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vestorRelations\MONTHLY VOLUME\2019\May\"/>
    </mc:Choice>
  </mc:AlternateContent>
  <xr:revisionPtr revIDLastSave="0" documentId="10_ncr:100000_{A85F36E4-C43D-43FE-A813-DA5167BD7E26}" xr6:coauthVersionLast="31" xr6:coauthVersionMax="31" xr10:uidLastSave="{00000000-0000-0000-0000-000000000000}"/>
  <bookViews>
    <workbookView xWindow="1400" yWindow="60" windowWidth="15480" windowHeight="9170" tabRatio="733" xr2:uid="{00000000-000D-0000-FFFF-FFFF00000000}"/>
  </bookViews>
  <sheets>
    <sheet name="ADV and RPC" sheetId="2" r:id="rId1"/>
    <sheet name="Asset Class by Venue-ADV" sheetId="5" r:id="rId2"/>
    <sheet name="Revised Volume and RPC, Old Fmt" sheetId="3" state="hidden" r:id="rId3"/>
    <sheet name="Legacy Volume &amp; RPC, New Fmt" sheetId="4" state="hidden" r:id="rId4"/>
    <sheet name="OI by Asset Class" sheetId="7" r:id="rId5"/>
    <sheet name="Daily Volume" sheetId="9" r:id="rId6"/>
  </sheets>
  <externalReferences>
    <externalReference r:id="rId7"/>
  </externalReferences>
  <definedNames>
    <definedName name="_xlnm.Print_Area" localSheetId="0">'ADV and RPC'!$A$1:$N$577</definedName>
    <definedName name="_xlnm.Print_Area" localSheetId="1">'Asset Class by Venue-ADV'!$A$1:$N$544</definedName>
    <definedName name="_xlnm.Print_Area" localSheetId="5">'Daily Volume'!$A$1:$H$3329</definedName>
    <definedName name="_xlnm.Print_Area" localSheetId="4">'OI by Asset Class'!$A$1:$M$111</definedName>
    <definedName name="_xlnm.Print_Titles" localSheetId="2">'Revised Volume and RPC, Old Fmt'!$4:$4</definedName>
  </definedNames>
  <calcPr calcId="179017"/>
</workbook>
</file>

<file path=xl/calcChain.xml><?xml version="1.0" encoding="utf-8"?>
<calcChain xmlns="http://schemas.openxmlformats.org/spreadsheetml/2006/main">
  <c r="C3354" i="9" l="1"/>
  <c r="F3354" i="9"/>
  <c r="C3353" i="9"/>
  <c r="D3353" i="9"/>
  <c r="D3354" i="9" s="1"/>
  <c r="E3353" i="9"/>
  <c r="E3354" i="9" s="1"/>
  <c r="F3353" i="9"/>
  <c r="G3353" i="9"/>
  <c r="G3354" i="9" s="1"/>
  <c r="H3353" i="9"/>
  <c r="H3354" i="9" s="1"/>
  <c r="B3353" i="9"/>
  <c r="B3354" i="9" s="1"/>
  <c r="C3329" i="9" l="1"/>
  <c r="D3329" i="9"/>
  <c r="E3329" i="9"/>
  <c r="F3329" i="9"/>
  <c r="G3329" i="9"/>
  <c r="H3329" i="9"/>
  <c r="C3328" i="9"/>
  <c r="D3328" i="9"/>
  <c r="E3328" i="9"/>
  <c r="F3328" i="9"/>
  <c r="G3328" i="9"/>
  <c r="H3328" i="9"/>
  <c r="B3328" i="9"/>
  <c r="B3329" i="9" l="1"/>
  <c r="H3305" i="9" l="1"/>
  <c r="H3284" i="9"/>
  <c r="H3285" i="9"/>
  <c r="H3286" i="9"/>
  <c r="H3287" i="9"/>
  <c r="H3288" i="9"/>
  <c r="H3289" i="9"/>
  <c r="H3290" i="9"/>
  <c r="H3291" i="9"/>
  <c r="H3292" i="9"/>
  <c r="H3293" i="9"/>
  <c r="H3294" i="9"/>
  <c r="H3295" i="9"/>
  <c r="H3296" i="9"/>
  <c r="H3297" i="9"/>
  <c r="H3298" i="9"/>
  <c r="H3299" i="9"/>
  <c r="H3300" i="9"/>
  <c r="H3301" i="9"/>
  <c r="H3302" i="9"/>
  <c r="H3303" i="9"/>
  <c r="H3283" i="9"/>
  <c r="C3305" i="9"/>
  <c r="D3305" i="9"/>
  <c r="E3305" i="9"/>
  <c r="F3305" i="9"/>
  <c r="G3305" i="9"/>
  <c r="B3305" i="9"/>
  <c r="C3304" i="9"/>
  <c r="D3304" i="9"/>
  <c r="E3304" i="9"/>
  <c r="F3304" i="9"/>
  <c r="G3304" i="9"/>
  <c r="B3304" i="9"/>
  <c r="H3304" i="9" l="1"/>
  <c r="G3281" i="9"/>
  <c r="F3281" i="9"/>
  <c r="E3281" i="9"/>
  <c r="D3281" i="9"/>
  <c r="C3281" i="9"/>
  <c r="H3280" i="9"/>
  <c r="H3281" i="9" s="1"/>
  <c r="G3280" i="9"/>
  <c r="F3280" i="9"/>
  <c r="E3280" i="9"/>
  <c r="D3280" i="9"/>
  <c r="C3280" i="9"/>
  <c r="B3280" i="9"/>
  <c r="B3281" i="9" s="1"/>
  <c r="B45" i="5" l="1"/>
  <c r="C3259" i="9"/>
  <c r="D3259" i="9"/>
  <c r="E3259" i="9"/>
  <c r="F3259" i="9"/>
  <c r="G3259" i="9"/>
  <c r="B3259" i="9"/>
  <c r="H3237" i="9"/>
  <c r="H3238" i="9"/>
  <c r="H3259" i="9" s="1"/>
  <c r="H3239" i="9"/>
  <c r="H3240" i="9"/>
  <c r="H3241" i="9"/>
  <c r="H3242" i="9"/>
  <c r="H3243" i="9"/>
  <c r="H3244" i="9"/>
  <c r="H3245" i="9"/>
  <c r="H3246" i="9"/>
  <c r="H3247" i="9"/>
  <c r="H3248" i="9"/>
  <c r="H3249" i="9"/>
  <c r="H3250" i="9"/>
  <c r="H3251" i="9"/>
  <c r="H3252" i="9"/>
  <c r="H3253" i="9"/>
  <c r="H3254" i="9"/>
  <c r="H3255" i="9"/>
  <c r="H3256" i="9"/>
  <c r="H3257" i="9"/>
  <c r="C3258" i="9"/>
  <c r="H3258" i="9" s="1"/>
  <c r="D3258" i="9"/>
  <c r="E3258" i="9"/>
  <c r="F3258" i="9"/>
  <c r="G3258" i="9"/>
  <c r="B3258" i="9"/>
  <c r="G3233" i="9" l="1"/>
  <c r="H3233" i="9"/>
  <c r="C3232" i="9"/>
  <c r="C3233" i="9" s="1"/>
  <c r="D3232" i="9"/>
  <c r="D3233" i="9" s="1"/>
  <c r="E3232" i="9"/>
  <c r="E3233" i="9" s="1"/>
  <c r="F3232" i="9"/>
  <c r="F3233" i="9" s="1"/>
  <c r="G3232" i="9"/>
  <c r="H3232" i="9"/>
  <c r="B3232" i="9"/>
  <c r="B3233" i="9" s="1"/>
  <c r="C3210" i="9" l="1"/>
  <c r="D3210" i="9"/>
  <c r="E3210" i="9"/>
  <c r="F3210" i="9"/>
  <c r="G3210" i="9"/>
  <c r="B3210" i="9"/>
  <c r="H3189" i="9"/>
  <c r="H3190" i="9"/>
  <c r="H3191" i="9"/>
  <c r="H3192" i="9"/>
  <c r="H3193" i="9"/>
  <c r="H3194" i="9"/>
  <c r="H3195" i="9"/>
  <c r="H3196" i="9"/>
  <c r="H3197" i="9"/>
  <c r="H3198" i="9"/>
  <c r="H3199" i="9"/>
  <c r="H3200" i="9"/>
  <c r="H3201" i="9"/>
  <c r="H3202" i="9"/>
  <c r="H3203" i="9"/>
  <c r="H3204" i="9"/>
  <c r="H3205" i="9"/>
  <c r="H3206" i="9"/>
  <c r="H3207" i="9"/>
  <c r="H3208" i="9"/>
  <c r="H3188" i="9"/>
  <c r="C3209" i="9"/>
  <c r="D3209" i="9"/>
  <c r="E3209" i="9"/>
  <c r="F3209" i="9"/>
  <c r="G3209" i="9"/>
  <c r="B3209" i="9"/>
  <c r="H3209" i="9" l="1"/>
  <c r="H3210" i="9"/>
  <c r="C3186" i="9"/>
  <c r="D3186" i="9"/>
  <c r="E3186" i="9"/>
  <c r="F3186" i="9"/>
  <c r="G3186" i="9"/>
  <c r="B3186" i="9"/>
  <c r="C3185" i="9"/>
  <c r="D3185" i="9"/>
  <c r="E3185" i="9"/>
  <c r="F3185" i="9"/>
  <c r="G3185" i="9"/>
  <c r="B3185" i="9"/>
  <c r="H3163" i="9"/>
  <c r="H3164" i="9"/>
  <c r="H3165" i="9"/>
  <c r="H3166" i="9"/>
  <c r="H3167" i="9"/>
  <c r="H3168" i="9"/>
  <c r="H3169" i="9"/>
  <c r="H3170" i="9"/>
  <c r="H3171" i="9"/>
  <c r="H3172" i="9"/>
  <c r="H3173" i="9"/>
  <c r="H3174" i="9"/>
  <c r="H3175" i="9"/>
  <c r="H3176" i="9"/>
  <c r="H3177" i="9"/>
  <c r="H3178" i="9"/>
  <c r="H3179" i="9"/>
  <c r="H3180" i="9"/>
  <c r="H3181" i="9"/>
  <c r="H3182" i="9"/>
  <c r="H3183" i="9"/>
  <c r="H3184" i="9"/>
  <c r="H3162" i="9"/>
  <c r="H3186" i="9" l="1"/>
  <c r="H3185" i="9"/>
  <c r="H3141" i="9"/>
  <c r="H3142" i="9"/>
  <c r="H3143" i="9"/>
  <c r="H3144" i="9"/>
  <c r="H3145" i="9"/>
  <c r="H3146" i="9"/>
  <c r="H3147" i="9"/>
  <c r="H3148" i="9"/>
  <c r="H3149" i="9"/>
  <c r="H3150" i="9"/>
  <c r="H3151" i="9"/>
  <c r="H3152" i="9"/>
  <c r="H3153" i="9"/>
  <c r="H3154" i="9"/>
  <c r="H3155" i="9"/>
  <c r="H3156" i="9"/>
  <c r="H3157" i="9"/>
  <c r="H3158" i="9"/>
  <c r="H3140" i="9"/>
  <c r="C3160" i="9"/>
  <c r="D3160" i="9"/>
  <c r="E3160" i="9"/>
  <c r="H3160" i="9" s="1"/>
  <c r="F3160" i="9"/>
  <c r="G3160" i="9"/>
  <c r="B3160" i="9"/>
  <c r="C3159" i="9"/>
  <c r="D3159" i="9"/>
  <c r="E3159" i="9"/>
  <c r="F3159" i="9"/>
  <c r="G3159" i="9"/>
  <c r="B3159" i="9"/>
  <c r="H3159" i="9" s="1"/>
  <c r="H3115" i="9" l="1"/>
  <c r="H3116" i="9"/>
  <c r="H3117" i="9"/>
  <c r="H3118" i="9"/>
  <c r="H3119" i="9"/>
  <c r="H3120" i="9"/>
  <c r="H3121" i="9"/>
  <c r="H3122" i="9"/>
  <c r="H3123" i="9"/>
  <c r="H3124" i="9"/>
  <c r="H3125" i="9"/>
  <c r="H3126" i="9"/>
  <c r="H3127" i="9"/>
  <c r="H3128" i="9"/>
  <c r="H3129" i="9"/>
  <c r="H3130" i="9"/>
  <c r="H3131" i="9"/>
  <c r="H3132" i="9"/>
  <c r="H3133" i="9"/>
  <c r="H3134" i="9"/>
  <c r="H3135" i="9"/>
  <c r="H3136" i="9"/>
  <c r="H3114" i="9"/>
  <c r="C3138" i="9"/>
  <c r="D3138" i="9"/>
  <c r="E3138" i="9"/>
  <c r="F3138" i="9"/>
  <c r="G3138" i="9"/>
  <c r="B3138" i="9"/>
  <c r="C3137" i="9"/>
  <c r="D3137" i="9"/>
  <c r="E3137" i="9"/>
  <c r="F3137" i="9"/>
  <c r="G3137" i="9"/>
  <c r="B3137" i="9"/>
  <c r="H3137" i="9" l="1"/>
  <c r="H3138" i="9"/>
  <c r="H3091" i="9"/>
  <c r="H3092" i="9"/>
  <c r="H3093" i="9"/>
  <c r="H3094" i="9"/>
  <c r="H3095" i="9"/>
  <c r="H3096" i="9"/>
  <c r="H3097" i="9"/>
  <c r="H3098" i="9"/>
  <c r="H3099" i="9"/>
  <c r="H3100" i="9"/>
  <c r="H3101" i="9"/>
  <c r="H3102" i="9"/>
  <c r="H3103" i="9"/>
  <c r="H3104" i="9"/>
  <c r="H3105" i="9"/>
  <c r="H3106" i="9"/>
  <c r="H3107" i="9"/>
  <c r="H3108" i="9"/>
  <c r="H3109" i="9"/>
  <c r="H3110" i="9"/>
  <c r="H3090" i="9"/>
  <c r="C3112" i="9"/>
  <c r="C3111" i="9"/>
  <c r="D3111" i="9"/>
  <c r="D3112" i="9" s="1"/>
  <c r="E3111" i="9"/>
  <c r="E3112" i="9" s="1"/>
  <c r="F3111" i="9"/>
  <c r="F3112" i="9" s="1"/>
  <c r="G3111" i="9"/>
  <c r="G3112" i="9" s="1"/>
  <c r="B3111" i="9"/>
  <c r="H3111" i="9" s="1"/>
  <c r="H3112" i="9" s="1"/>
  <c r="B3112" i="9" l="1"/>
  <c r="C3088" i="9"/>
  <c r="D3088" i="9"/>
  <c r="E3088" i="9"/>
  <c r="F3088" i="9"/>
  <c r="G3088" i="9"/>
  <c r="H3088" i="9"/>
  <c r="B3088" i="9"/>
  <c r="C3087" i="9"/>
  <c r="D3087" i="9"/>
  <c r="E3087" i="9"/>
  <c r="F3087" i="9"/>
  <c r="G3087" i="9"/>
  <c r="H3087" i="9"/>
  <c r="B3087" i="9"/>
  <c r="C3064" i="9" l="1"/>
  <c r="D3064" i="9"/>
  <c r="E3064" i="9"/>
  <c r="F3064" i="9"/>
  <c r="G3064" i="9"/>
  <c r="H3064" i="9"/>
  <c r="B3064" i="9"/>
  <c r="C3063" i="9"/>
  <c r="D3063" i="9"/>
  <c r="E3063" i="9"/>
  <c r="F3063" i="9"/>
  <c r="G3063" i="9"/>
  <c r="H3063" i="9"/>
  <c r="B3063" i="9"/>
  <c r="C3039" i="9" l="1"/>
  <c r="D3039" i="9"/>
  <c r="E3039" i="9"/>
  <c r="F3039" i="9"/>
  <c r="G3039" i="9"/>
  <c r="H3039" i="9"/>
  <c r="B3039" i="9"/>
  <c r="C3038" i="9"/>
  <c r="D3038" i="9"/>
  <c r="E3038" i="9"/>
  <c r="F3038" i="9"/>
  <c r="G3038" i="9"/>
  <c r="H3038" i="9"/>
  <c r="B3038" i="9"/>
  <c r="E584" i="2" l="1"/>
  <c r="H2994" i="9" l="1"/>
  <c r="H2995" i="9"/>
  <c r="H2996" i="9"/>
  <c r="H2997" i="9"/>
  <c r="H2998" i="9"/>
  <c r="H2999" i="9"/>
  <c r="H3000" i="9"/>
  <c r="H3001" i="9"/>
  <c r="H3002" i="9"/>
  <c r="H3003" i="9"/>
  <c r="H3004" i="9"/>
  <c r="H3005" i="9"/>
  <c r="H3006" i="9"/>
  <c r="H3007" i="9"/>
  <c r="H3008" i="9"/>
  <c r="H3009" i="9"/>
  <c r="H3010" i="9"/>
  <c r="H3011" i="9"/>
  <c r="H3012" i="9"/>
  <c r="H3013" i="9"/>
  <c r="H2993" i="9"/>
  <c r="C3014" i="9"/>
  <c r="D3014" i="9"/>
  <c r="D3015" i="9" s="1"/>
  <c r="E3014" i="9"/>
  <c r="E3015" i="9" s="1"/>
  <c r="F3014" i="9"/>
  <c r="F3015" i="9" s="1"/>
  <c r="G3014" i="9"/>
  <c r="G3015" i="9" s="1"/>
  <c r="B3014" i="9"/>
  <c r="B3015" i="9" s="1"/>
  <c r="H3014" i="9" l="1"/>
  <c r="H3015" i="9" s="1"/>
  <c r="C3015" i="9"/>
  <c r="H2991" i="9"/>
  <c r="C2990" i="9"/>
  <c r="C2991" i="9" s="1"/>
  <c r="D2990" i="9"/>
  <c r="D2991" i="9" s="1"/>
  <c r="E2990" i="9"/>
  <c r="E2991" i="9" s="1"/>
  <c r="F2990" i="9"/>
  <c r="F2991" i="9" s="1"/>
  <c r="G2990" i="9"/>
  <c r="G2991" i="9" s="1"/>
  <c r="H2990" i="9"/>
  <c r="B2990" i="9"/>
  <c r="B2991" i="9" s="1"/>
  <c r="C2969" i="9" l="1"/>
  <c r="D2969" i="9"/>
  <c r="E2969" i="9"/>
  <c r="F2969" i="9"/>
  <c r="G2969" i="9"/>
  <c r="H2969" i="9"/>
  <c r="B2969" i="9"/>
  <c r="C2968" i="9"/>
  <c r="D2968" i="9"/>
  <c r="E2968" i="9"/>
  <c r="F2968" i="9"/>
  <c r="G2968" i="9"/>
  <c r="H2968" i="9"/>
  <c r="B2968" i="9"/>
  <c r="C2943" i="9" l="1"/>
  <c r="D2943" i="9"/>
  <c r="E2943" i="9"/>
  <c r="F2943" i="9"/>
  <c r="G2943" i="9"/>
  <c r="H2943" i="9"/>
  <c r="B2943" i="9"/>
  <c r="C2942" i="9"/>
  <c r="D2942" i="9"/>
  <c r="E2942" i="9"/>
  <c r="F2942" i="9"/>
  <c r="G2942" i="9"/>
  <c r="H2942" i="9"/>
  <c r="B2942" i="9"/>
  <c r="C2919" i="9" l="1"/>
  <c r="C2920" i="9" s="1"/>
  <c r="D2919" i="9"/>
  <c r="D2920" i="9" s="1"/>
  <c r="E2919" i="9"/>
  <c r="E2920" i="9" s="1"/>
  <c r="F2919" i="9"/>
  <c r="F2920" i="9" s="1"/>
  <c r="G2919" i="9"/>
  <c r="G2920" i="9" s="1"/>
  <c r="H2919" i="9"/>
  <c r="H2920" i="9" s="1"/>
  <c r="B2919" i="9"/>
  <c r="B2920" i="9" s="1"/>
  <c r="C2896" i="9" l="1"/>
  <c r="D2896" i="9"/>
  <c r="E2896" i="9"/>
  <c r="F2896" i="9"/>
  <c r="G2896" i="9"/>
  <c r="B2896" i="9"/>
  <c r="H2874" i="9"/>
  <c r="H2875" i="9"/>
  <c r="H2876" i="9"/>
  <c r="H2877" i="9"/>
  <c r="H2878" i="9"/>
  <c r="H2879" i="9"/>
  <c r="H2880" i="9"/>
  <c r="H2881" i="9"/>
  <c r="H2882" i="9"/>
  <c r="H2883" i="9"/>
  <c r="H2884" i="9"/>
  <c r="H2885" i="9"/>
  <c r="H2886" i="9"/>
  <c r="H2887" i="9"/>
  <c r="H2888" i="9"/>
  <c r="H2889" i="9"/>
  <c r="H2890" i="9"/>
  <c r="H2891" i="9"/>
  <c r="H2892" i="9"/>
  <c r="H2893" i="9"/>
  <c r="H2894" i="9"/>
  <c r="H2873" i="9"/>
  <c r="C2895" i="9"/>
  <c r="D2895" i="9"/>
  <c r="E2895" i="9"/>
  <c r="F2895" i="9"/>
  <c r="G2895" i="9"/>
  <c r="B2895" i="9"/>
  <c r="H2896" i="9" l="1"/>
  <c r="H2895" i="9"/>
  <c r="D2871" i="9"/>
  <c r="C2870" i="9"/>
  <c r="C2871" i="9" s="1"/>
  <c r="B2870" i="9"/>
  <c r="B2871" i="9" s="1"/>
  <c r="E2870" i="9"/>
  <c r="E2871" i="9" s="1"/>
  <c r="F2870" i="9"/>
  <c r="F2871" i="9" s="1"/>
  <c r="G2870" i="9"/>
  <c r="G2871" i="9" s="1"/>
  <c r="D2870" i="9"/>
  <c r="H2869" i="9"/>
  <c r="H2868" i="9"/>
  <c r="H2867" i="9"/>
  <c r="H2866" i="9"/>
  <c r="H2865" i="9"/>
  <c r="H2864" i="9"/>
  <c r="H2863" i="9"/>
  <c r="H2862" i="9"/>
  <c r="H2861" i="9"/>
  <c r="H2860" i="9"/>
  <c r="H2859" i="9"/>
  <c r="H2858" i="9"/>
  <c r="H2857" i="9"/>
  <c r="H2856" i="9"/>
  <c r="H2855" i="9"/>
  <c r="H2854" i="9"/>
  <c r="H2853" i="9"/>
  <c r="H2852" i="9"/>
  <c r="H2851" i="9"/>
  <c r="H2850" i="9"/>
  <c r="H2870" i="9" l="1"/>
  <c r="H2871" i="9" s="1"/>
  <c r="C2847" i="9"/>
  <c r="C2848" i="9" s="1"/>
  <c r="D2847" i="9"/>
  <c r="D2848" i="9" s="1"/>
  <c r="E2847" i="9"/>
  <c r="E2848" i="9" s="1"/>
  <c r="F2847" i="9"/>
  <c r="F2848" i="9" s="1"/>
  <c r="G2847" i="9"/>
  <c r="G2848" i="9" s="1"/>
  <c r="B2847" i="9"/>
  <c r="B2848" i="9" s="1"/>
  <c r="H2825" i="9"/>
  <c r="H2826" i="9"/>
  <c r="H2827" i="9"/>
  <c r="H2828" i="9"/>
  <c r="H2829" i="9"/>
  <c r="H2830" i="9"/>
  <c r="H2831" i="9"/>
  <c r="H2832" i="9"/>
  <c r="H2833" i="9"/>
  <c r="H2834" i="9"/>
  <c r="H2835" i="9"/>
  <c r="H2836" i="9"/>
  <c r="H2837" i="9"/>
  <c r="H2838" i="9"/>
  <c r="H2839" i="9"/>
  <c r="H2840" i="9"/>
  <c r="H2841" i="9"/>
  <c r="H2842" i="9"/>
  <c r="H2843" i="9"/>
  <c r="H2844" i="9"/>
  <c r="H2845" i="9"/>
  <c r="H2846" i="9"/>
  <c r="H2824" i="9"/>
  <c r="H2847" i="9" l="1"/>
  <c r="H2848" i="9" s="1"/>
  <c r="C2821" i="9"/>
  <c r="C2822" i="9" s="1"/>
  <c r="D2821" i="9"/>
  <c r="D2822" i="9" s="1"/>
  <c r="E2821" i="9"/>
  <c r="E2822" i="9" s="1"/>
  <c r="F2821" i="9"/>
  <c r="F2822" i="9" s="1"/>
  <c r="G2821" i="9"/>
  <c r="G2822" i="9" s="1"/>
  <c r="B2821" i="9"/>
  <c r="B2822" i="9" s="1"/>
  <c r="H2802" i="9"/>
  <c r="H2803" i="9"/>
  <c r="H2804" i="9"/>
  <c r="H2805" i="9"/>
  <c r="H2806" i="9"/>
  <c r="H2807" i="9"/>
  <c r="H2808" i="9"/>
  <c r="H2809" i="9"/>
  <c r="H2810" i="9"/>
  <c r="H2811" i="9"/>
  <c r="H2812" i="9"/>
  <c r="H2813" i="9"/>
  <c r="H2814" i="9"/>
  <c r="H2815" i="9"/>
  <c r="H2816" i="9"/>
  <c r="H2817" i="9"/>
  <c r="H2818" i="9"/>
  <c r="H2819" i="9"/>
  <c r="H2820" i="9"/>
  <c r="H2801" i="9"/>
  <c r="H2821" i="9" l="1"/>
  <c r="H2822" i="9" s="1"/>
  <c r="C2798" i="9"/>
  <c r="C2799" i="9" s="1"/>
  <c r="D2798" i="9"/>
  <c r="D2799" i="9" s="1"/>
  <c r="E2798" i="9"/>
  <c r="E2799" i="9" s="1"/>
  <c r="F2798" i="9"/>
  <c r="F2799" i="9" s="1"/>
  <c r="G2798" i="9"/>
  <c r="G2799" i="9" s="1"/>
  <c r="H2798" i="9"/>
  <c r="H2799" i="9" s="1"/>
  <c r="B2798" i="9"/>
  <c r="B2799" i="9" s="1"/>
  <c r="C2774" i="9" l="1"/>
  <c r="D2774" i="9"/>
  <c r="E2774" i="9"/>
  <c r="F2774" i="9"/>
  <c r="G2774" i="9"/>
  <c r="B2774" i="9"/>
  <c r="C2773" i="9"/>
  <c r="D2773" i="9"/>
  <c r="E2773" i="9"/>
  <c r="F2773" i="9"/>
  <c r="G2773" i="9"/>
  <c r="B2773" i="9"/>
  <c r="H2752" i="9"/>
  <c r="H2753" i="9"/>
  <c r="H2754" i="9"/>
  <c r="H2755" i="9"/>
  <c r="H2756" i="9"/>
  <c r="H2757" i="9"/>
  <c r="H2758" i="9"/>
  <c r="H2759" i="9"/>
  <c r="H2760" i="9"/>
  <c r="H2761" i="9"/>
  <c r="H2762" i="9"/>
  <c r="H2763" i="9"/>
  <c r="H2764" i="9"/>
  <c r="H2765" i="9"/>
  <c r="H2766" i="9"/>
  <c r="H2767" i="9"/>
  <c r="H2768" i="9"/>
  <c r="H2769" i="9"/>
  <c r="H2770" i="9"/>
  <c r="H2771" i="9"/>
  <c r="H2772" i="9"/>
  <c r="H2751" i="9"/>
  <c r="H2774" i="9" l="1"/>
  <c r="H2773" i="9"/>
  <c r="H2728" i="9"/>
  <c r="H2729" i="9"/>
  <c r="H2730" i="9"/>
  <c r="H2731" i="9"/>
  <c r="H2732" i="9"/>
  <c r="H2733" i="9"/>
  <c r="H2734" i="9"/>
  <c r="H2735" i="9"/>
  <c r="H2736" i="9"/>
  <c r="H2737" i="9"/>
  <c r="H2738" i="9"/>
  <c r="H2739" i="9"/>
  <c r="H2740" i="9"/>
  <c r="H2741" i="9"/>
  <c r="H2742" i="9"/>
  <c r="H2743" i="9"/>
  <c r="H2744" i="9"/>
  <c r="H2745" i="9"/>
  <c r="H2727" i="9"/>
  <c r="C2747" i="9"/>
  <c r="D2747" i="9"/>
  <c r="E2747" i="9"/>
  <c r="F2747" i="9"/>
  <c r="G2747" i="9"/>
  <c r="B2747" i="9"/>
  <c r="C2746" i="9"/>
  <c r="D2746" i="9"/>
  <c r="E2746" i="9"/>
  <c r="F2746" i="9"/>
  <c r="G2746" i="9"/>
  <c r="B2746" i="9"/>
  <c r="H2747" i="9" l="1"/>
  <c r="H2746" i="9"/>
  <c r="D134" i="5"/>
  <c r="D128" i="5"/>
  <c r="D122" i="5"/>
  <c r="D116" i="5"/>
  <c r="D110" i="5"/>
  <c r="D104" i="5"/>
  <c r="D98" i="5"/>
  <c r="C2724" i="9"/>
  <c r="C2725" i="9" s="1"/>
  <c r="D2724" i="9"/>
  <c r="D2725" i="9" s="1"/>
  <c r="E2724" i="9"/>
  <c r="E2725" i="9" s="1"/>
  <c r="F2724" i="9"/>
  <c r="F2725" i="9" s="1"/>
  <c r="G2724" i="9"/>
  <c r="G2725" i="9" s="1"/>
  <c r="H2724" i="9"/>
  <c r="H2725" i="9" s="1"/>
  <c r="B2724" i="9"/>
  <c r="B2725" i="9" s="1"/>
  <c r="D2698" i="9" l="1"/>
  <c r="D2699" i="9" s="1"/>
  <c r="B2698" i="9" l="1"/>
  <c r="B2699" i="9" s="1"/>
  <c r="E2698" i="9"/>
  <c r="E2699" i="9" s="1"/>
  <c r="F2698" i="9"/>
  <c r="G2698" i="9"/>
  <c r="G2699" i="9" s="1"/>
  <c r="H2698" i="9"/>
  <c r="C2698" i="9"/>
  <c r="C2699" i="9" s="1"/>
  <c r="H2699" i="9" l="1"/>
  <c r="H2676" i="9"/>
  <c r="C2677" i="9" l="1"/>
  <c r="D2677" i="9"/>
  <c r="E2677" i="9"/>
  <c r="F2677" i="9"/>
  <c r="G2677" i="9"/>
  <c r="H2677" i="9"/>
  <c r="B2677" i="9"/>
  <c r="C2676" i="9"/>
  <c r="D2676" i="9"/>
  <c r="E2676" i="9"/>
  <c r="F2676" i="9"/>
  <c r="G2676" i="9"/>
  <c r="B2676" i="9"/>
  <c r="C143" i="5" l="1"/>
  <c r="G143" i="5"/>
  <c r="G144" i="5" s="1"/>
  <c r="C149" i="5"/>
  <c r="G149" i="5"/>
  <c r="G150" i="5" s="1"/>
  <c r="C155" i="5"/>
  <c r="G155" i="5"/>
  <c r="G156" i="5" s="1"/>
  <c r="C161" i="5"/>
  <c r="G161" i="5"/>
  <c r="G162" i="5" s="1"/>
  <c r="C167" i="5"/>
  <c r="G167" i="5"/>
  <c r="G168" i="5" s="1"/>
  <c r="C173" i="5"/>
  <c r="G173" i="5"/>
  <c r="G2653" i="9" l="1"/>
  <c r="F2653" i="9"/>
  <c r="E2653" i="9"/>
  <c r="D2653" i="9"/>
  <c r="C2653" i="9"/>
  <c r="B2653" i="9"/>
  <c r="B2652" i="9"/>
  <c r="G2652" i="9"/>
  <c r="F2652" i="9"/>
  <c r="E2652" i="9"/>
  <c r="D2652" i="9"/>
  <c r="C2652" i="9"/>
  <c r="H2651" i="9"/>
  <c r="H2650" i="9"/>
  <c r="H2649" i="9"/>
  <c r="H2648" i="9"/>
  <c r="H2647" i="9"/>
  <c r="H2646" i="9"/>
  <c r="H2645" i="9"/>
  <c r="H2644" i="9"/>
  <c r="H2643" i="9"/>
  <c r="H2642" i="9"/>
  <c r="H2641" i="9"/>
  <c r="H2640" i="9"/>
  <c r="H2639" i="9"/>
  <c r="H2638" i="9"/>
  <c r="H2637" i="9"/>
  <c r="H2636" i="9"/>
  <c r="H2635" i="9"/>
  <c r="H2634" i="9"/>
  <c r="H2633" i="9"/>
  <c r="H2632" i="9"/>
  <c r="H2631" i="9"/>
  <c r="H2653" i="9" l="1"/>
  <c r="H2652" i="9"/>
  <c r="H2627" i="9"/>
  <c r="H2626" i="9"/>
  <c r="H2625" i="9"/>
  <c r="H2624" i="9"/>
  <c r="H2623" i="9"/>
  <c r="H2622" i="9"/>
  <c r="H2621" i="9"/>
  <c r="H2620" i="9"/>
  <c r="H2619" i="9"/>
  <c r="H2618" i="9"/>
  <c r="H2617" i="9"/>
  <c r="H2616" i="9"/>
  <c r="H2615" i="9"/>
  <c r="H2614" i="9"/>
  <c r="H2613" i="9"/>
  <c r="H2612" i="9"/>
  <c r="H2611" i="9"/>
  <c r="H2610" i="9"/>
  <c r="H2609" i="9"/>
  <c r="H2608" i="9"/>
  <c r="H2607" i="9"/>
  <c r="G2629" i="9"/>
  <c r="F2629" i="9"/>
  <c r="E2629" i="9"/>
  <c r="D2629" i="9"/>
  <c r="C2629" i="9"/>
  <c r="B2629" i="9"/>
  <c r="G2628" i="9"/>
  <c r="F2628" i="9"/>
  <c r="E2628" i="9"/>
  <c r="D2628" i="9"/>
  <c r="C2628" i="9"/>
  <c r="B2628" i="9"/>
  <c r="H2629" i="9" l="1"/>
  <c r="H2628" i="9"/>
  <c r="C2603" i="9"/>
  <c r="D2603" i="9"/>
  <c r="E2603" i="9"/>
  <c r="F2603" i="9"/>
  <c r="G2603" i="9"/>
  <c r="B2603" i="9"/>
  <c r="H2582" i="9"/>
  <c r="H2583" i="9"/>
  <c r="H2584" i="9"/>
  <c r="H2585" i="9"/>
  <c r="H2586" i="9"/>
  <c r="H2587" i="9"/>
  <c r="H2588" i="9"/>
  <c r="H2589" i="9"/>
  <c r="H2590" i="9"/>
  <c r="H2591" i="9"/>
  <c r="H2592" i="9"/>
  <c r="H2593" i="9"/>
  <c r="H2594" i="9"/>
  <c r="H2595" i="9"/>
  <c r="H2596" i="9"/>
  <c r="H2597" i="9"/>
  <c r="H2598" i="9"/>
  <c r="H2599" i="9"/>
  <c r="H2600" i="9"/>
  <c r="H2601" i="9"/>
  <c r="H2581" i="9"/>
  <c r="C2602" i="9"/>
  <c r="D2602" i="9"/>
  <c r="E2602" i="9"/>
  <c r="H2602" i="9" s="1"/>
  <c r="F2602" i="9"/>
  <c r="G2602" i="9"/>
  <c r="B2602" i="9"/>
  <c r="H2603" i="9" l="1"/>
  <c r="H2576" i="9" l="1"/>
  <c r="H2577" i="9" s="1"/>
  <c r="C2576" i="9"/>
  <c r="C2577" i="9" s="1"/>
  <c r="D2576" i="9"/>
  <c r="D2577" i="9" s="1"/>
  <c r="E2576" i="9"/>
  <c r="E2577" i="9" s="1"/>
  <c r="F2576" i="9"/>
  <c r="F2577" i="9" s="1"/>
  <c r="G2576" i="9"/>
  <c r="G2577" i="9" s="1"/>
  <c r="B2576" i="9"/>
  <c r="B2577" i="9" s="1"/>
  <c r="B2550" i="9" l="1"/>
  <c r="B2551" i="9" s="1"/>
  <c r="C2550" i="9"/>
  <c r="C2551" i="9" s="1"/>
  <c r="D2550" i="9"/>
  <c r="D2551" i="9" s="1"/>
  <c r="E2550" i="9"/>
  <c r="E2551" i="9" s="1"/>
  <c r="F2550" i="9"/>
  <c r="F2551" i="9" s="1"/>
  <c r="G2550" i="9"/>
  <c r="G2551" i="9" s="1"/>
  <c r="H2550" i="9"/>
  <c r="H2551" i="9" s="1"/>
  <c r="G2524" i="9" l="1"/>
  <c r="G2525" i="9" s="1"/>
  <c r="H2524" i="9"/>
  <c r="H2525" i="9" s="1"/>
  <c r="C2524" i="9"/>
  <c r="C2525" i="9" s="1"/>
  <c r="D2524" i="9"/>
  <c r="D2525" i="9" s="1"/>
  <c r="E2524" i="9"/>
  <c r="E2525" i="9" s="1"/>
  <c r="F2524" i="9"/>
  <c r="F2525" i="9" s="1"/>
  <c r="B2524" i="9"/>
  <c r="B2525" i="9" s="1"/>
  <c r="G179" i="5"/>
  <c r="C2501" i="9"/>
  <c r="C2502" i="9" s="1"/>
  <c r="D2501" i="9"/>
  <c r="D2502" i="9" s="1"/>
  <c r="E2501" i="9"/>
  <c r="E2502" i="9" s="1"/>
  <c r="F2501" i="9"/>
  <c r="F2502" i="9" s="1"/>
  <c r="G2501" i="9"/>
  <c r="G2502" i="9" s="1"/>
  <c r="H2501" i="9"/>
  <c r="H2502" i="9" s="1"/>
  <c r="B2501" i="9"/>
  <c r="B2502" i="9" s="1"/>
  <c r="C2476" i="9"/>
  <c r="C2477" i="9" s="1"/>
  <c r="D2476" i="9"/>
  <c r="D2477" i="9" s="1"/>
  <c r="E2476" i="9"/>
  <c r="E2477" i="9" s="1"/>
  <c r="F2476" i="9"/>
  <c r="F2477" i="9" s="1"/>
  <c r="G2476" i="9"/>
  <c r="G2477" i="9" s="1"/>
  <c r="H2476" i="9"/>
  <c r="H2477" i="9" s="1"/>
  <c r="B2476" i="9"/>
  <c r="B2477" i="9" s="1"/>
  <c r="C2451" i="9"/>
  <c r="C2452" i="9" s="1"/>
  <c r="D2451" i="9"/>
  <c r="D2452" i="9" s="1"/>
  <c r="E2451" i="9"/>
  <c r="E2452" i="9" s="1"/>
  <c r="F2451" i="9"/>
  <c r="F2452" i="9" s="1"/>
  <c r="G2451" i="9"/>
  <c r="G2452" i="9" s="1"/>
  <c r="H2451" i="9"/>
  <c r="H2452" i="9" s="1"/>
  <c r="B2451" i="9"/>
  <c r="B2452" i="9" s="1"/>
  <c r="C2427" i="9"/>
  <c r="C2428" i="9" s="1"/>
  <c r="D2427" i="9"/>
  <c r="D2428" i="9" s="1"/>
  <c r="E2427" i="9"/>
  <c r="E2428" i="9" s="1"/>
  <c r="F2427" i="9"/>
  <c r="F2428" i="9" s="1"/>
  <c r="G2427" i="9"/>
  <c r="G2428" i="9" s="1"/>
  <c r="H2427" i="9"/>
  <c r="H2428" i="9" s="1"/>
  <c r="B2427" i="9"/>
  <c r="B2428" i="9" s="1"/>
  <c r="C2402" i="9"/>
  <c r="C2403" i="9" s="1"/>
  <c r="E2402" i="9"/>
  <c r="E2403" i="9" s="1"/>
  <c r="F2402" i="9"/>
  <c r="F2403" i="9" s="1"/>
  <c r="G2402" i="9"/>
  <c r="G2403" i="9" s="1"/>
  <c r="B2402" i="9"/>
  <c r="B2403" i="9" s="1"/>
  <c r="D2402" i="9"/>
  <c r="D2403" i="9" s="1"/>
  <c r="H2402" i="9"/>
  <c r="H2403" i="9" s="1"/>
  <c r="H2380" i="9"/>
  <c r="C2379" i="9"/>
  <c r="C2380" i="9" s="1"/>
  <c r="G2379" i="9"/>
  <c r="G2380" i="9" s="1"/>
  <c r="B2379" i="9"/>
  <c r="B2380" i="9" s="1"/>
  <c r="E2356" i="9"/>
  <c r="E2357" i="9" s="1"/>
  <c r="H2356" i="9"/>
  <c r="H2357" i="9" s="1"/>
  <c r="C2356" i="9"/>
  <c r="C2357" i="9" s="1"/>
  <c r="D2356" i="9"/>
  <c r="D2357" i="9" s="1"/>
  <c r="F2356" i="9"/>
  <c r="F2357" i="9" s="1"/>
  <c r="G2356" i="9"/>
  <c r="G2357" i="9" s="1"/>
  <c r="B2356" i="9"/>
  <c r="B2357" i="9" s="1"/>
  <c r="A2335" i="9" a="1"/>
  <c r="A2335" i="9" s="1"/>
  <c r="L201" i="5"/>
  <c r="L189" i="5"/>
  <c r="B2331" i="9"/>
  <c r="B2332" i="9" s="1"/>
  <c r="D2331" i="9"/>
  <c r="D2332" i="9" s="1"/>
  <c r="E2331" i="9"/>
  <c r="E2332" i="9" s="1"/>
  <c r="F2331" i="9"/>
  <c r="F2332" i="9" s="1"/>
  <c r="G2331" i="9"/>
  <c r="G2332" i="9" s="1"/>
  <c r="H2331" i="9"/>
  <c r="H2332" i="9" s="1"/>
  <c r="C2331" i="9"/>
  <c r="C2332" i="9" s="1"/>
  <c r="K219" i="5"/>
  <c r="K213" i="5"/>
  <c r="K207" i="5"/>
  <c r="K201" i="5"/>
  <c r="K195" i="5"/>
  <c r="K189" i="5"/>
  <c r="C2308" i="9"/>
  <c r="C2309" i="9" s="1"/>
  <c r="D2308" i="9"/>
  <c r="D2309" i="9" s="1"/>
  <c r="E2308" i="9"/>
  <c r="E2309" i="9" s="1"/>
  <c r="F2308" i="9"/>
  <c r="F2309" i="9" s="1"/>
  <c r="G2308" i="9"/>
  <c r="G2309" i="9" s="1"/>
  <c r="H2308" i="9"/>
  <c r="H2309" i="9" s="1"/>
  <c r="B2308" i="9"/>
  <c r="B2309" i="9" s="1"/>
  <c r="J219" i="5"/>
  <c r="J213" i="5"/>
  <c r="J207" i="5"/>
  <c r="J201" i="5"/>
  <c r="J195" i="5"/>
  <c r="J189" i="5"/>
  <c r="C2283" i="9"/>
  <c r="C2284" i="9" s="1"/>
  <c r="D2283" i="9"/>
  <c r="D2284" i="9" s="1"/>
  <c r="E2283" i="9"/>
  <c r="E2284" i="9" s="1"/>
  <c r="F2283" i="9"/>
  <c r="F2284" i="9" s="1"/>
  <c r="G2283" i="9"/>
  <c r="G2284" i="9" s="1"/>
  <c r="H2283" i="9"/>
  <c r="H2284" i="9" s="1"/>
  <c r="B2283" i="9"/>
  <c r="B2284" i="9" s="1"/>
  <c r="B2257" i="9"/>
  <c r="F2257" i="9"/>
  <c r="G2257" i="9"/>
  <c r="H2257" i="9"/>
  <c r="E2257" i="9"/>
  <c r="D2257" i="9"/>
  <c r="C2257" i="9"/>
  <c r="G225" i="5"/>
  <c r="G219" i="5"/>
  <c r="G213" i="5"/>
  <c r="G207" i="5"/>
  <c r="G208" i="5" s="1"/>
  <c r="G195" i="5"/>
  <c r="G189" i="5"/>
  <c r="C2208" i="9"/>
  <c r="C2209" i="9" s="1"/>
  <c r="D2208" i="9"/>
  <c r="D2209" i="9" s="1"/>
  <c r="E2208" i="9"/>
  <c r="E2209" i="9" s="1"/>
  <c r="F2208" i="9"/>
  <c r="F2209" i="9" s="1"/>
  <c r="G2208" i="9"/>
  <c r="G2209" i="9" s="1"/>
  <c r="H2208" i="9"/>
  <c r="H2209" i="9" s="1"/>
  <c r="B2208" i="9"/>
  <c r="B2209" i="9" s="1"/>
  <c r="F219" i="5"/>
  <c r="F207" i="5"/>
  <c r="F201" i="5"/>
  <c r="F195" i="5"/>
  <c r="C2183" i="9"/>
  <c r="C2184" i="9" s="1"/>
  <c r="D2183" i="9"/>
  <c r="D2184" i="9" s="1"/>
  <c r="E2183" i="9"/>
  <c r="E2184" i="9" s="1"/>
  <c r="F2183" i="9"/>
  <c r="F2184" i="9" s="1"/>
  <c r="G2183" i="9"/>
  <c r="G2184" i="9" s="1"/>
  <c r="H2183" i="9"/>
  <c r="H2184" i="9" s="1"/>
  <c r="B2183" i="9"/>
  <c r="B2184" i="9" s="1"/>
  <c r="C2158" i="9"/>
  <c r="C2159" i="9" s="1"/>
  <c r="D2158" i="9"/>
  <c r="D2159" i="9" s="1"/>
  <c r="E2158" i="9"/>
  <c r="E2159" i="9"/>
  <c r="F2158" i="9"/>
  <c r="F2159" i="9" s="1"/>
  <c r="G2158" i="9"/>
  <c r="G2159" i="9" s="1"/>
  <c r="H2158" i="9"/>
  <c r="H2159" i="9" s="1"/>
  <c r="B2158" i="9"/>
  <c r="B2159" i="9" s="1"/>
  <c r="B2133" i="9"/>
  <c r="B2134" i="9" s="1"/>
  <c r="D2133" i="9"/>
  <c r="D2134" i="9" s="1"/>
  <c r="E2133" i="9"/>
  <c r="E2134" i="9" s="1"/>
  <c r="F2133" i="9"/>
  <c r="F2134" i="9" s="1"/>
  <c r="G2133" i="9"/>
  <c r="G2134" i="9" s="1"/>
  <c r="H2133" i="9"/>
  <c r="H2134" i="9" s="1"/>
  <c r="C2133" i="9"/>
  <c r="C2134" i="9" s="1"/>
  <c r="C202" i="5"/>
  <c r="C2108" i="9"/>
  <c r="C2109" i="9" s="1"/>
  <c r="D2108" i="9"/>
  <c r="D2109" i="9" s="1"/>
  <c r="E2108" i="9"/>
  <c r="E2109" i="9" s="1"/>
  <c r="F2108" i="9"/>
  <c r="F2109" i="9" s="1"/>
  <c r="G2108" i="9"/>
  <c r="G2109" i="9" s="1"/>
  <c r="H2108" i="9"/>
  <c r="H2109" i="9" s="1"/>
  <c r="B2108" i="9"/>
  <c r="B2109" i="9" s="1"/>
  <c r="C2086" i="9"/>
  <c r="C2087" i="9" s="1"/>
  <c r="D2086" i="9"/>
  <c r="D2087" i="9" s="1"/>
  <c r="E2086" i="9"/>
  <c r="E2087" i="9" s="1"/>
  <c r="F2086" i="9"/>
  <c r="F2087" i="9" s="1"/>
  <c r="G2086" i="9"/>
  <c r="G2087" i="9" s="1"/>
  <c r="H2086" i="9"/>
  <c r="H2087" i="9" s="1"/>
  <c r="B2086" i="9"/>
  <c r="B2087" i="9" s="1"/>
  <c r="C2062" i="9"/>
  <c r="C2063" i="9" s="1"/>
  <c r="D2062" i="9"/>
  <c r="D2063" i="9" s="1"/>
  <c r="E2062" i="9"/>
  <c r="E2063" i="9" s="1"/>
  <c r="F2062" i="9"/>
  <c r="F2063" i="9" s="1"/>
  <c r="G2062" i="9"/>
  <c r="G2063" i="9" s="1"/>
  <c r="H2062" i="9"/>
  <c r="H2063" i="9" s="1"/>
  <c r="B2062" i="9"/>
  <c r="B2063" i="9" s="1"/>
  <c r="C2037" i="9"/>
  <c r="C2038" i="9" s="1"/>
  <c r="D2037" i="9"/>
  <c r="D2038" i="9" s="1"/>
  <c r="E2037" i="9"/>
  <c r="E2038" i="9" s="1"/>
  <c r="F2037" i="9"/>
  <c r="F2038" i="9" s="1"/>
  <c r="G2037" i="9"/>
  <c r="G2038" i="9" s="1"/>
  <c r="H2037" i="9"/>
  <c r="H2038" i="9" s="1"/>
  <c r="B2037" i="9"/>
  <c r="B2038" i="9" s="1"/>
  <c r="C2015" i="9"/>
  <c r="C2016" i="9" s="1"/>
  <c r="D2015" i="9"/>
  <c r="D2016" i="9" s="1"/>
  <c r="E2015" i="9"/>
  <c r="E2016" i="9" s="1"/>
  <c r="F2015" i="9"/>
  <c r="F2016" i="9" s="1"/>
  <c r="G2015" i="9"/>
  <c r="G2016" i="9" s="1"/>
  <c r="H2015" i="9"/>
  <c r="H2016" i="9" s="1"/>
  <c r="B2015" i="9"/>
  <c r="B2016" i="9" s="1"/>
  <c r="J244" i="5"/>
  <c r="C1989" i="9"/>
  <c r="C1990" i="9" s="1"/>
  <c r="D1989" i="9"/>
  <c r="D1990" i="9" s="1"/>
  <c r="E1989" i="9"/>
  <c r="E1990" i="9" s="1"/>
  <c r="F1989" i="9"/>
  <c r="F1990" i="9" s="1"/>
  <c r="G1989" i="9"/>
  <c r="G1990" i="9" s="1"/>
  <c r="H1989" i="9"/>
  <c r="H1990" i="9" s="1"/>
  <c r="B1989" i="9"/>
  <c r="B1990" i="9" s="1"/>
  <c r="C1940" i="9"/>
  <c r="C1941" i="9" s="1"/>
  <c r="D1940" i="9"/>
  <c r="D1941" i="9" s="1"/>
  <c r="E1940" i="9"/>
  <c r="E1941" i="9" s="1"/>
  <c r="F1940" i="9"/>
  <c r="F1941" i="9" s="1"/>
  <c r="G1940" i="9"/>
  <c r="G1941" i="9" s="1"/>
  <c r="H1940" i="9"/>
  <c r="H1941" i="9" s="1"/>
  <c r="B1940" i="9"/>
  <c r="B1941" i="9" s="1"/>
  <c r="C1915" i="9"/>
  <c r="C1916" i="9" s="1"/>
  <c r="D1915" i="9"/>
  <c r="D1916" i="9" s="1"/>
  <c r="E1915" i="9"/>
  <c r="E1916" i="9"/>
  <c r="F1915" i="9"/>
  <c r="F1916" i="9" s="1"/>
  <c r="G1915" i="9"/>
  <c r="G1916" i="9" s="1"/>
  <c r="H1915" i="9"/>
  <c r="H1916" i="9" s="1"/>
  <c r="B1915" i="9"/>
  <c r="B1916" i="9" s="1"/>
  <c r="F244" i="5"/>
  <c r="C1891" i="9"/>
  <c r="C1892" i="9" s="1"/>
  <c r="D1891" i="9"/>
  <c r="D1892" i="9" s="1"/>
  <c r="E1891" i="9"/>
  <c r="E1892" i="9" s="1"/>
  <c r="F1891" i="9"/>
  <c r="F1892" i="9" s="1"/>
  <c r="G1891" i="9"/>
  <c r="G1892" i="9" s="1"/>
  <c r="H1891" i="9"/>
  <c r="H1892" i="9" s="1"/>
  <c r="B1891" i="9"/>
  <c r="B1892" i="9" s="1"/>
  <c r="E265" i="5"/>
  <c r="C1865" i="9"/>
  <c r="C1866" i="9" s="1"/>
  <c r="D1865" i="9"/>
  <c r="D1866" i="9" s="1"/>
  <c r="E1865" i="9"/>
  <c r="E1866" i="9" s="1"/>
  <c r="F1865" i="9"/>
  <c r="F1866" i="9"/>
  <c r="G1865" i="9"/>
  <c r="G1866" i="9" s="1"/>
  <c r="H1865" i="9"/>
  <c r="H1866" i="9" s="1"/>
  <c r="B1865" i="9"/>
  <c r="B1866" i="9" s="1"/>
  <c r="C1841" i="9"/>
  <c r="C1842" i="9" s="1"/>
  <c r="D1841" i="9"/>
  <c r="D1842" i="9" s="1"/>
  <c r="E1841" i="9"/>
  <c r="E1842" i="9" s="1"/>
  <c r="F1841" i="9"/>
  <c r="F1842" i="9" s="1"/>
  <c r="G1841" i="9"/>
  <c r="G1842" i="9" s="1"/>
  <c r="H1841" i="9"/>
  <c r="H1842" i="9" s="1"/>
  <c r="B1841" i="9"/>
  <c r="B1842" i="9" s="1"/>
  <c r="C1817" i="9"/>
  <c r="C1818" i="9" s="1"/>
  <c r="D1817" i="9"/>
  <c r="D1818" i="9" s="1"/>
  <c r="E1817" i="9"/>
  <c r="E1818" i="9" s="1"/>
  <c r="F1817" i="9"/>
  <c r="F1818" i="9" s="1"/>
  <c r="G1817" i="9"/>
  <c r="G1818" i="9" s="1"/>
  <c r="H1817" i="9"/>
  <c r="H1818" i="9" s="1"/>
  <c r="B1817" i="9"/>
  <c r="B1818" i="9" s="1"/>
  <c r="B251" i="5"/>
  <c r="C1795" i="9"/>
  <c r="C1796" i="9" s="1"/>
  <c r="D1795" i="9"/>
  <c r="D1796" i="9" s="1"/>
  <c r="E1795" i="9"/>
  <c r="E1796" i="9" s="1"/>
  <c r="F1795" i="9"/>
  <c r="F1796" i="9" s="1"/>
  <c r="G1795" i="9"/>
  <c r="G1796" i="9" s="1"/>
  <c r="H1795" i="9"/>
  <c r="H1796" i="9" s="1"/>
  <c r="B1795" i="9"/>
  <c r="B1796" i="9" s="1"/>
  <c r="C1746" i="9"/>
  <c r="C1747" i="9" s="1"/>
  <c r="D1746" i="9"/>
  <c r="D1747" i="9" s="1"/>
  <c r="E1746" i="9"/>
  <c r="E1747" i="9" s="1"/>
  <c r="F1746" i="9"/>
  <c r="F1747" i="9" s="1"/>
  <c r="G1746" i="9"/>
  <c r="G1747" i="9" s="1"/>
  <c r="H1746" i="9"/>
  <c r="H1747" i="9" s="1"/>
  <c r="B1746" i="9"/>
  <c r="B1747" i="9" s="1"/>
  <c r="C1723" i="9"/>
  <c r="C1724" i="9"/>
  <c r="D1723" i="9"/>
  <c r="D1724" i="9" s="1"/>
  <c r="E1723" i="9"/>
  <c r="E1724" i="9" s="1"/>
  <c r="F1723" i="9"/>
  <c r="F1724" i="9" s="1"/>
  <c r="G1723" i="9"/>
  <c r="G1724" i="9"/>
  <c r="H1723" i="9"/>
  <c r="H1724" i="9" s="1"/>
  <c r="B1723" i="9"/>
  <c r="B1724" i="9" s="1"/>
  <c r="C1697" i="9"/>
  <c r="C1698" i="9" s="1"/>
  <c r="D1697" i="9"/>
  <c r="D1698" i="9"/>
  <c r="E1697" i="9"/>
  <c r="E1698" i="9" s="1"/>
  <c r="F1697" i="9"/>
  <c r="F1698" i="9" s="1"/>
  <c r="G1697" i="9"/>
  <c r="G1698" i="9" s="1"/>
  <c r="H1697" i="9"/>
  <c r="H1698" i="9" s="1"/>
  <c r="B1697" i="9"/>
  <c r="B1698" i="9" s="1"/>
  <c r="C1671" i="9"/>
  <c r="C1672" i="9" s="1"/>
  <c r="D1671" i="9"/>
  <c r="D1672" i="9" s="1"/>
  <c r="E1671" i="9"/>
  <c r="E1672" i="9" s="1"/>
  <c r="F1671" i="9"/>
  <c r="F1672" i="9" s="1"/>
  <c r="G1671" i="9"/>
  <c r="G1672" i="9" s="1"/>
  <c r="H1671" i="9"/>
  <c r="H1672" i="9" s="1"/>
  <c r="B1671" i="9"/>
  <c r="B1672" i="9" s="1"/>
  <c r="C1646" i="9"/>
  <c r="C1647" i="9" s="1"/>
  <c r="D1646" i="9"/>
  <c r="D1647" i="9" s="1"/>
  <c r="E1646" i="9"/>
  <c r="E1647" i="9" s="1"/>
  <c r="F1646" i="9"/>
  <c r="F1647" i="9" s="1"/>
  <c r="G1646" i="9"/>
  <c r="G1647" i="9" s="1"/>
  <c r="H1646" i="9"/>
  <c r="H1647" i="9" s="1"/>
  <c r="B1646" i="9"/>
  <c r="B1647" i="9" s="1"/>
  <c r="C1598" i="9"/>
  <c r="C1599" i="9" s="1"/>
  <c r="D1598" i="9"/>
  <c r="D1599" i="9" s="1"/>
  <c r="E1598" i="9"/>
  <c r="E1599" i="9" s="1"/>
  <c r="F1598" i="9"/>
  <c r="F1599" i="9" s="1"/>
  <c r="G1598" i="9"/>
  <c r="G1599" i="9"/>
  <c r="H1598" i="9"/>
  <c r="H1599" i="9" s="1"/>
  <c r="B1598" i="9"/>
  <c r="B1599" i="9" s="1"/>
  <c r="C1572" i="9"/>
  <c r="C1573" i="9" s="1"/>
  <c r="D1572" i="9"/>
  <c r="D1573" i="9"/>
  <c r="E1572" i="9"/>
  <c r="E1573" i="9" s="1"/>
  <c r="F1572" i="9"/>
  <c r="F1573" i="9" s="1"/>
  <c r="G1572" i="9"/>
  <c r="G1573" i="9" s="1"/>
  <c r="H1572" i="9"/>
  <c r="H1573" i="9"/>
  <c r="B1572" i="9"/>
  <c r="B1573" i="9" s="1"/>
  <c r="C1524" i="9"/>
  <c r="C1525" i="9" s="1"/>
  <c r="D1524" i="9"/>
  <c r="D1525" i="9" s="1"/>
  <c r="E1524" i="9"/>
  <c r="E1525" i="9" s="1"/>
  <c r="F1524" i="9"/>
  <c r="F1525" i="9" s="1"/>
  <c r="G1524" i="9"/>
  <c r="G1525" i="9" s="1"/>
  <c r="H1524" i="9"/>
  <c r="H1525" i="9" s="1"/>
  <c r="B1524" i="9"/>
  <c r="B1525" i="9" s="1"/>
  <c r="C1502" i="9"/>
  <c r="C1503" i="9" s="1"/>
  <c r="D1502" i="9"/>
  <c r="D1503" i="9" s="1"/>
  <c r="E1502" i="9"/>
  <c r="E1503" i="9" s="1"/>
  <c r="F1502" i="9"/>
  <c r="F1503" i="9" s="1"/>
  <c r="G1502" i="9"/>
  <c r="G1503" i="9" s="1"/>
  <c r="H1502" i="9"/>
  <c r="H1503" i="9" s="1"/>
  <c r="B1502" i="9"/>
  <c r="B1503" i="9" s="1"/>
  <c r="C1477" i="9"/>
  <c r="C1478" i="9" s="1"/>
  <c r="D1477" i="9"/>
  <c r="D1478" i="9" s="1"/>
  <c r="E1477" i="9"/>
  <c r="E1478" i="9" s="1"/>
  <c r="F1477" i="9"/>
  <c r="F1478" i="9" s="1"/>
  <c r="G1477" i="9"/>
  <c r="G1478" i="9" s="1"/>
  <c r="H1477" i="9"/>
  <c r="H1478" i="9" s="1"/>
  <c r="B1477" i="9"/>
  <c r="B1478" i="9" s="1"/>
  <c r="C1454" i="9"/>
  <c r="C1455" i="9" s="1"/>
  <c r="D1454" i="9"/>
  <c r="D1455" i="9" s="1"/>
  <c r="E1454" i="9"/>
  <c r="E1455" i="9" s="1"/>
  <c r="F1454" i="9"/>
  <c r="F1455" i="9" s="1"/>
  <c r="G1454" i="9"/>
  <c r="G1455" i="9" s="1"/>
  <c r="H1454" i="9"/>
  <c r="H1455" i="9" s="1"/>
  <c r="B1454" i="9"/>
  <c r="B1455" i="9" s="1"/>
  <c r="C1430" i="9"/>
  <c r="C1431" i="9" s="1"/>
  <c r="D1430" i="9"/>
  <c r="D1431" i="9" s="1"/>
  <c r="E1430" i="9"/>
  <c r="E1431" i="9" s="1"/>
  <c r="F1430" i="9"/>
  <c r="F1431" i="9" s="1"/>
  <c r="G1430" i="9"/>
  <c r="G1431" i="9" s="1"/>
  <c r="H1430" i="9"/>
  <c r="H1431" i="9" s="1"/>
  <c r="B1430" i="9"/>
  <c r="B1431" i="9" s="1"/>
  <c r="C1404" i="9"/>
  <c r="C1405" i="9" s="1"/>
  <c r="D1404" i="9"/>
  <c r="D1405" i="9" s="1"/>
  <c r="E1404" i="9"/>
  <c r="E1405" i="9" s="1"/>
  <c r="F1404" i="9"/>
  <c r="F1405" i="9" s="1"/>
  <c r="G1404" i="9"/>
  <c r="G1405" i="9" s="1"/>
  <c r="H1404" i="9"/>
  <c r="H1405" i="9" s="1"/>
  <c r="B1404" i="9"/>
  <c r="B1405" i="9" s="1"/>
  <c r="C1381" i="9"/>
  <c r="C1382" i="9" s="1"/>
  <c r="D1381" i="9"/>
  <c r="D1382" i="9" s="1"/>
  <c r="E1381" i="9"/>
  <c r="E1382" i="9" s="1"/>
  <c r="F1381" i="9"/>
  <c r="F1382" i="9" s="1"/>
  <c r="G1381" i="9"/>
  <c r="G1382" i="9" s="1"/>
  <c r="H1381" i="9"/>
  <c r="H1382" i="9" s="1"/>
  <c r="B1381" i="9"/>
  <c r="B1382" i="9" s="1"/>
  <c r="C1355" i="9"/>
  <c r="C1356" i="9" s="1"/>
  <c r="D1355" i="9"/>
  <c r="D1356" i="9" s="1"/>
  <c r="E1355" i="9"/>
  <c r="E1356" i="9" s="1"/>
  <c r="F1355" i="9"/>
  <c r="F1356" i="9" s="1"/>
  <c r="G1355" i="9"/>
  <c r="G1356" i="9" s="1"/>
  <c r="H1355" i="9"/>
  <c r="H1356" i="9" s="1"/>
  <c r="B1355" i="9"/>
  <c r="B1356" i="9" s="1"/>
  <c r="C1331" i="9"/>
  <c r="C1332" i="9" s="1"/>
  <c r="D1331" i="9"/>
  <c r="D1332" i="9" s="1"/>
  <c r="E1331" i="9"/>
  <c r="E1332" i="9" s="1"/>
  <c r="F1331" i="9"/>
  <c r="F1332" i="9" s="1"/>
  <c r="G1331" i="9"/>
  <c r="G1332" i="9" s="1"/>
  <c r="H1331" i="9"/>
  <c r="H1332" i="9" s="1"/>
  <c r="B1331" i="9"/>
  <c r="B1332" i="9" s="1"/>
  <c r="C1307" i="9"/>
  <c r="C1308" i="9" s="1"/>
  <c r="D1307" i="9"/>
  <c r="D1308" i="9" s="1"/>
  <c r="E1307" i="9"/>
  <c r="E1308" i="9" s="1"/>
  <c r="F1307" i="9"/>
  <c r="F1308" i="9" s="1"/>
  <c r="G1307" i="9"/>
  <c r="G1308" i="9" s="1"/>
  <c r="H1307" i="9"/>
  <c r="H1308" i="9" s="1"/>
  <c r="B1307" i="9"/>
  <c r="B1308" i="9" s="1"/>
  <c r="C1279" i="9"/>
  <c r="C1280" i="9" s="1"/>
  <c r="D1279" i="9"/>
  <c r="D1280" i="9" s="1"/>
  <c r="E1279" i="9"/>
  <c r="E1280" i="9" s="1"/>
  <c r="F1279" i="9"/>
  <c r="F1280" i="9" s="1"/>
  <c r="G1279" i="9"/>
  <c r="G1280" i="9" s="1"/>
  <c r="H1279" i="9"/>
  <c r="H1280" i="9" s="1"/>
  <c r="B1279" i="9"/>
  <c r="B1280" i="9" s="1"/>
  <c r="C1255" i="9"/>
  <c r="C1256" i="9" s="1"/>
  <c r="D1255" i="9"/>
  <c r="D1256" i="9" s="1"/>
  <c r="E1255" i="9"/>
  <c r="E1256" i="9" s="1"/>
  <c r="F1255" i="9"/>
  <c r="F1256" i="9" s="1"/>
  <c r="G1255" i="9"/>
  <c r="G1256" i="9" s="1"/>
  <c r="H1255" i="9"/>
  <c r="H1256" i="9" s="1"/>
  <c r="B1255" i="9"/>
  <c r="B1256" i="9" s="1"/>
  <c r="C1230" i="9"/>
  <c r="C1231" i="9" s="1"/>
  <c r="D1230" i="9"/>
  <c r="D1231" i="9" s="1"/>
  <c r="E1230" i="9"/>
  <c r="E1231" i="9" s="1"/>
  <c r="F1230" i="9"/>
  <c r="F1231" i="9" s="1"/>
  <c r="G1230" i="9"/>
  <c r="G1231" i="9" s="1"/>
  <c r="H1230" i="9"/>
  <c r="H1231" i="9" s="1"/>
  <c r="B1230" i="9"/>
  <c r="B1231" i="9" s="1"/>
  <c r="C1207" i="9"/>
  <c r="C1208" i="9" s="1"/>
  <c r="D1207" i="9"/>
  <c r="D1208" i="9" s="1"/>
  <c r="E1207" i="9"/>
  <c r="E1208" i="9" s="1"/>
  <c r="F1207" i="9"/>
  <c r="F1208" i="9" s="1"/>
  <c r="G1207" i="9"/>
  <c r="G1208" i="9" s="1"/>
  <c r="H1207" i="9"/>
  <c r="H1208" i="9" s="1"/>
  <c r="B1207" i="9"/>
  <c r="B1208" i="9" s="1"/>
  <c r="C1182" i="9"/>
  <c r="C1183" i="9" s="1"/>
  <c r="D1182" i="9"/>
  <c r="D1183" i="9" s="1"/>
  <c r="E1182" i="9"/>
  <c r="E1183" i="9" s="1"/>
  <c r="F1182" i="9"/>
  <c r="F1183" i="9" s="1"/>
  <c r="G1182" i="9"/>
  <c r="G1183" i="9" s="1"/>
  <c r="H1182" i="9"/>
  <c r="H1183" i="9" s="1"/>
  <c r="B1182" i="9"/>
  <c r="B1183" i="9" s="1"/>
  <c r="M84" i="7"/>
  <c r="C1158" i="9"/>
  <c r="C1159" i="9" s="1"/>
  <c r="D1158" i="9"/>
  <c r="D1159" i="9" s="1"/>
  <c r="E1158" i="9"/>
  <c r="E1159" i="9"/>
  <c r="F1158" i="9"/>
  <c r="F1159" i="9" s="1"/>
  <c r="G1158" i="9"/>
  <c r="G1159" i="9" s="1"/>
  <c r="H1158" i="9"/>
  <c r="H1159" i="9" s="1"/>
  <c r="B1158" i="9"/>
  <c r="B1159" i="9" s="1"/>
  <c r="C1134" i="9"/>
  <c r="C1135" i="9" s="1"/>
  <c r="D1134" i="9"/>
  <c r="D1135" i="9" s="1"/>
  <c r="E1134" i="9"/>
  <c r="E1135" i="9" s="1"/>
  <c r="F1134" i="9"/>
  <c r="F1135" i="9" s="1"/>
  <c r="G1134" i="9"/>
  <c r="G1135" i="9" s="1"/>
  <c r="H1134" i="9"/>
  <c r="H1135" i="9" s="1"/>
  <c r="B1134" i="9"/>
  <c r="B1135" i="9" s="1"/>
  <c r="K84" i="7"/>
  <c r="C1110" i="9"/>
  <c r="C1111" i="9" s="1"/>
  <c r="D1110" i="9"/>
  <c r="D1111" i="9" s="1"/>
  <c r="E1110" i="9"/>
  <c r="E1111" i="9" s="1"/>
  <c r="F1110" i="9"/>
  <c r="F1111" i="9" s="1"/>
  <c r="G1110" i="9"/>
  <c r="G1111" i="9" s="1"/>
  <c r="B1110" i="9"/>
  <c r="B1111" i="9" s="1"/>
  <c r="H1090" i="9"/>
  <c r="H1091" i="9"/>
  <c r="H1092" i="9"/>
  <c r="H1093" i="9"/>
  <c r="H1094" i="9"/>
  <c r="H1095" i="9"/>
  <c r="H1096" i="9"/>
  <c r="H1097" i="9"/>
  <c r="H1098" i="9"/>
  <c r="H1099" i="9"/>
  <c r="H1100" i="9"/>
  <c r="H1101" i="9"/>
  <c r="H1102" i="9"/>
  <c r="H1103" i="9"/>
  <c r="H1104" i="9"/>
  <c r="H1105" i="9"/>
  <c r="H1106" i="9"/>
  <c r="H1107" i="9"/>
  <c r="H1108" i="9"/>
  <c r="H1109" i="9"/>
  <c r="H1089" i="9"/>
  <c r="C1085" i="9"/>
  <c r="C1086" i="9" s="1"/>
  <c r="D1085" i="9"/>
  <c r="D1086" i="9" s="1"/>
  <c r="E1085" i="9"/>
  <c r="E1086" i="9" s="1"/>
  <c r="F1085" i="9"/>
  <c r="F1086" i="9" s="1"/>
  <c r="G1085" i="9"/>
  <c r="G1086" i="9" s="1"/>
  <c r="H1085" i="9"/>
  <c r="H1086" i="9" s="1"/>
  <c r="B1085" i="9"/>
  <c r="B1086" i="9" s="1"/>
  <c r="C1059" i="9"/>
  <c r="C1060" i="9" s="1"/>
  <c r="D1059" i="9"/>
  <c r="D1060" i="9" s="1"/>
  <c r="E1059" i="9"/>
  <c r="E1060" i="9" s="1"/>
  <c r="F1059" i="9"/>
  <c r="F1060" i="9" s="1"/>
  <c r="G1059" i="9"/>
  <c r="G1060" i="9" s="1"/>
  <c r="H1059" i="9"/>
  <c r="H1060" i="9" s="1"/>
  <c r="B1059" i="9"/>
  <c r="B1060" i="9" s="1"/>
  <c r="C1036" i="9"/>
  <c r="C1037" i="9" s="1"/>
  <c r="D1036" i="9"/>
  <c r="D1037" i="9" s="1"/>
  <c r="E1036" i="9"/>
  <c r="E1037" i="9" s="1"/>
  <c r="F1036" i="9"/>
  <c r="F1037" i="9"/>
  <c r="G1036" i="9"/>
  <c r="G1037" i="9" s="1"/>
  <c r="H1036" i="9"/>
  <c r="H1037" i="9" s="1"/>
  <c r="B1036" i="9"/>
  <c r="B1037" i="9" s="1"/>
  <c r="H1011" i="9"/>
  <c r="H1012" i="9" s="1"/>
  <c r="C1011" i="9"/>
  <c r="D1011" i="9"/>
  <c r="E1011" i="9"/>
  <c r="F1011" i="9"/>
  <c r="G1011" i="9"/>
  <c r="B1011" i="9"/>
  <c r="H966" i="9"/>
  <c r="H967" i="9"/>
  <c r="H968" i="9"/>
  <c r="H969" i="9"/>
  <c r="H970" i="9"/>
  <c r="H971" i="9"/>
  <c r="H972" i="9"/>
  <c r="H973" i="9"/>
  <c r="H974" i="9"/>
  <c r="H975" i="9"/>
  <c r="H976" i="9"/>
  <c r="H977" i="9"/>
  <c r="H978" i="9"/>
  <c r="H979" i="9"/>
  <c r="H980" i="9"/>
  <c r="H981" i="9"/>
  <c r="H982" i="9"/>
  <c r="H983" i="9"/>
  <c r="H984" i="9"/>
  <c r="H985" i="9"/>
  <c r="C986" i="9"/>
  <c r="C987" i="9" s="1"/>
  <c r="D986" i="9"/>
  <c r="D987" i="9" s="1"/>
  <c r="E986" i="9"/>
  <c r="E987" i="9" s="1"/>
  <c r="F986" i="9"/>
  <c r="F987" i="9" s="1"/>
  <c r="G986" i="9"/>
  <c r="G987" i="9" s="1"/>
  <c r="B986" i="9"/>
  <c r="B987" i="9" s="1"/>
  <c r="C963" i="9"/>
  <c r="C964" i="9" s="1"/>
  <c r="D963" i="9"/>
  <c r="D964" i="9" s="1"/>
  <c r="E963" i="9"/>
  <c r="E964" i="9" s="1"/>
  <c r="F963" i="9"/>
  <c r="F964" i="9" s="1"/>
  <c r="G963" i="9"/>
  <c r="G964" i="9" s="1"/>
  <c r="H963" i="9"/>
  <c r="H964" i="9" s="1"/>
  <c r="B963" i="9"/>
  <c r="B964" i="9"/>
  <c r="B937" i="9"/>
  <c r="B938" i="9" s="1"/>
  <c r="C937" i="9"/>
  <c r="C938" i="9" s="1"/>
  <c r="D937" i="9"/>
  <c r="D938" i="9" s="1"/>
  <c r="E937" i="9"/>
  <c r="E938" i="9" s="1"/>
  <c r="F937" i="9"/>
  <c r="F938" i="9" s="1"/>
  <c r="G937" i="9"/>
  <c r="G938" i="9" s="1"/>
  <c r="H937" i="9"/>
  <c r="H938" i="9"/>
  <c r="H915" i="9"/>
  <c r="G915" i="9"/>
  <c r="F915" i="9"/>
  <c r="E915" i="9"/>
  <c r="D915" i="9"/>
  <c r="C915" i="9"/>
  <c r="B915" i="9"/>
  <c r="C889" i="9"/>
  <c r="C890" i="9" s="1"/>
  <c r="D889" i="9"/>
  <c r="D890" i="9" s="1"/>
  <c r="E889" i="9"/>
  <c r="E890" i="9" s="1"/>
  <c r="F889" i="9"/>
  <c r="F890" i="9" s="1"/>
  <c r="G889" i="9"/>
  <c r="G890" i="9" s="1"/>
  <c r="H889" i="9"/>
  <c r="H890" i="9" s="1"/>
  <c r="B889" i="9"/>
  <c r="B890" i="9" s="1"/>
  <c r="C864" i="9"/>
  <c r="C865" i="9" s="1"/>
  <c r="D864" i="9"/>
  <c r="D865" i="9" s="1"/>
  <c r="E864" i="9"/>
  <c r="E865" i="9" s="1"/>
  <c r="F864" i="9"/>
  <c r="F865" i="9" s="1"/>
  <c r="G864" i="9"/>
  <c r="G865" i="9" s="1"/>
  <c r="H864" i="9"/>
  <c r="H865" i="9" s="1"/>
  <c r="B864" i="9"/>
  <c r="B865" i="9" s="1"/>
  <c r="K465" i="2"/>
  <c r="C840" i="9"/>
  <c r="D840" i="9"/>
  <c r="E840" i="9"/>
  <c r="F840" i="9"/>
  <c r="G840" i="9"/>
  <c r="H840" i="9"/>
  <c r="B840" i="9"/>
  <c r="K102" i="7"/>
  <c r="J102" i="7"/>
  <c r="I102" i="7"/>
  <c r="H102" i="7"/>
  <c r="G102" i="7"/>
  <c r="F102" i="7"/>
  <c r="E102" i="7"/>
  <c r="D102" i="7"/>
  <c r="C102" i="7"/>
  <c r="B102" i="7"/>
  <c r="M111" i="7"/>
  <c r="L111" i="7"/>
  <c r="K111" i="7"/>
  <c r="J111" i="7"/>
  <c r="I111" i="7"/>
  <c r="H111" i="7"/>
  <c r="G111" i="7"/>
  <c r="F111" i="7"/>
  <c r="E111" i="7"/>
  <c r="D111" i="7"/>
  <c r="C111" i="7"/>
  <c r="B111" i="7"/>
  <c r="C816" i="9"/>
  <c r="C817" i="9" s="1"/>
  <c r="D816" i="9"/>
  <c r="D817" i="9" s="1"/>
  <c r="E816" i="9"/>
  <c r="E817" i="9" s="1"/>
  <c r="F816" i="9"/>
  <c r="F817" i="9" s="1"/>
  <c r="G816" i="9"/>
  <c r="G817" i="9" s="1"/>
  <c r="H816" i="9"/>
  <c r="H817" i="9" s="1"/>
  <c r="B816" i="9"/>
  <c r="B817" i="9" s="1"/>
  <c r="C790" i="9"/>
  <c r="C791" i="9" s="1"/>
  <c r="D790" i="9"/>
  <c r="D791" i="9" s="1"/>
  <c r="E790" i="9"/>
  <c r="E791" i="9" s="1"/>
  <c r="F790" i="9"/>
  <c r="F791" i="9" s="1"/>
  <c r="G790" i="9"/>
  <c r="G791" i="9" s="1"/>
  <c r="B790" i="9"/>
  <c r="B791" i="9" s="1"/>
  <c r="H769" i="9"/>
  <c r="H770" i="9"/>
  <c r="H771" i="9"/>
  <c r="H772" i="9"/>
  <c r="H773" i="9"/>
  <c r="H774" i="9"/>
  <c r="H775" i="9"/>
  <c r="H776" i="9"/>
  <c r="H777" i="9"/>
  <c r="H778" i="9"/>
  <c r="H779" i="9"/>
  <c r="H780" i="9"/>
  <c r="H781" i="9"/>
  <c r="H782" i="9"/>
  <c r="H783" i="9"/>
  <c r="H784" i="9"/>
  <c r="H785" i="9"/>
  <c r="H786" i="9"/>
  <c r="H787" i="9"/>
  <c r="H788" i="9"/>
  <c r="H789" i="9"/>
  <c r="H768" i="9"/>
  <c r="C765" i="9"/>
  <c r="C766" i="9" s="1"/>
  <c r="D765" i="9"/>
  <c r="D766" i="9" s="1"/>
  <c r="E765" i="9"/>
  <c r="E766" i="9" s="1"/>
  <c r="F765" i="9"/>
  <c r="F766" i="9" s="1"/>
  <c r="G765" i="9"/>
  <c r="G766" i="9" s="1"/>
  <c r="H765" i="9"/>
  <c r="H766" i="9" s="1"/>
  <c r="B765" i="9"/>
  <c r="B766" i="9" s="1"/>
  <c r="C741" i="9"/>
  <c r="C742" i="9" s="1"/>
  <c r="D741" i="9"/>
  <c r="D742" i="9" s="1"/>
  <c r="E741" i="9"/>
  <c r="E742" i="9" s="1"/>
  <c r="F741" i="9"/>
  <c r="F742" i="9" s="1"/>
  <c r="G741" i="9"/>
  <c r="G742" i="9" s="1"/>
  <c r="H741" i="9"/>
  <c r="H742" i="9" s="1"/>
  <c r="B741" i="9"/>
  <c r="B742" i="9" s="1"/>
  <c r="C716" i="9"/>
  <c r="C717" i="9" s="1"/>
  <c r="D716" i="9"/>
  <c r="D717" i="9" s="1"/>
  <c r="E716" i="9"/>
  <c r="E717" i="9" s="1"/>
  <c r="F716" i="9"/>
  <c r="F717" i="9" s="1"/>
  <c r="G716" i="9"/>
  <c r="G717" i="9" s="1"/>
  <c r="H716" i="9"/>
  <c r="H717" i="9" s="1"/>
  <c r="B716" i="9"/>
  <c r="B717" i="9" s="1"/>
  <c r="C691" i="9"/>
  <c r="C692" i="9" s="1"/>
  <c r="D691" i="9"/>
  <c r="D692" i="9" s="1"/>
  <c r="E691" i="9"/>
  <c r="E692" i="9" s="1"/>
  <c r="F691" i="9"/>
  <c r="F692" i="9" s="1"/>
  <c r="G691" i="9"/>
  <c r="G692" i="9" s="1"/>
  <c r="H691" i="9"/>
  <c r="H692" i="9" s="1"/>
  <c r="B691" i="9"/>
  <c r="B692" i="9" s="1"/>
  <c r="C666" i="9"/>
  <c r="C667" i="9" s="1"/>
  <c r="D666" i="9"/>
  <c r="D667" i="9" s="1"/>
  <c r="E666" i="9"/>
  <c r="F666" i="9"/>
  <c r="F667" i="9" s="1"/>
  <c r="G666" i="9"/>
  <c r="G667" i="9" s="1"/>
  <c r="H666" i="9"/>
  <c r="B666" i="9"/>
  <c r="B667" i="9" s="1"/>
  <c r="H640" i="9"/>
  <c r="H641" i="9" s="1"/>
  <c r="C640" i="9"/>
  <c r="C641" i="9" s="1"/>
  <c r="D640" i="9"/>
  <c r="D641" i="9" s="1"/>
  <c r="E640" i="9"/>
  <c r="E641" i="9" s="1"/>
  <c r="F640" i="9"/>
  <c r="F641" i="9" s="1"/>
  <c r="G640" i="9"/>
  <c r="G641" i="9" s="1"/>
  <c r="B640" i="9"/>
  <c r="B641" i="9" s="1"/>
  <c r="C618" i="9"/>
  <c r="C619" i="9" s="1"/>
  <c r="D618" i="9"/>
  <c r="D619" i="9" s="1"/>
  <c r="E618" i="9"/>
  <c r="E619" i="9" s="1"/>
  <c r="F618" i="9"/>
  <c r="F619" i="9" s="1"/>
  <c r="G618" i="9"/>
  <c r="G619" i="9" s="1"/>
  <c r="H618" i="9"/>
  <c r="H619" i="9" s="1"/>
  <c r="B618" i="9"/>
  <c r="B619" i="9" s="1"/>
  <c r="C593" i="9"/>
  <c r="C594" i="9" s="1"/>
  <c r="D593" i="9"/>
  <c r="D594" i="9" s="1"/>
  <c r="E593" i="9"/>
  <c r="E594" i="9" s="1"/>
  <c r="F593" i="9"/>
  <c r="F594" i="9" s="1"/>
  <c r="G593" i="9"/>
  <c r="G594" i="9" s="1"/>
  <c r="H593" i="9"/>
  <c r="H594" i="9" s="1"/>
  <c r="B593" i="9"/>
  <c r="B594" i="9" s="1"/>
  <c r="C568" i="9"/>
  <c r="C569" i="9" s="1"/>
  <c r="D568" i="9"/>
  <c r="D569" i="9" s="1"/>
  <c r="E568" i="9"/>
  <c r="E569" i="9" s="1"/>
  <c r="F568" i="9"/>
  <c r="F569" i="9" s="1"/>
  <c r="G568" i="9"/>
  <c r="G569" i="9" s="1"/>
  <c r="H568" i="9"/>
  <c r="H569" i="9" s="1"/>
  <c r="B568" i="9"/>
  <c r="B569" i="9" s="1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23" i="9"/>
  <c r="C545" i="9"/>
  <c r="C546" i="9" s="1"/>
  <c r="D545" i="9"/>
  <c r="D546" i="9" s="1"/>
  <c r="E545" i="9"/>
  <c r="E546" i="9" s="1"/>
  <c r="F545" i="9"/>
  <c r="F546" i="9" s="1"/>
  <c r="G545" i="9"/>
  <c r="G546" i="9" s="1"/>
  <c r="B545" i="9"/>
  <c r="B546" i="9" s="1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F27" i="9"/>
  <c r="F28" i="9" s="1"/>
  <c r="G27" i="9"/>
  <c r="G28" i="9" s="1"/>
  <c r="B28" i="9"/>
  <c r="C28" i="9"/>
  <c r="D28" i="9"/>
  <c r="E28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F50" i="9"/>
  <c r="F51" i="9"/>
  <c r="G50" i="9"/>
  <c r="G51" i="9" s="1"/>
  <c r="B51" i="9"/>
  <c r="C51" i="9"/>
  <c r="D51" i="9"/>
  <c r="E51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F73" i="9"/>
  <c r="F74" i="9" s="1"/>
  <c r="G73" i="9"/>
  <c r="G74" i="9" s="1"/>
  <c r="B74" i="9"/>
  <c r="C74" i="9"/>
  <c r="D74" i="9"/>
  <c r="E74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F98" i="9"/>
  <c r="F99" i="9" s="1"/>
  <c r="G98" i="9"/>
  <c r="G99" i="9" s="1"/>
  <c r="B99" i="9"/>
  <c r="C99" i="9"/>
  <c r="D99" i="9"/>
  <c r="E99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F124" i="9"/>
  <c r="F125" i="9" s="1"/>
  <c r="G124" i="9"/>
  <c r="G125" i="9" s="1"/>
  <c r="B125" i="9"/>
  <c r="C125" i="9"/>
  <c r="D125" i="9"/>
  <c r="E125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B149" i="9"/>
  <c r="C149" i="9"/>
  <c r="D149" i="9"/>
  <c r="E149" i="9"/>
  <c r="F149" i="9"/>
  <c r="G149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B174" i="9"/>
  <c r="C174" i="9"/>
  <c r="D174" i="9"/>
  <c r="E174" i="9"/>
  <c r="F174" i="9"/>
  <c r="G174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B198" i="9"/>
  <c r="C198" i="9"/>
  <c r="D198" i="9"/>
  <c r="E198" i="9"/>
  <c r="F198" i="9"/>
  <c r="G198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B224" i="9"/>
  <c r="C224" i="9"/>
  <c r="D224" i="9"/>
  <c r="E224" i="9"/>
  <c r="F224" i="9"/>
  <c r="G224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B250" i="9"/>
  <c r="C250" i="9"/>
  <c r="D250" i="9"/>
  <c r="E250" i="9"/>
  <c r="F250" i="9"/>
  <c r="G250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B272" i="9"/>
  <c r="C272" i="9"/>
  <c r="D272" i="9"/>
  <c r="E272" i="9"/>
  <c r="F272" i="9"/>
  <c r="G272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B297" i="9"/>
  <c r="C297" i="9"/>
  <c r="D297" i="9"/>
  <c r="E297" i="9"/>
  <c r="F297" i="9"/>
  <c r="G297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B324" i="9"/>
  <c r="B325" i="9" s="1"/>
  <c r="C324" i="9"/>
  <c r="C325" i="9" s="1"/>
  <c r="D324" i="9"/>
  <c r="D325" i="9"/>
  <c r="E324" i="9"/>
  <c r="E325" i="9" s="1"/>
  <c r="F325" i="9"/>
  <c r="G325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B346" i="9"/>
  <c r="B347" i="9" s="1"/>
  <c r="C346" i="9"/>
  <c r="C347" i="9" s="1"/>
  <c r="D346" i="9"/>
  <c r="D347" i="9" s="1"/>
  <c r="E346" i="9"/>
  <c r="E347" i="9" s="1"/>
  <c r="F347" i="9"/>
  <c r="G347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B371" i="9"/>
  <c r="B372" i="9" s="1"/>
  <c r="C371" i="9"/>
  <c r="C372" i="9" s="1"/>
  <c r="D371" i="9"/>
  <c r="D372" i="9" s="1"/>
  <c r="E371" i="9"/>
  <c r="E372" i="9" s="1"/>
  <c r="F372" i="9"/>
  <c r="G372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B395" i="9"/>
  <c r="B396" i="9" s="1"/>
  <c r="C395" i="9"/>
  <c r="C396" i="9" s="1"/>
  <c r="D395" i="9"/>
  <c r="D396" i="9" s="1"/>
  <c r="E395" i="9"/>
  <c r="E396" i="9" s="1"/>
  <c r="F396" i="9"/>
  <c r="G396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B421" i="9"/>
  <c r="B422" i="9" s="1"/>
  <c r="C421" i="9"/>
  <c r="C422" i="9"/>
  <c r="D421" i="9"/>
  <c r="D422" i="9" s="1"/>
  <c r="E421" i="9"/>
  <c r="E422" i="9" s="1"/>
  <c r="F422" i="9"/>
  <c r="G422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B446" i="9"/>
  <c r="B447" i="9" s="1"/>
  <c r="C446" i="9"/>
  <c r="C447" i="9"/>
  <c r="D446" i="9"/>
  <c r="D447" i="9" s="1"/>
  <c r="E446" i="9"/>
  <c r="E447" i="9" s="1"/>
  <c r="F447" i="9"/>
  <c r="G447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B471" i="9"/>
  <c r="B472" i="9" s="1"/>
  <c r="C471" i="9"/>
  <c r="C472" i="9" s="1"/>
  <c r="D471" i="9"/>
  <c r="D472" i="9" s="1"/>
  <c r="E471" i="9"/>
  <c r="E472" i="9" s="1"/>
  <c r="F472" i="9"/>
  <c r="G472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B495" i="9"/>
  <c r="B496" i="9" s="1"/>
  <c r="C495" i="9"/>
  <c r="C496" i="9" s="1"/>
  <c r="D495" i="9"/>
  <c r="D496" i="9" s="1"/>
  <c r="E495" i="9"/>
  <c r="E496" i="9" s="1"/>
  <c r="F496" i="9"/>
  <c r="G496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B520" i="9"/>
  <c r="B521" i="9" s="1"/>
  <c r="C520" i="9"/>
  <c r="C521" i="9" s="1"/>
  <c r="D520" i="9"/>
  <c r="D521" i="9" s="1"/>
  <c r="E520" i="9"/>
  <c r="E521" i="9" s="1"/>
  <c r="F520" i="9"/>
  <c r="F521" i="9" s="1"/>
  <c r="G520" i="9"/>
  <c r="G521" i="9" s="1"/>
  <c r="N42" i="4"/>
  <c r="M42" i="4"/>
  <c r="L42" i="4"/>
  <c r="K42" i="4"/>
  <c r="J42" i="4"/>
  <c r="I42" i="4"/>
  <c r="H42" i="4"/>
  <c r="N44" i="4"/>
  <c r="G42" i="4"/>
  <c r="F42" i="4"/>
  <c r="E42" i="4"/>
  <c r="D42" i="4"/>
  <c r="C42" i="4"/>
  <c r="B42" i="4"/>
  <c r="M39" i="4"/>
  <c r="L39" i="4"/>
  <c r="K39" i="4"/>
  <c r="J39" i="4"/>
  <c r="I39" i="4"/>
  <c r="H39" i="4"/>
  <c r="G39" i="4"/>
  <c r="F39" i="4"/>
  <c r="E39" i="4"/>
  <c r="D39" i="4"/>
  <c r="C39" i="4"/>
  <c r="B39" i="4"/>
  <c r="N36" i="4"/>
  <c r="N39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N127" i="3"/>
  <c r="M127" i="3"/>
  <c r="L127" i="3"/>
  <c r="K127" i="3"/>
  <c r="J127" i="3"/>
  <c r="I127" i="3"/>
  <c r="O127" i="3" s="1"/>
  <c r="H127" i="3"/>
  <c r="O126" i="3"/>
  <c r="O125" i="3"/>
  <c r="O132" i="3" s="1"/>
  <c r="O124" i="3"/>
  <c r="O131" i="3" s="1"/>
  <c r="O123" i="3"/>
  <c r="O116" i="3"/>
  <c r="P114" i="3"/>
  <c r="Q112" i="3"/>
  <c r="Q113" i="3" s="1"/>
  <c r="Q114" i="3" s="1"/>
  <c r="N101" i="3"/>
  <c r="M101" i="3"/>
  <c r="L101" i="3"/>
  <c r="K101" i="3"/>
  <c r="K108" i="3" s="1"/>
  <c r="J101" i="3"/>
  <c r="I101" i="3"/>
  <c r="H101" i="3"/>
  <c r="G101" i="3"/>
  <c r="F101" i="3"/>
  <c r="E101" i="3"/>
  <c r="D101" i="3"/>
  <c r="C101" i="3"/>
  <c r="C108" i="3" s="1"/>
  <c r="B101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N99" i="3"/>
  <c r="M99" i="3"/>
  <c r="M106" i="3" s="1"/>
  <c r="L99" i="3"/>
  <c r="K99" i="3"/>
  <c r="J99" i="3"/>
  <c r="I99" i="3"/>
  <c r="H99" i="3"/>
  <c r="G99" i="3"/>
  <c r="F99" i="3"/>
  <c r="E99" i="3"/>
  <c r="E106" i="3" s="1"/>
  <c r="D99" i="3"/>
  <c r="C99" i="3"/>
  <c r="B99" i="3"/>
  <c r="N98" i="3"/>
  <c r="N102" i="3" s="1"/>
  <c r="M98" i="3"/>
  <c r="L98" i="3"/>
  <c r="K98" i="3"/>
  <c r="J98" i="3"/>
  <c r="I98" i="3"/>
  <c r="I102" i="3"/>
  <c r="H98" i="3"/>
  <c r="G98" i="3"/>
  <c r="G102" i="3" s="1"/>
  <c r="F98" i="3"/>
  <c r="E98" i="3"/>
  <c r="E102" i="3" s="1"/>
  <c r="D98" i="3"/>
  <c r="D102" i="3" s="1"/>
  <c r="C98" i="3"/>
  <c r="C102" i="3" s="1"/>
  <c r="B98" i="3"/>
  <c r="B102" i="3" s="1"/>
  <c r="N94" i="3"/>
  <c r="N108" i="3" s="1"/>
  <c r="M94" i="3"/>
  <c r="L94" i="3"/>
  <c r="L119" i="3" s="1"/>
  <c r="K94" i="3"/>
  <c r="J94" i="3"/>
  <c r="J108" i="3" s="1"/>
  <c r="I94" i="3"/>
  <c r="I108" i="3" s="1"/>
  <c r="H94" i="3"/>
  <c r="H108" i="3" s="1"/>
  <c r="O108" i="3" s="1"/>
  <c r="G94" i="3"/>
  <c r="G119" i="3" s="1"/>
  <c r="F94" i="3"/>
  <c r="F108" i="3"/>
  <c r="E94" i="3"/>
  <c r="E119" i="3" s="1"/>
  <c r="D94" i="3"/>
  <c r="D108" i="3" s="1"/>
  <c r="C94" i="3"/>
  <c r="C119" i="3" s="1"/>
  <c r="B94" i="3"/>
  <c r="B108" i="3" s="1"/>
  <c r="N93" i="3"/>
  <c r="N107" i="3" s="1"/>
  <c r="M93" i="3"/>
  <c r="M107" i="3" s="1"/>
  <c r="L93" i="3"/>
  <c r="K93" i="3"/>
  <c r="K107" i="3" s="1"/>
  <c r="K112" i="3" s="1"/>
  <c r="J93" i="3"/>
  <c r="J107" i="3"/>
  <c r="I93" i="3"/>
  <c r="I107" i="3"/>
  <c r="I112" i="3" s="1"/>
  <c r="I114" i="3" s="1"/>
  <c r="H93" i="3"/>
  <c r="G93" i="3"/>
  <c r="G107" i="3" s="1"/>
  <c r="G112" i="3" s="1"/>
  <c r="G114" i="3" s="1"/>
  <c r="F93" i="3"/>
  <c r="F107" i="3"/>
  <c r="F112" i="3" s="1"/>
  <c r="F114" i="3" s="1"/>
  <c r="E93" i="3"/>
  <c r="E107" i="3"/>
  <c r="E112" i="3" s="1"/>
  <c r="E114" i="3" s="1"/>
  <c r="D93" i="3"/>
  <c r="C93" i="3"/>
  <c r="C107" i="3" s="1"/>
  <c r="C112" i="3" s="1"/>
  <c r="C114" i="3" s="1"/>
  <c r="B93" i="3"/>
  <c r="B107" i="3" s="1"/>
  <c r="B112" i="3" s="1"/>
  <c r="B114" i="3" s="1"/>
  <c r="N92" i="3"/>
  <c r="N106" i="3" s="1"/>
  <c r="M92" i="3"/>
  <c r="M118" i="3" s="1"/>
  <c r="L92" i="3"/>
  <c r="L106" i="3"/>
  <c r="K92" i="3"/>
  <c r="K106" i="3"/>
  <c r="J92" i="3"/>
  <c r="J106" i="3" s="1"/>
  <c r="J118" i="3"/>
  <c r="I92" i="3"/>
  <c r="I118" i="3" s="1"/>
  <c r="H92" i="3"/>
  <c r="H106" i="3" s="1"/>
  <c r="O106" i="3" s="1"/>
  <c r="G92" i="3"/>
  <c r="G106" i="3" s="1"/>
  <c r="F92" i="3"/>
  <c r="F106" i="3" s="1"/>
  <c r="F118" i="3"/>
  <c r="E92" i="3"/>
  <c r="D92" i="3"/>
  <c r="D106" i="3" s="1"/>
  <c r="C92" i="3"/>
  <c r="C106" i="3" s="1"/>
  <c r="B92" i="3"/>
  <c r="B118" i="3" s="1"/>
  <c r="N91" i="3"/>
  <c r="N117" i="3" s="1"/>
  <c r="M91" i="3"/>
  <c r="M105" i="3" s="1"/>
  <c r="L91" i="3"/>
  <c r="L105" i="3" s="1"/>
  <c r="K91" i="3"/>
  <c r="K117" i="3" s="1"/>
  <c r="J91" i="3"/>
  <c r="J117" i="3" s="1"/>
  <c r="I91" i="3"/>
  <c r="I95" i="3" s="1"/>
  <c r="I109" i="3" s="1"/>
  <c r="H91" i="3"/>
  <c r="H105" i="3"/>
  <c r="O105" i="3" s="1"/>
  <c r="G91" i="3"/>
  <c r="F91" i="3"/>
  <c r="E91" i="3"/>
  <c r="D91" i="3"/>
  <c r="D105" i="3" s="1"/>
  <c r="C91" i="3"/>
  <c r="B91" i="3"/>
  <c r="B117" i="3" s="1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N63" i="3"/>
  <c r="M63" i="3"/>
  <c r="M85" i="3"/>
  <c r="L63" i="3"/>
  <c r="K63" i="3"/>
  <c r="J63" i="3"/>
  <c r="I63" i="3"/>
  <c r="I85" i="3" s="1"/>
  <c r="H63" i="3"/>
  <c r="H85" i="3" s="1"/>
  <c r="G63" i="3"/>
  <c r="G85" i="3" s="1"/>
  <c r="F63" i="3"/>
  <c r="E63" i="3"/>
  <c r="E85" i="3"/>
  <c r="D63" i="3"/>
  <c r="C63" i="3"/>
  <c r="B63" i="3"/>
  <c r="N56" i="3"/>
  <c r="M56" i="3"/>
  <c r="M64" i="3" s="1"/>
  <c r="L56" i="3"/>
  <c r="L64" i="3" s="1"/>
  <c r="K56" i="3"/>
  <c r="J56" i="3"/>
  <c r="I56" i="3"/>
  <c r="H56" i="3"/>
  <c r="G56" i="3"/>
  <c r="F56" i="3"/>
  <c r="E56" i="3"/>
  <c r="D56" i="3"/>
  <c r="D64" i="3" s="1"/>
  <c r="C56" i="3"/>
  <c r="B56" i="3"/>
  <c r="N32" i="3"/>
  <c r="M32" i="3"/>
  <c r="M33" i="3" s="1"/>
  <c r="L32" i="3"/>
  <c r="K32" i="3"/>
  <c r="K33" i="3" s="1"/>
  <c r="J32" i="3"/>
  <c r="J33" i="3" s="1"/>
  <c r="I32" i="3"/>
  <c r="H32" i="3"/>
  <c r="G32" i="3"/>
  <c r="F32" i="3"/>
  <c r="E32" i="3"/>
  <c r="D32" i="3"/>
  <c r="C32" i="3"/>
  <c r="B32" i="3"/>
  <c r="N25" i="3"/>
  <c r="N33" i="3"/>
  <c r="M25" i="3"/>
  <c r="L25" i="3"/>
  <c r="K25" i="3"/>
  <c r="J25" i="3"/>
  <c r="I25" i="3"/>
  <c r="H25" i="3"/>
  <c r="G25" i="3"/>
  <c r="G33" i="3" s="1"/>
  <c r="F25" i="3"/>
  <c r="E25" i="3"/>
  <c r="E33" i="3" s="1"/>
  <c r="D25" i="3"/>
  <c r="C25" i="3"/>
  <c r="C33" i="3" s="1"/>
  <c r="B25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N9" i="3"/>
  <c r="M9" i="3"/>
  <c r="M17" i="3" s="1"/>
  <c r="L9" i="3"/>
  <c r="K9" i="3"/>
  <c r="K17" i="3" s="1"/>
  <c r="J9" i="3"/>
  <c r="I9" i="3"/>
  <c r="I17" i="3" s="1"/>
  <c r="H9" i="3"/>
  <c r="G9" i="3"/>
  <c r="G17" i="3" s="1"/>
  <c r="F9" i="3"/>
  <c r="E9" i="3"/>
  <c r="E17" i="3" s="1"/>
  <c r="D9" i="3"/>
  <c r="C9" i="3"/>
  <c r="C17" i="3" s="1"/>
  <c r="B9" i="3"/>
  <c r="E117" i="3"/>
  <c r="I117" i="3"/>
  <c r="M95" i="3"/>
  <c r="M109" i="3" s="1"/>
  <c r="E118" i="3"/>
  <c r="G118" i="3"/>
  <c r="B119" i="3"/>
  <c r="F119" i="3"/>
  <c r="H119" i="3"/>
  <c r="J119" i="3"/>
  <c r="D85" i="3"/>
  <c r="L85" i="3"/>
  <c r="E95" i="3"/>
  <c r="F85" i="3"/>
  <c r="J85" i="3"/>
  <c r="N85" i="3"/>
  <c r="B95" i="3"/>
  <c r="B109" i="3" s="1"/>
  <c r="F95" i="3"/>
  <c r="F109" i="3" s="1"/>
  <c r="J95" i="3"/>
  <c r="M102" i="3"/>
  <c r="L102" i="3"/>
  <c r="F102" i="3"/>
  <c r="K102" i="3"/>
  <c r="J102" i="3"/>
  <c r="H102" i="3"/>
  <c r="E105" i="3"/>
  <c r="H117" i="3"/>
  <c r="D118" i="3"/>
  <c r="L118" i="3"/>
  <c r="E108" i="3"/>
  <c r="I119" i="3"/>
  <c r="K119" i="3"/>
  <c r="N119" i="3"/>
  <c r="M119" i="3"/>
  <c r="M108" i="3"/>
  <c r="C105" i="3"/>
  <c r="E113" i="3"/>
  <c r="J112" i="3"/>
  <c r="J114" i="3" s="1"/>
  <c r="N112" i="3" l="1"/>
  <c r="N114" i="3" s="1"/>
  <c r="N113" i="3"/>
  <c r="O117" i="3"/>
  <c r="J109" i="3"/>
  <c r="G108" i="3"/>
  <c r="C113" i="3"/>
  <c r="B105" i="3"/>
  <c r="L117" i="3"/>
  <c r="I105" i="3"/>
  <c r="H95" i="3"/>
  <c r="H109" i="3" s="1"/>
  <c r="O109" i="3" s="1"/>
  <c r="G95" i="3"/>
  <c r="G109" i="3" s="1"/>
  <c r="O119" i="3"/>
  <c r="P132" i="3" s="1"/>
  <c r="M117" i="3"/>
  <c r="M120" i="3" s="1"/>
  <c r="B17" i="3"/>
  <c r="F17" i="3"/>
  <c r="J17" i="3"/>
  <c r="N17" i="3"/>
  <c r="I33" i="3"/>
  <c r="L33" i="3"/>
  <c r="B64" i="3"/>
  <c r="K105" i="3"/>
  <c r="B106" i="3"/>
  <c r="I106" i="3"/>
  <c r="D107" i="3"/>
  <c r="D112" i="3" s="1"/>
  <c r="D114" i="3" s="1"/>
  <c r="E120" i="3"/>
  <c r="J113" i="3"/>
  <c r="N95" i="3"/>
  <c r="N109" i="3" s="1"/>
  <c r="C118" i="3"/>
  <c r="I120" i="3"/>
  <c r="H64" i="3"/>
  <c r="J120" i="3"/>
  <c r="F113" i="3"/>
  <c r="L120" i="3"/>
  <c r="K118" i="3"/>
  <c r="K120" i="3" s="1"/>
  <c r="K95" i="3"/>
  <c r="K109" i="3" s="1"/>
  <c r="M113" i="3"/>
  <c r="L108" i="3"/>
  <c r="E109" i="3"/>
  <c r="M112" i="3"/>
  <c r="M114" i="3" s="1"/>
  <c r="H118" i="3"/>
  <c r="O118" i="3" s="1"/>
  <c r="P131" i="3" s="1"/>
  <c r="L95" i="3"/>
  <c r="L109" i="3" s="1"/>
  <c r="D95" i="3"/>
  <c r="D109" i="3" s="1"/>
  <c r="C95" i="3"/>
  <c r="C109" i="3" s="1"/>
  <c r="B85" i="3"/>
  <c r="D119" i="3"/>
  <c r="N118" i="3"/>
  <c r="N120" i="3" s="1"/>
  <c r="G117" i="3"/>
  <c r="G120" i="3" s="1"/>
  <c r="D17" i="3"/>
  <c r="H17" i="3"/>
  <c r="L17" i="3"/>
  <c r="E64" i="3"/>
  <c r="I64" i="3"/>
  <c r="J64" i="3"/>
  <c r="C117" i="3"/>
  <c r="G105" i="3"/>
  <c r="J105" i="3"/>
  <c r="H107" i="3"/>
  <c r="O107" i="3" s="1"/>
  <c r="O130" i="3"/>
  <c r="O133" i="3" s="1"/>
  <c r="H371" i="9"/>
  <c r="H372" i="9" s="1"/>
  <c r="H271" i="9"/>
  <c r="H272" i="9" s="1"/>
  <c r="H395" i="9"/>
  <c r="H396" i="9" s="1"/>
  <c r="H148" i="9"/>
  <c r="H149" i="9" s="1"/>
  <c r="H790" i="9"/>
  <c r="H791" i="9" s="1"/>
  <c r="H495" i="9"/>
  <c r="H496" i="9" s="1"/>
  <c r="H421" i="9"/>
  <c r="H422" i="9" s="1"/>
  <c r="H296" i="9"/>
  <c r="H297" i="9" s="1"/>
  <c r="H223" i="9"/>
  <c r="H224" i="9" s="1"/>
  <c r="H986" i="9"/>
  <c r="H987" i="9" s="1"/>
  <c r="H520" i="9"/>
  <c r="H521" i="9" s="1"/>
  <c r="H471" i="9"/>
  <c r="H472" i="9" s="1"/>
  <c r="H446" i="9"/>
  <c r="H447" i="9" s="1"/>
  <c r="H346" i="9"/>
  <c r="H347" i="9" s="1"/>
  <c r="H324" i="9"/>
  <c r="H325" i="9" s="1"/>
  <c r="H249" i="9"/>
  <c r="H250" i="9" s="1"/>
  <c r="H197" i="9"/>
  <c r="H198" i="9" s="1"/>
  <c r="H173" i="9"/>
  <c r="H174" i="9" s="1"/>
  <c r="H124" i="9"/>
  <c r="H125" i="9" s="1"/>
  <c r="H27" i="9"/>
  <c r="H28" i="9" s="1"/>
  <c r="H545" i="9"/>
  <c r="H546" i="9" s="1"/>
  <c r="H1110" i="9"/>
  <c r="H1111" i="9" s="1"/>
  <c r="H50" i="9"/>
  <c r="H51" i="9" s="1"/>
  <c r="H98" i="9"/>
  <c r="H99" i="9" s="1"/>
  <c r="H73" i="9"/>
  <c r="H74" i="9" s="1"/>
  <c r="O120" i="3"/>
  <c r="P133" i="3" s="1"/>
  <c r="K113" i="3"/>
  <c r="K114" i="3"/>
  <c r="B113" i="3"/>
  <c r="P130" i="3"/>
  <c r="I113" i="3"/>
  <c r="H112" i="3"/>
  <c r="B33" i="3"/>
  <c r="F33" i="3"/>
  <c r="C64" i="3"/>
  <c r="C85" i="3"/>
  <c r="F64" i="3"/>
  <c r="B120" i="3"/>
  <c r="F105" i="3"/>
  <c r="F117" i="3"/>
  <c r="F120" i="3" s="1"/>
  <c r="G113" i="3"/>
  <c r="L107" i="3"/>
  <c r="D113" i="3"/>
  <c r="D33" i="3"/>
  <c r="H33" i="3"/>
  <c r="K64" i="3"/>
  <c r="K85" i="3"/>
  <c r="N64" i="3"/>
  <c r="D117" i="3"/>
  <c r="D120" i="3" s="1"/>
  <c r="N105" i="3"/>
  <c r="G64" i="3"/>
  <c r="A2343" i="9"/>
  <c r="A2337" i="9"/>
  <c r="A2350" i="9"/>
  <c r="A2347" i="9"/>
  <c r="A2340" i="9"/>
  <c r="A2341" i="9"/>
  <c r="A2338" i="9"/>
  <c r="A2354" i="9"/>
  <c r="A2336" i="9"/>
  <c r="A2353" i="9"/>
  <c r="A2351" i="9"/>
  <c r="A2344" i="9"/>
  <c r="A2345" i="9"/>
  <c r="A2342" i="9"/>
  <c r="A2352" i="9"/>
  <c r="A2339" i="9"/>
  <c r="A2355" i="9"/>
  <c r="A2348" i="9"/>
  <c r="A2349" i="9"/>
  <c r="A2346" i="9"/>
  <c r="C120" i="3" l="1"/>
  <c r="H120" i="3"/>
  <c r="H114" i="3"/>
  <c r="O114" i="3" s="1"/>
  <c r="O112" i="3"/>
  <c r="L112" i="3"/>
  <c r="L114" i="3" s="1"/>
  <c r="H113" i="3"/>
  <c r="O113" i="3" s="1"/>
  <c r="L113" i="3" l="1"/>
</calcChain>
</file>

<file path=xl/sharedStrings.xml><?xml version="1.0" encoding="utf-8"?>
<sst xmlns="http://schemas.openxmlformats.org/spreadsheetml/2006/main" count="20749" uniqueCount="1159">
  <si>
    <t>Interest Rates</t>
  </si>
  <si>
    <t>Equities</t>
  </si>
  <si>
    <t>FX</t>
  </si>
  <si>
    <t>Commodities</t>
  </si>
  <si>
    <t>Energy (including ClearPort)</t>
  </si>
  <si>
    <t>Metals (including ClearPort)</t>
  </si>
  <si>
    <t>NYMEX Pit</t>
  </si>
  <si>
    <t>NYMEX Electronic</t>
  </si>
  <si>
    <t>COMEX Pit</t>
  </si>
  <si>
    <t>COMEX Electronic</t>
  </si>
  <si>
    <t>ClearPort</t>
  </si>
  <si>
    <t>Other</t>
  </si>
  <si>
    <t>Grey highlighting indicates changed volume  and RPC under new reporting method that eliminates post-trade activity</t>
  </si>
  <si>
    <t>Total</t>
  </si>
  <si>
    <t>Total, Legacy CME Group</t>
  </si>
  <si>
    <t>Total, Legacy NYMEX</t>
  </si>
  <si>
    <t>Total, Combined</t>
  </si>
  <si>
    <t>Revised RPC by Asset Class, Legacy Format (rolling 3-month for the period ending)</t>
  </si>
  <si>
    <t>CME Open Outcry</t>
  </si>
  <si>
    <t>Privately Negotiated</t>
  </si>
  <si>
    <t>NMX Floor</t>
  </si>
  <si>
    <t>NMX Electronic</t>
  </si>
  <si>
    <t>CMX Floor</t>
  </si>
  <si>
    <t>CMX Electronic</t>
  </si>
  <si>
    <t>CME Electronic</t>
  </si>
  <si>
    <t>CME Privately Negotiated</t>
  </si>
  <si>
    <t>Total, Legacy NMX</t>
  </si>
  <si>
    <t>Total, Legacy CME</t>
  </si>
  <si>
    <t>Open Outcry</t>
  </si>
  <si>
    <t>Revised Volume by Venue, Legacy Format</t>
  </si>
  <si>
    <r>
      <rPr>
        <b/>
        <sz val="11"/>
        <color indexed="8"/>
        <rFont val="Calibri"/>
        <family val="2"/>
      </rPr>
      <t>Revised Volume</t>
    </r>
    <r>
      <rPr>
        <sz val="11"/>
        <color theme="1"/>
        <rFont val="Calibri"/>
        <family val="2"/>
        <scheme val="minor"/>
      </rPr>
      <t xml:space="preserve"> by Asset Class, Legacy Format (ADV)</t>
    </r>
  </si>
  <si>
    <t>Exchange Traded</t>
  </si>
  <si>
    <t>Total Venue</t>
  </si>
  <si>
    <t>Globex</t>
  </si>
  <si>
    <t>Pit</t>
  </si>
  <si>
    <t>Exchange-traded Total</t>
  </si>
  <si>
    <t>Revised RPC by Venue, Legacy Format</t>
  </si>
  <si>
    <t>Legacy Volume by Venue, New Format</t>
  </si>
  <si>
    <t>Legacy RPC by Asset Class, New Format (rolling 3-month for the period ending)</t>
  </si>
  <si>
    <t xml:space="preserve">Legacy Volume by Asset Class, New Format </t>
  </si>
  <si>
    <t>Revised Volume &amp; RPC, Old Format</t>
  </si>
  <si>
    <t>Legacy Volume &amp; RPC, New Format</t>
  </si>
  <si>
    <t xml:space="preserve">Legacy Volume (rolling 3 month) by Asset Class, New Format </t>
  </si>
  <si>
    <t>Revised ADV by Asset Class, Legacy Format (rolling 3-month for the period ending)</t>
  </si>
  <si>
    <t xml:space="preserve">     Open Outcry</t>
  </si>
  <si>
    <t xml:space="preserve">     CME Globex</t>
  </si>
  <si>
    <t xml:space="preserve">     Privately Negotiated</t>
  </si>
  <si>
    <t xml:space="preserve">     CME ClearPort (OTC)</t>
  </si>
  <si>
    <t>Total Interest Rates</t>
  </si>
  <si>
    <t>Total Equities</t>
  </si>
  <si>
    <t>Energy</t>
  </si>
  <si>
    <t>Total FX</t>
  </si>
  <si>
    <t>Metals</t>
  </si>
  <si>
    <t>Total Exchange</t>
  </si>
  <si>
    <t>NYMEX Legacy Volume</t>
  </si>
  <si>
    <t xml:space="preserve">  Variance</t>
  </si>
  <si>
    <t>NYMEX Legacy RPC</t>
  </si>
  <si>
    <t>= Average 2009</t>
  </si>
  <si>
    <t>NYMEX</t>
  </si>
  <si>
    <t>COMEX</t>
  </si>
  <si>
    <t>Clearport</t>
  </si>
  <si>
    <t>Legacy Volume</t>
  </si>
  <si>
    <t>New Format</t>
  </si>
  <si>
    <t>Difference</t>
  </si>
  <si>
    <t xml:space="preserve">  NYMEX</t>
  </si>
  <si>
    <t xml:space="preserve">  COMEX</t>
  </si>
  <si>
    <t>New  Volume - Raia</t>
  </si>
  <si>
    <t xml:space="preserve">Revenue </t>
  </si>
  <si>
    <t>Revenue Raia format</t>
  </si>
  <si>
    <t>Total Year</t>
  </si>
  <si>
    <r>
      <t xml:space="preserve">Metals </t>
    </r>
    <r>
      <rPr>
        <i/>
        <sz val="9"/>
        <color indexed="8"/>
        <rFont val="Calibri"/>
        <family val="2"/>
      </rPr>
      <t>(including ClearPort)</t>
    </r>
  </si>
  <si>
    <r>
      <t xml:space="preserve">Energy </t>
    </r>
    <r>
      <rPr>
        <i/>
        <sz val="9"/>
        <color indexed="8"/>
        <rFont val="Calibri"/>
        <family val="2"/>
      </rPr>
      <t>(including ClearPort)</t>
    </r>
  </si>
  <si>
    <t>Trading Days</t>
  </si>
  <si>
    <t>Sep 2009 ADV</t>
  </si>
  <si>
    <t>Sep 2009 Total Volume</t>
  </si>
  <si>
    <t>Sep30</t>
  </si>
  <si>
    <t>Sep29</t>
  </si>
  <si>
    <t>Sep28</t>
  </si>
  <si>
    <t>Sep25</t>
  </si>
  <si>
    <t>Sep24</t>
  </si>
  <si>
    <t>Sep23</t>
  </si>
  <si>
    <t>Sep22</t>
  </si>
  <si>
    <t>Sep21</t>
  </si>
  <si>
    <t>Sep18</t>
  </si>
  <si>
    <t>Sep17</t>
  </si>
  <si>
    <t>Sep16</t>
  </si>
  <si>
    <t>Sep15</t>
  </si>
  <si>
    <t>Sep14</t>
  </si>
  <si>
    <t>Sep11</t>
  </si>
  <si>
    <t>Sep10</t>
  </si>
  <si>
    <t>Sep09</t>
  </si>
  <si>
    <t>Sep08</t>
  </si>
  <si>
    <t>Sep04</t>
  </si>
  <si>
    <t>Sep03</t>
  </si>
  <si>
    <t>Sep02</t>
  </si>
  <si>
    <t>Sep01</t>
  </si>
  <si>
    <t>Aug 2009 ADV</t>
  </si>
  <si>
    <t>Aug 2009 Total Volume</t>
  </si>
  <si>
    <t>Aug31</t>
  </si>
  <si>
    <t>Aug28</t>
  </si>
  <si>
    <t>Aug27</t>
  </si>
  <si>
    <t>Aug26</t>
  </si>
  <si>
    <t>Aug25</t>
  </si>
  <si>
    <t>Aug24</t>
  </si>
  <si>
    <t>Aug21</t>
  </si>
  <si>
    <t>Aug20</t>
  </si>
  <si>
    <t>Aug19</t>
  </si>
  <si>
    <t>Aug18</t>
  </si>
  <si>
    <t>Aug17</t>
  </si>
  <si>
    <t>Aug14</t>
  </si>
  <si>
    <t>Aug13</t>
  </si>
  <si>
    <t>Aug12</t>
  </si>
  <si>
    <t>Aug11</t>
  </si>
  <si>
    <t>Aug10</t>
  </si>
  <si>
    <t>Aug07</t>
  </si>
  <si>
    <t>Aug06</t>
  </si>
  <si>
    <t>Aug05</t>
  </si>
  <si>
    <t>Aug04</t>
  </si>
  <si>
    <t>Aug03</t>
  </si>
  <si>
    <t>Jul 2009 ADV</t>
  </si>
  <si>
    <t>Jul 2009 Total Volume</t>
  </si>
  <si>
    <t>Jul31</t>
  </si>
  <si>
    <t>Jul30</t>
  </si>
  <si>
    <t>Jul29</t>
  </si>
  <si>
    <t>Jul28</t>
  </si>
  <si>
    <t>Jul27</t>
  </si>
  <si>
    <t>Jul24</t>
  </si>
  <si>
    <t>Jul23</t>
  </si>
  <si>
    <t>Jul22</t>
  </si>
  <si>
    <t>Jul21</t>
  </si>
  <si>
    <t>Jul20</t>
  </si>
  <si>
    <t>Jul17</t>
  </si>
  <si>
    <t>Jul16</t>
  </si>
  <si>
    <t>Jul15</t>
  </si>
  <si>
    <t>Jul14</t>
  </si>
  <si>
    <t>Jul13</t>
  </si>
  <si>
    <t>Jul10</t>
  </si>
  <si>
    <t>Jul09</t>
  </si>
  <si>
    <t>Jul08</t>
  </si>
  <si>
    <t>Jul07</t>
  </si>
  <si>
    <t>Jul06</t>
  </si>
  <si>
    <t>Jul02</t>
  </si>
  <si>
    <t>Jul01</t>
  </si>
  <si>
    <t>Jun 2009 ADV</t>
  </si>
  <si>
    <t>Jun 2009 Total Volume</t>
  </si>
  <si>
    <t>Jun30</t>
  </si>
  <si>
    <t>Jun29</t>
  </si>
  <si>
    <t>Jun26</t>
  </si>
  <si>
    <t>Jun25</t>
  </si>
  <si>
    <t>Jun24</t>
  </si>
  <si>
    <t>Jun23</t>
  </si>
  <si>
    <t>Jun22</t>
  </si>
  <si>
    <t>Jun19</t>
  </si>
  <si>
    <t>Jun18</t>
  </si>
  <si>
    <t>Jun17</t>
  </si>
  <si>
    <t>Jun16</t>
  </si>
  <si>
    <t>Jun15</t>
  </si>
  <si>
    <t>Jun12</t>
  </si>
  <si>
    <t>Jun11</t>
  </si>
  <si>
    <t>Jun10</t>
  </si>
  <si>
    <t>Jun09</t>
  </si>
  <si>
    <t>Jun08</t>
  </si>
  <si>
    <t>Jun05</t>
  </si>
  <si>
    <t>Jun04</t>
  </si>
  <si>
    <t>Jun03</t>
  </si>
  <si>
    <t>Jun02</t>
  </si>
  <si>
    <t>Jun01</t>
  </si>
  <si>
    <t>May 2009 ADV</t>
  </si>
  <si>
    <t>May 2009 Total Volume</t>
  </si>
  <si>
    <t>May29</t>
  </si>
  <si>
    <t>May28</t>
  </si>
  <si>
    <t>May27</t>
  </si>
  <si>
    <t>May26</t>
  </si>
  <si>
    <t>May22</t>
  </si>
  <si>
    <t>May21</t>
  </si>
  <si>
    <t>May20</t>
  </si>
  <si>
    <t>May19</t>
  </si>
  <si>
    <t>May18</t>
  </si>
  <si>
    <t>May15</t>
  </si>
  <si>
    <t>May14</t>
  </si>
  <si>
    <t>May13</t>
  </si>
  <si>
    <t>May12</t>
  </si>
  <si>
    <t>May11</t>
  </si>
  <si>
    <t>May08</t>
  </si>
  <si>
    <t>May07</t>
  </si>
  <si>
    <t>May06</t>
  </si>
  <si>
    <t>May05</t>
  </si>
  <si>
    <t>May04</t>
  </si>
  <si>
    <t>May01</t>
  </si>
  <si>
    <t>Date</t>
  </si>
  <si>
    <t>Apr 2009 ADV</t>
  </si>
  <si>
    <t>Apr 2009 Total Volume</t>
  </si>
  <si>
    <t>Apr30</t>
  </si>
  <si>
    <t>Apr29</t>
  </si>
  <si>
    <t>Apr28</t>
  </si>
  <si>
    <t>Apr27</t>
  </si>
  <si>
    <t>Apr24</t>
  </si>
  <si>
    <t>Apr23</t>
  </si>
  <si>
    <t>Apr22</t>
  </si>
  <si>
    <t>Apr21</t>
  </si>
  <si>
    <t>Apr20</t>
  </si>
  <si>
    <t>Apr17</t>
  </si>
  <si>
    <t>Apr16</t>
  </si>
  <si>
    <t>Apr15</t>
  </si>
  <si>
    <t>Apr14</t>
  </si>
  <si>
    <t>Apr13</t>
  </si>
  <si>
    <t>Apr09</t>
  </si>
  <si>
    <t>Apr08</t>
  </si>
  <si>
    <t>Apr07</t>
  </si>
  <si>
    <t>Apr06</t>
  </si>
  <si>
    <t>Apr03</t>
  </si>
  <si>
    <t>Apr02</t>
  </si>
  <si>
    <t>Apr01</t>
  </si>
  <si>
    <t>Mar 2009 ADV</t>
  </si>
  <si>
    <t>Mar 2009 Total Volume</t>
  </si>
  <si>
    <t>Mar31</t>
  </si>
  <si>
    <t>Mar30</t>
  </si>
  <si>
    <t>Mar27</t>
  </si>
  <si>
    <t>Mar26</t>
  </si>
  <si>
    <t>Mar25</t>
  </si>
  <si>
    <t>Mar24</t>
  </si>
  <si>
    <t>Mar23</t>
  </si>
  <si>
    <t>Mar20</t>
  </si>
  <si>
    <t>Mar19</t>
  </si>
  <si>
    <t>Mar18</t>
  </si>
  <si>
    <t>Mar17</t>
  </si>
  <si>
    <t>Mar16</t>
  </si>
  <si>
    <t>Mar13</t>
  </si>
  <si>
    <t>Mar12</t>
  </si>
  <si>
    <t>Mar11</t>
  </si>
  <si>
    <t>Mar10</t>
  </si>
  <si>
    <t>Mar09</t>
  </si>
  <si>
    <t>Mar06</t>
  </si>
  <si>
    <t>Mar05</t>
  </si>
  <si>
    <t>Mar04</t>
  </si>
  <si>
    <t>Mar03</t>
  </si>
  <si>
    <t>Mar02</t>
  </si>
  <si>
    <t>Feb 2009 ADV</t>
  </si>
  <si>
    <t>Feb 2009 Total Volume</t>
  </si>
  <si>
    <t>Feb27</t>
  </si>
  <si>
    <t>Feb26</t>
  </si>
  <si>
    <t>Feb25</t>
  </si>
  <si>
    <t>Feb24</t>
  </si>
  <si>
    <t>Feb23</t>
  </si>
  <si>
    <t>Feb20</t>
  </si>
  <si>
    <t>Feb19</t>
  </si>
  <si>
    <t>Feb18</t>
  </si>
  <si>
    <t>Feb17</t>
  </si>
  <si>
    <t>Feb13</t>
  </si>
  <si>
    <t>Feb12</t>
  </si>
  <si>
    <t>Feb11</t>
  </si>
  <si>
    <t>Feb10</t>
  </si>
  <si>
    <t>Feb09</t>
  </si>
  <si>
    <t>Feb06</t>
  </si>
  <si>
    <t>Feb05</t>
  </si>
  <si>
    <t>Feb04</t>
  </si>
  <si>
    <t>Feb03</t>
  </si>
  <si>
    <t>Feb02</t>
  </si>
  <si>
    <t>Jan 2009 ADV</t>
  </si>
  <si>
    <t>Jan 2009 Total Volume</t>
  </si>
  <si>
    <t>Jan30</t>
  </si>
  <si>
    <t>Jan29</t>
  </si>
  <si>
    <t>Jan28</t>
  </si>
  <si>
    <t>Jan27</t>
  </si>
  <si>
    <t>Jan26</t>
  </si>
  <si>
    <t>Jan23</t>
  </si>
  <si>
    <t>Jan22</t>
  </si>
  <si>
    <t>Jan21</t>
  </si>
  <si>
    <t>Jan20</t>
  </si>
  <si>
    <t>Jan16</t>
  </si>
  <si>
    <t>Jan15</t>
  </si>
  <si>
    <t>Jan14</t>
  </si>
  <si>
    <t>Jan13</t>
  </si>
  <si>
    <t>Jan12</t>
  </si>
  <si>
    <t>Jan09</t>
  </si>
  <si>
    <t>Jan08</t>
  </si>
  <si>
    <t>Jan07</t>
  </si>
  <si>
    <t>Jan06</t>
  </si>
  <si>
    <t>Jan05</t>
  </si>
  <si>
    <t>Jan02</t>
  </si>
  <si>
    <t>Dec 2008 ADV</t>
  </si>
  <si>
    <t>Dec 2008 Total Volume</t>
  </si>
  <si>
    <t>Dec31</t>
  </si>
  <si>
    <t>Dec30</t>
  </si>
  <si>
    <t>Dec29</t>
  </si>
  <si>
    <t>Dec26</t>
  </si>
  <si>
    <t>Dec24</t>
  </si>
  <si>
    <t>Dec23</t>
  </si>
  <si>
    <t>Dec22</t>
  </si>
  <si>
    <t>Dec19</t>
  </si>
  <si>
    <t>Dec18</t>
  </si>
  <si>
    <t>Dec17</t>
  </si>
  <si>
    <t>Dec16</t>
  </si>
  <si>
    <t>Dec15</t>
  </si>
  <si>
    <t>Dec12</t>
  </si>
  <si>
    <t>Dec11</t>
  </si>
  <si>
    <t>Dec10</t>
  </si>
  <si>
    <t>Dec09</t>
  </si>
  <si>
    <t>Dec08</t>
  </si>
  <si>
    <t>Dec05</t>
  </si>
  <si>
    <t>Dec04</t>
  </si>
  <si>
    <t>Dec03</t>
  </si>
  <si>
    <t>Dec02</t>
  </si>
  <si>
    <t>Dec01</t>
  </si>
  <si>
    <t>Nov 2008 ADV</t>
  </si>
  <si>
    <t>Nov 2008 Total Volume</t>
  </si>
  <si>
    <t>Nov28</t>
  </si>
  <si>
    <t>Nov26</t>
  </si>
  <si>
    <t>Nov25</t>
  </si>
  <si>
    <t>Nov24</t>
  </si>
  <si>
    <t>Nov21</t>
  </si>
  <si>
    <t>Nov20</t>
  </si>
  <si>
    <t>Nov19</t>
  </si>
  <si>
    <t>Nov18</t>
  </si>
  <si>
    <t>Nov17</t>
  </si>
  <si>
    <t>Nov14</t>
  </si>
  <si>
    <t>Nov13</t>
  </si>
  <si>
    <t>Nov12</t>
  </si>
  <si>
    <t>Nov11</t>
  </si>
  <si>
    <t>Nov10</t>
  </si>
  <si>
    <t>Nov07</t>
  </si>
  <si>
    <t>Nov06</t>
  </si>
  <si>
    <t>Nov05</t>
  </si>
  <si>
    <t>Nov04</t>
  </si>
  <si>
    <t>Nov03</t>
  </si>
  <si>
    <t>Oct 2008 ADV</t>
  </si>
  <si>
    <t>Oct 2008 Total Volume</t>
  </si>
  <si>
    <t>Oct31</t>
  </si>
  <si>
    <t>Oct30</t>
  </si>
  <si>
    <t>Oct29</t>
  </si>
  <si>
    <t>Oct28</t>
  </si>
  <si>
    <t>Oct27</t>
  </si>
  <si>
    <t>Oct24</t>
  </si>
  <si>
    <t>Oct23</t>
  </si>
  <si>
    <t>Oct22</t>
  </si>
  <si>
    <t>Oct21</t>
  </si>
  <si>
    <t>Oct20</t>
  </si>
  <si>
    <t>Oct17</t>
  </si>
  <si>
    <t>Oct16</t>
  </si>
  <si>
    <t>Oct15</t>
  </si>
  <si>
    <t>Oct14</t>
  </si>
  <si>
    <t>Oct13</t>
  </si>
  <si>
    <t>Oct10</t>
  </si>
  <si>
    <t>Oct09</t>
  </si>
  <si>
    <t>Oct08</t>
  </si>
  <si>
    <t>Oct07</t>
  </si>
  <si>
    <t>Oct06</t>
  </si>
  <si>
    <t>Oct03</t>
  </si>
  <si>
    <t>Oct02</t>
  </si>
  <si>
    <t>Oct01</t>
  </si>
  <si>
    <t>Sep 2008 ADV</t>
  </si>
  <si>
    <t>Sep 2008 Total Volume</t>
  </si>
  <si>
    <t>Sep26</t>
  </si>
  <si>
    <t>Sep19</t>
  </si>
  <si>
    <t>Sep12</t>
  </si>
  <si>
    <t>Sep05</t>
  </si>
  <si>
    <t>Aug 2008 ADV</t>
  </si>
  <si>
    <t>Aug 2008 Total Volume</t>
  </si>
  <si>
    <t>Aug29</t>
  </si>
  <si>
    <t>Aug22</t>
  </si>
  <si>
    <t>Aug15</t>
  </si>
  <si>
    <t>Aug08</t>
  </si>
  <si>
    <t>Aug01</t>
  </si>
  <si>
    <t>Jul 2008 ADV</t>
  </si>
  <si>
    <t>Jul 2008 Total Volume</t>
  </si>
  <si>
    <t>Jul25</t>
  </si>
  <si>
    <t>Jul18</t>
  </si>
  <si>
    <t>Jul11</t>
  </si>
  <si>
    <t>Jul03</t>
  </si>
  <si>
    <t>Jun 2008 ADV</t>
  </si>
  <si>
    <t>Jun 2008 Total Volume</t>
  </si>
  <si>
    <t>Jun27</t>
  </si>
  <si>
    <t>Jun20</t>
  </si>
  <si>
    <t>Jun13</t>
  </si>
  <si>
    <t>Jun06</t>
  </si>
  <si>
    <t>May 2008 ADV</t>
  </si>
  <si>
    <t>May 2008 Total Volume</t>
  </si>
  <si>
    <t>May30</t>
  </si>
  <si>
    <t>May23</t>
  </si>
  <si>
    <t>May16</t>
  </si>
  <si>
    <t>May09</t>
  </si>
  <si>
    <t>May02</t>
  </si>
  <si>
    <t>Apr 2008 ADV</t>
  </si>
  <si>
    <t>Apr 2008 Total Volume</t>
  </si>
  <si>
    <t>Apr25</t>
  </si>
  <si>
    <t>Apr18</t>
  </si>
  <si>
    <t>Apr11</t>
  </si>
  <si>
    <t>Apr10</t>
  </si>
  <si>
    <t>Apr04</t>
  </si>
  <si>
    <t>Mar 2008 ADV</t>
  </si>
  <si>
    <t>Mar 2008 Total Volume</t>
  </si>
  <si>
    <t>Mar28</t>
  </si>
  <si>
    <t>Mar14</t>
  </si>
  <si>
    <t>Mar07</t>
  </si>
  <si>
    <t>Feb 2008 ADV</t>
  </si>
  <si>
    <t>Feb 2008 Total Volume</t>
  </si>
  <si>
    <t>Feb29</t>
  </si>
  <si>
    <t>Feb28</t>
  </si>
  <si>
    <t>Feb22</t>
  </si>
  <si>
    <t>Feb21</t>
  </si>
  <si>
    <t>Feb15</t>
  </si>
  <si>
    <t>Feb14</t>
  </si>
  <si>
    <t>Feb08</t>
  </si>
  <si>
    <t>Feb07</t>
  </si>
  <si>
    <t>Feb01</t>
  </si>
  <si>
    <t>Jan 2008 ADV</t>
  </si>
  <si>
    <t>Jan 2008  Total Volume</t>
  </si>
  <si>
    <t>Jan31</t>
  </si>
  <si>
    <t>Jan25</t>
  </si>
  <si>
    <t>Jan24</t>
  </si>
  <si>
    <t>Jan18</t>
  </si>
  <si>
    <t>Jan17</t>
  </si>
  <si>
    <t>Jan11</t>
  </si>
  <si>
    <t>Jan10</t>
  </si>
  <si>
    <t>Jan04</t>
  </si>
  <si>
    <t>Jan03</t>
  </si>
  <si>
    <t>Oct05</t>
  </si>
  <si>
    <t>Oct12</t>
  </si>
  <si>
    <t>Oct19</t>
  </si>
  <si>
    <t>Oct26</t>
  </si>
  <si>
    <t>Oct 2009 Total Volume</t>
  </si>
  <si>
    <t>Oct 2009 ADV</t>
  </si>
  <si>
    <t>Nov02</t>
  </si>
  <si>
    <t>Nov9</t>
  </si>
  <si>
    <t>Nov16</t>
  </si>
  <si>
    <t>Nov23</t>
  </si>
  <si>
    <t>Nov27</t>
  </si>
  <si>
    <t>Nov30</t>
  </si>
  <si>
    <t>Nov 2009 Total Volume</t>
  </si>
  <si>
    <t>Nov 2009 ADV</t>
  </si>
  <si>
    <t>Dec 2009 Total Volume</t>
  </si>
  <si>
    <t>Dec 2009 ADV</t>
  </si>
  <si>
    <t xml:space="preserve">Dec01 </t>
  </si>
  <si>
    <t xml:space="preserve">Dec02 </t>
  </si>
  <si>
    <t xml:space="preserve">Dec03 </t>
  </si>
  <si>
    <t xml:space="preserve">Dec04 </t>
  </si>
  <si>
    <t xml:space="preserve">Dec07 </t>
  </si>
  <si>
    <t xml:space="preserve">Dec08 </t>
  </si>
  <si>
    <t xml:space="preserve">Dec09 </t>
  </si>
  <si>
    <t xml:space="preserve">Dec10 </t>
  </si>
  <si>
    <t xml:space="preserve">Dec11 </t>
  </si>
  <si>
    <t xml:space="preserve">Dec14 </t>
  </si>
  <si>
    <t xml:space="preserve">Dec15 </t>
  </si>
  <si>
    <t xml:space="preserve">Dec16 </t>
  </si>
  <si>
    <t xml:space="preserve">Dec17 </t>
  </si>
  <si>
    <t xml:space="preserve">Dec18 </t>
  </si>
  <si>
    <t xml:space="preserve">Dec21 </t>
  </si>
  <si>
    <t xml:space="preserve">Dec22 </t>
  </si>
  <si>
    <t xml:space="preserve">Dec23 </t>
  </si>
  <si>
    <t xml:space="preserve">Dec24 </t>
  </si>
  <si>
    <t xml:space="preserve">Dec28 </t>
  </si>
  <si>
    <t xml:space="preserve">Dec29 </t>
  </si>
  <si>
    <t xml:space="preserve">Dec30 </t>
  </si>
  <si>
    <t xml:space="preserve">Dec31 </t>
  </si>
  <si>
    <t xml:space="preserve">Jan04 </t>
  </si>
  <si>
    <t xml:space="preserve">Jan05 </t>
  </si>
  <si>
    <t xml:space="preserve">Jan06 </t>
  </si>
  <si>
    <t xml:space="preserve">Jan07 </t>
  </si>
  <si>
    <t xml:space="preserve">Jan08 </t>
  </si>
  <si>
    <t xml:space="preserve">Jan11 </t>
  </si>
  <si>
    <t xml:space="preserve">Jan12 </t>
  </si>
  <si>
    <t xml:space="preserve">Jan13 </t>
  </si>
  <si>
    <t xml:space="preserve">Jan14 </t>
  </si>
  <si>
    <t xml:space="preserve">Jan15 </t>
  </si>
  <si>
    <t xml:space="preserve">Jan19 </t>
  </si>
  <si>
    <t xml:space="preserve">Jan20 </t>
  </si>
  <si>
    <t xml:space="preserve">Jan21 </t>
  </si>
  <si>
    <t xml:space="preserve">Jan22 </t>
  </si>
  <si>
    <t xml:space="preserve">Jan25 </t>
  </si>
  <si>
    <t xml:space="preserve">Jan26 </t>
  </si>
  <si>
    <t xml:space="preserve">Jan27 </t>
  </si>
  <si>
    <t xml:space="preserve">Jan28 </t>
  </si>
  <si>
    <t xml:space="preserve">Jan29 </t>
  </si>
  <si>
    <t>Jan 2010 ADV</t>
  </si>
  <si>
    <t>Jan 2010 Total Volume</t>
  </si>
  <si>
    <t xml:space="preserve">Feb01 </t>
  </si>
  <si>
    <t xml:space="preserve">Feb02 </t>
  </si>
  <si>
    <t xml:space="preserve">Feb03 </t>
  </si>
  <si>
    <t xml:space="preserve">Feb04 </t>
  </si>
  <si>
    <t xml:space="preserve">Feb05 </t>
  </si>
  <si>
    <t xml:space="preserve">Feb08 </t>
  </si>
  <si>
    <t xml:space="preserve">Feb09 </t>
  </si>
  <si>
    <t xml:space="preserve">Feb10 </t>
  </si>
  <si>
    <t xml:space="preserve">Feb11 </t>
  </si>
  <si>
    <t xml:space="preserve">Feb12 </t>
  </si>
  <si>
    <t xml:space="preserve">Feb16 </t>
  </si>
  <si>
    <t xml:space="preserve">Feb17 </t>
  </si>
  <si>
    <t xml:space="preserve">Feb18 </t>
  </si>
  <si>
    <t xml:space="preserve">Feb19 </t>
  </si>
  <si>
    <t xml:space="preserve">Feb22 </t>
  </si>
  <si>
    <t xml:space="preserve">Feb23 </t>
  </si>
  <si>
    <t xml:space="preserve">Feb24 </t>
  </si>
  <si>
    <t xml:space="preserve">Feb25 </t>
  </si>
  <si>
    <t xml:space="preserve">Feb26 </t>
  </si>
  <si>
    <t>Feb 2010 Total Volume</t>
  </si>
  <si>
    <t>Feb 2010 ADV</t>
  </si>
  <si>
    <t xml:space="preserve">Mar01 </t>
  </si>
  <si>
    <t xml:space="preserve">Mar02 </t>
  </si>
  <si>
    <t xml:space="preserve">Mar03 </t>
  </si>
  <si>
    <t xml:space="preserve">Mar04 </t>
  </si>
  <si>
    <t xml:space="preserve">Mar05 </t>
  </si>
  <si>
    <t xml:space="preserve">Mar08 </t>
  </si>
  <si>
    <t xml:space="preserve">Mar09 </t>
  </si>
  <si>
    <t xml:space="preserve">Mar10 </t>
  </si>
  <si>
    <t xml:space="preserve">Mar11 </t>
  </si>
  <si>
    <t xml:space="preserve">Mar12 </t>
  </si>
  <si>
    <t xml:space="preserve">Mar15 </t>
  </si>
  <si>
    <t xml:space="preserve">Mar16 </t>
  </si>
  <si>
    <t xml:space="preserve">Mar17 </t>
  </si>
  <si>
    <t xml:space="preserve">Mar18 </t>
  </si>
  <si>
    <t xml:space="preserve">Mar19 </t>
  </si>
  <si>
    <t xml:space="preserve">Mar22 </t>
  </si>
  <si>
    <t xml:space="preserve">Mar23 </t>
  </si>
  <si>
    <t xml:space="preserve">Mar24 </t>
  </si>
  <si>
    <t xml:space="preserve">Mar25 </t>
  </si>
  <si>
    <t xml:space="preserve">Mar26 </t>
  </si>
  <si>
    <t xml:space="preserve">Mar29 </t>
  </si>
  <si>
    <t xml:space="preserve">Mar30 </t>
  </si>
  <si>
    <t xml:space="preserve">Mar31 </t>
  </si>
  <si>
    <t>Mar 2010 Total Volume</t>
  </si>
  <si>
    <t>Mar 2010 ADV</t>
  </si>
  <si>
    <t>692,499*</t>
  </si>
  <si>
    <t>11,015,550*</t>
  </si>
  <si>
    <t xml:space="preserve">Apr01 </t>
  </si>
  <si>
    <t xml:space="preserve">Apr02 </t>
  </si>
  <si>
    <t xml:space="preserve">Apr05 </t>
  </si>
  <si>
    <t xml:space="preserve">Apr06 </t>
  </si>
  <si>
    <t xml:space="preserve">Apr07 </t>
  </si>
  <si>
    <t xml:space="preserve">Apr08 </t>
  </si>
  <si>
    <t xml:space="preserve">Apr09 </t>
  </si>
  <si>
    <t xml:space="preserve">Apr12 </t>
  </si>
  <si>
    <t xml:space="preserve">Apr13 </t>
  </si>
  <si>
    <t xml:space="preserve">Apr14 </t>
  </si>
  <si>
    <t xml:space="preserve">Apr15 </t>
  </si>
  <si>
    <t xml:space="preserve">Apr16 </t>
  </si>
  <si>
    <t xml:space="preserve">Apr19 </t>
  </si>
  <si>
    <t xml:space="preserve">Apr20 </t>
  </si>
  <si>
    <t xml:space="preserve">Apr21 </t>
  </si>
  <si>
    <t xml:space="preserve">Apr22 </t>
  </si>
  <si>
    <t xml:space="preserve">Apr23 </t>
  </si>
  <si>
    <t xml:space="preserve">Apr26 </t>
  </si>
  <si>
    <t xml:space="preserve">Apr27 </t>
  </si>
  <si>
    <t xml:space="preserve">Apr28 </t>
  </si>
  <si>
    <t xml:space="preserve">Apr29 </t>
  </si>
  <si>
    <t xml:space="preserve">Apr30 </t>
  </si>
  <si>
    <t>Apr 2010 Total Volume</t>
  </si>
  <si>
    <t>Apr 2010 ADV</t>
  </si>
  <si>
    <t>--</t>
  </si>
  <si>
    <t xml:space="preserve">May03 </t>
  </si>
  <si>
    <t xml:space="preserve">May04 </t>
  </si>
  <si>
    <t xml:space="preserve">May05 </t>
  </si>
  <si>
    <t xml:space="preserve">May06 </t>
  </si>
  <si>
    <t xml:space="preserve">May07 </t>
  </si>
  <si>
    <t xml:space="preserve">May10 </t>
  </si>
  <si>
    <t xml:space="preserve">May11 </t>
  </si>
  <si>
    <t xml:space="preserve">May12 </t>
  </si>
  <si>
    <t xml:space="preserve">May13 </t>
  </si>
  <si>
    <t xml:space="preserve">May14 </t>
  </si>
  <si>
    <t xml:space="preserve">May17 </t>
  </si>
  <si>
    <t xml:space="preserve">May18 </t>
  </si>
  <si>
    <t xml:space="preserve">May19 </t>
  </si>
  <si>
    <t xml:space="preserve">May20 </t>
  </si>
  <si>
    <t xml:space="preserve">May21 </t>
  </si>
  <si>
    <t xml:space="preserve">May24 </t>
  </si>
  <si>
    <t xml:space="preserve">May25 </t>
  </si>
  <si>
    <t xml:space="preserve">May26 </t>
  </si>
  <si>
    <t xml:space="preserve">May27 </t>
  </si>
  <si>
    <t xml:space="preserve">May28 </t>
  </si>
  <si>
    <t>May 2010 Total Volume</t>
  </si>
  <si>
    <t>May 2010 ADV</t>
  </si>
  <si>
    <t xml:space="preserve">Jun01 </t>
  </si>
  <si>
    <t xml:space="preserve">Jun02 </t>
  </si>
  <si>
    <t xml:space="preserve">Jun03 </t>
  </si>
  <si>
    <t xml:space="preserve">Jun04 </t>
  </si>
  <si>
    <t xml:space="preserve">Jun07 </t>
  </si>
  <si>
    <t xml:space="preserve">Jun08 </t>
  </si>
  <si>
    <t xml:space="preserve">Jun09 </t>
  </si>
  <si>
    <t xml:space="preserve">Jun10 </t>
  </si>
  <si>
    <t xml:space="preserve">Jun11 </t>
  </si>
  <si>
    <t xml:space="preserve">Jun14 </t>
  </si>
  <si>
    <t xml:space="preserve">Jun15 </t>
  </si>
  <si>
    <t xml:space="preserve">Jun16 </t>
  </si>
  <si>
    <t xml:space="preserve">Jun17 </t>
  </si>
  <si>
    <t xml:space="preserve">Jun18 </t>
  </si>
  <si>
    <t xml:space="preserve">Jun21 </t>
  </si>
  <si>
    <t xml:space="preserve">Jun22 </t>
  </si>
  <si>
    <t xml:space="preserve">Jun23 </t>
  </si>
  <si>
    <t xml:space="preserve">Jun24 </t>
  </si>
  <si>
    <t xml:space="preserve">Jun25 </t>
  </si>
  <si>
    <t xml:space="preserve">Jun28 </t>
  </si>
  <si>
    <t xml:space="preserve">Jun29 </t>
  </si>
  <si>
    <t xml:space="preserve">Jun30 </t>
  </si>
  <si>
    <t>June 2010 Total Volume</t>
  </si>
  <si>
    <t>June 2010 ADV</t>
  </si>
  <si>
    <t xml:space="preserve">Jul01 </t>
  </si>
  <si>
    <t xml:space="preserve">Jul02 </t>
  </si>
  <si>
    <t xml:space="preserve">Jul06 </t>
  </si>
  <si>
    <t xml:space="preserve">Jul07 </t>
  </si>
  <si>
    <t xml:space="preserve">Jul08 </t>
  </si>
  <si>
    <t xml:space="preserve">Jul09 </t>
  </si>
  <si>
    <t xml:space="preserve">Jul12 </t>
  </si>
  <si>
    <t xml:space="preserve">Jul13 </t>
  </si>
  <si>
    <t xml:space="preserve">Jul14 </t>
  </si>
  <si>
    <t xml:space="preserve">Jul15 </t>
  </si>
  <si>
    <t xml:space="preserve">Jul16 </t>
  </si>
  <si>
    <t xml:space="preserve">Jul19 </t>
  </si>
  <si>
    <t xml:space="preserve">Jul20 </t>
  </si>
  <si>
    <t xml:space="preserve">Jul21 </t>
  </si>
  <si>
    <t xml:space="preserve">Jul22 </t>
  </si>
  <si>
    <t xml:space="preserve">Jul23 </t>
  </si>
  <si>
    <t xml:space="preserve">Jul26 </t>
  </si>
  <si>
    <t xml:space="preserve">Jul27 </t>
  </si>
  <si>
    <t xml:space="preserve">Jul28 </t>
  </si>
  <si>
    <t xml:space="preserve">Jul29 </t>
  </si>
  <si>
    <t xml:space="preserve">Jul30 </t>
  </si>
  <si>
    <t>July 2010 Total Volume</t>
  </si>
  <si>
    <t>July 2010 ADV</t>
  </si>
  <si>
    <t xml:space="preserve">Aug02 </t>
  </si>
  <si>
    <t xml:space="preserve">Aug03 </t>
  </si>
  <si>
    <t xml:space="preserve">Aug04 </t>
  </si>
  <si>
    <t xml:space="preserve">Aug05 </t>
  </si>
  <si>
    <t xml:space="preserve">Aug06 </t>
  </si>
  <si>
    <t xml:space="preserve">Aug09 </t>
  </si>
  <si>
    <t xml:space="preserve">Aug10 </t>
  </si>
  <si>
    <t xml:space="preserve">Aug11 </t>
  </si>
  <si>
    <t xml:space="preserve">Aug12 </t>
  </si>
  <si>
    <t xml:space="preserve">Aug13 </t>
  </si>
  <si>
    <t xml:space="preserve">Aug16 </t>
  </si>
  <si>
    <t xml:space="preserve">Aug17 </t>
  </si>
  <si>
    <t xml:space="preserve">Aug18 </t>
  </si>
  <si>
    <t xml:space="preserve">Aug19 </t>
  </si>
  <si>
    <t xml:space="preserve">Aug20 </t>
  </si>
  <si>
    <t xml:space="preserve">Aug23 </t>
  </si>
  <si>
    <t xml:space="preserve">Aug24 </t>
  </si>
  <si>
    <t xml:space="preserve">Aug25 </t>
  </si>
  <si>
    <t xml:space="preserve">Aug26 </t>
  </si>
  <si>
    <t xml:space="preserve">Aug27 </t>
  </si>
  <si>
    <t xml:space="preserve">Aug30 </t>
  </si>
  <si>
    <t xml:space="preserve">Aug31 </t>
  </si>
  <si>
    <t>Aug 2010 Total Volume</t>
  </si>
  <si>
    <t>Aug 2010 ADV</t>
  </si>
  <si>
    <t xml:space="preserve">Sep01 </t>
  </si>
  <si>
    <t xml:space="preserve">Sep02 </t>
  </si>
  <si>
    <t xml:space="preserve">Sep03 </t>
  </si>
  <si>
    <t xml:space="preserve">Sep07 </t>
  </si>
  <si>
    <t xml:space="preserve">Sep08 </t>
  </si>
  <si>
    <t xml:space="preserve">Sep09 </t>
  </si>
  <si>
    <t xml:space="preserve">Sep10 </t>
  </si>
  <si>
    <t xml:space="preserve">Sep13 </t>
  </si>
  <si>
    <t xml:space="preserve">Sep14 </t>
  </si>
  <si>
    <t xml:space="preserve">Sep15 </t>
  </si>
  <si>
    <t xml:space="preserve">Sep16 </t>
  </si>
  <si>
    <t xml:space="preserve">Sep17 </t>
  </si>
  <si>
    <t xml:space="preserve">Sep20 </t>
  </si>
  <si>
    <t xml:space="preserve">Sep21 </t>
  </si>
  <si>
    <t xml:space="preserve">Sep22 </t>
  </si>
  <si>
    <t xml:space="preserve">Sep23 </t>
  </si>
  <si>
    <t xml:space="preserve">Sep24 </t>
  </si>
  <si>
    <t xml:space="preserve">Sep27 </t>
  </si>
  <si>
    <t xml:space="preserve">Sep28 </t>
  </si>
  <si>
    <t xml:space="preserve">Sep29 </t>
  </si>
  <si>
    <t xml:space="preserve">Sep30 </t>
  </si>
  <si>
    <t>Sep 2010 Total Volume</t>
  </si>
  <si>
    <t>Sep 2010 ADV</t>
  </si>
  <si>
    <t>Average Daily Volume (ADV) and Rate Per Contract (RPC)</t>
  </si>
  <si>
    <t>Average Daily Volume by Asset Class (000s)</t>
  </si>
  <si>
    <t>Rolling 3 Month Average Daily Volume by Asset Class (000s)</t>
  </si>
  <si>
    <t>Rolling 3 Month Rate Per Contract by Asset Class (for the periond ending)</t>
  </si>
  <si>
    <t>Average Daily Volume by Venue (000s)</t>
  </si>
  <si>
    <t>Rolling 3 Month Rate Per Contract by Venue (for the period ending)</t>
  </si>
  <si>
    <t>Total Commodities</t>
  </si>
  <si>
    <t>Average Daily Volume by Asset Class by Venue (000s)</t>
  </si>
  <si>
    <t>Month-End Open Interest by Asset Class</t>
  </si>
  <si>
    <t>CME Group Daily Volume by Asset Class</t>
  </si>
  <si>
    <t xml:space="preserve">Note:  All figures between January 2008 and July 2009 have been restated from original reports following the harmonization of reporting policies following the acquisition of NYMEX.  Historically, legacy NYMEX/COMEX data included post-trade activity including items such as cash settlements, deliveries and exercises. </t>
  </si>
  <si>
    <t>Oct04</t>
  </si>
  <si>
    <t>Oct11</t>
  </si>
  <si>
    <t>Oct18</t>
  </si>
  <si>
    <t>Oct25</t>
  </si>
  <si>
    <t>Oct 2010 Total Volume</t>
  </si>
  <si>
    <t>Oct 2010 ADV</t>
  </si>
  <si>
    <t xml:space="preserve">Nov01 </t>
  </si>
  <si>
    <t xml:space="preserve">Nov02 </t>
  </si>
  <si>
    <t xml:space="preserve">Nov03 </t>
  </si>
  <si>
    <t xml:space="preserve">Nov04 </t>
  </si>
  <si>
    <t xml:space="preserve">Nov05 </t>
  </si>
  <si>
    <t xml:space="preserve">Nov08 </t>
  </si>
  <si>
    <t xml:space="preserve">Nov09 </t>
  </si>
  <si>
    <t xml:space="preserve">Nov10 </t>
  </si>
  <si>
    <t xml:space="preserve">Nov11 </t>
  </si>
  <si>
    <t xml:space="preserve">Nov12 </t>
  </si>
  <si>
    <t xml:space="preserve">Nov15 </t>
  </si>
  <si>
    <t xml:space="preserve">Nov16 </t>
  </si>
  <si>
    <t xml:space="preserve">Nov17 </t>
  </si>
  <si>
    <t xml:space="preserve">Nov18 </t>
  </si>
  <si>
    <t xml:space="preserve">Nov19 </t>
  </si>
  <si>
    <t xml:space="preserve">Nov22 </t>
  </si>
  <si>
    <t xml:space="preserve">Nov23 </t>
  </si>
  <si>
    <t xml:space="preserve">Nov24 </t>
  </si>
  <si>
    <t xml:space="preserve">Nov26 </t>
  </si>
  <si>
    <t xml:space="preserve">Nov29 </t>
  </si>
  <si>
    <t xml:space="preserve">Nov30 </t>
  </si>
  <si>
    <t>Nov 2010 Total Volume</t>
  </si>
  <si>
    <t>Nov 2010 ADV</t>
  </si>
  <si>
    <t xml:space="preserve">Dec06 </t>
  </si>
  <si>
    <t xml:space="preserve">Dec13 </t>
  </si>
  <si>
    <t xml:space="preserve">Dec20 </t>
  </si>
  <si>
    <t xml:space="preserve">Dec27 </t>
  </si>
  <si>
    <t>Dec 2010 Total Volume</t>
  </si>
  <si>
    <t>Dec 2010 ADV</t>
  </si>
  <si>
    <t>Jan19</t>
  </si>
  <si>
    <t>Jan 2011 Total Volume</t>
  </si>
  <si>
    <t>Jan 2011 ADV</t>
  </si>
  <si>
    <t>2010</t>
  </si>
  <si>
    <t xml:space="preserve">Feb07 </t>
  </si>
  <si>
    <t xml:space="preserve">Feb14 </t>
  </si>
  <si>
    <t xml:space="preserve">Feb15 </t>
  </si>
  <si>
    <t xml:space="preserve">Feb28 </t>
  </si>
  <si>
    <t>Feb 2011 Total Volume</t>
  </si>
  <si>
    <t>Feb 2011 ADV</t>
  </si>
  <si>
    <t xml:space="preserve">Mar07 </t>
  </si>
  <si>
    <t xml:space="preserve">Mar14 </t>
  </si>
  <si>
    <t xml:space="preserve">Mar21 </t>
  </si>
  <si>
    <t xml:space="preserve">Mar28 </t>
  </si>
  <si>
    <t>Mar 2011 Total Volume</t>
  </si>
  <si>
    <t>Mar 2011 ADV</t>
  </si>
  <si>
    <t xml:space="preserve">Apr04 </t>
  </si>
  <si>
    <t xml:space="preserve">Apr11 </t>
  </si>
  <si>
    <t xml:space="preserve">Apr18 </t>
  </si>
  <si>
    <t xml:space="preserve">Apr25 </t>
  </si>
  <si>
    <t>Apr 2011 Total Volume</t>
  </si>
  <si>
    <t>Apr 2011 ADV</t>
  </si>
  <si>
    <t xml:space="preserve">May02 </t>
  </si>
  <si>
    <t xml:space="preserve">May09 </t>
  </si>
  <si>
    <t xml:space="preserve">May16 </t>
  </si>
  <si>
    <t xml:space="preserve">May23 </t>
  </si>
  <si>
    <t xml:space="preserve">May31 </t>
  </si>
  <si>
    <t>May 2011 Total Volume</t>
  </si>
  <si>
    <t>May 2011 ADV</t>
  </si>
  <si>
    <t xml:space="preserve">Jun06 </t>
  </si>
  <si>
    <t xml:space="preserve">Jun13 </t>
  </si>
  <si>
    <t xml:space="preserve">Jun20 </t>
  </si>
  <si>
    <t xml:space="preserve">Jun27 </t>
  </si>
  <si>
    <t>June 2011 Total Volume</t>
  </si>
  <si>
    <t>June 2011 ADV</t>
  </si>
  <si>
    <t xml:space="preserve">Jul05 </t>
  </si>
  <si>
    <t xml:space="preserve">Jul11 </t>
  </si>
  <si>
    <t xml:space="preserve">Jul18 </t>
  </si>
  <si>
    <t xml:space="preserve">Jul25 </t>
  </si>
  <si>
    <t>July 2011 Total Volume</t>
  </si>
  <si>
    <t>July 2011 ADV</t>
  </si>
  <si>
    <t xml:space="preserve">Aug01 </t>
  </si>
  <si>
    <t xml:space="preserve">Aug08 </t>
  </si>
  <si>
    <t xml:space="preserve">Aug15 </t>
  </si>
  <si>
    <t xml:space="preserve">Aug22 </t>
  </si>
  <si>
    <t xml:space="preserve">Aug29 </t>
  </si>
  <si>
    <t>August 2011 Total Volume</t>
  </si>
  <si>
    <t>August 2011 ADV</t>
  </si>
  <si>
    <t xml:space="preserve">Sep06 </t>
  </si>
  <si>
    <t xml:space="preserve">Sep12 </t>
  </si>
  <si>
    <t xml:space="preserve">Sep19 </t>
  </si>
  <si>
    <t xml:space="preserve">Sep26 </t>
  </si>
  <si>
    <t>September 2011 Total Volume</t>
  </si>
  <si>
    <t>September 2011 ADV</t>
  </si>
  <si>
    <t xml:space="preserve">Oct03 </t>
  </si>
  <si>
    <t xml:space="preserve">Oct04 </t>
  </si>
  <si>
    <t xml:space="preserve">Oct05 </t>
  </si>
  <si>
    <t xml:space="preserve">Oct06 </t>
  </si>
  <si>
    <t xml:space="preserve">Oct07 </t>
  </si>
  <si>
    <t xml:space="preserve">Oct10 </t>
  </si>
  <si>
    <t xml:space="preserve">Oct11 </t>
  </si>
  <si>
    <t xml:space="preserve">Oct12 </t>
  </si>
  <si>
    <t xml:space="preserve">Oct13 </t>
  </si>
  <si>
    <t xml:space="preserve">Oct14 </t>
  </si>
  <si>
    <t xml:space="preserve">Oct17 </t>
  </si>
  <si>
    <t xml:space="preserve">Oct18 </t>
  </si>
  <si>
    <t xml:space="preserve">Oct19 </t>
  </si>
  <si>
    <t xml:space="preserve">Oct20 </t>
  </si>
  <si>
    <t xml:space="preserve">Oct21 </t>
  </si>
  <si>
    <t xml:space="preserve">Oct24 </t>
  </si>
  <si>
    <t xml:space="preserve">Oct25 </t>
  </si>
  <si>
    <t xml:space="preserve">Oct26 </t>
  </si>
  <si>
    <t xml:space="preserve">Oct27 </t>
  </si>
  <si>
    <t xml:space="preserve">Oct28 </t>
  </si>
  <si>
    <t xml:space="preserve">Oct31 </t>
  </si>
  <si>
    <t>October 2011 Total Volume</t>
  </si>
  <si>
    <t>October 2011 ADV</t>
  </si>
  <si>
    <t xml:space="preserve">Nov07 </t>
  </si>
  <si>
    <t xml:space="preserve">Nov14 </t>
  </si>
  <si>
    <t xml:space="preserve">Nov21 </t>
  </si>
  <si>
    <t xml:space="preserve">Nov25 </t>
  </si>
  <si>
    <t xml:space="preserve">Nov28 </t>
  </si>
  <si>
    <t>November 2011 Total Volume</t>
  </si>
  <si>
    <t>November 2011 ADV</t>
  </si>
  <si>
    <t xml:space="preserve">Dec05 </t>
  </si>
  <si>
    <t xml:space="preserve">Dec12 </t>
  </si>
  <si>
    <t xml:space="preserve">Dec19 </t>
  </si>
  <si>
    <t>December 2011 Total Volume</t>
  </si>
  <si>
    <t>December 2011 ADV</t>
  </si>
  <si>
    <t xml:space="preserve">Jan03 </t>
  </si>
  <si>
    <t xml:space="preserve">Jan09 </t>
  </si>
  <si>
    <t xml:space="preserve">Jan10 </t>
  </si>
  <si>
    <t xml:space="preserve">Jan17 </t>
  </si>
  <si>
    <t xml:space="preserve">Jan18 </t>
  </si>
  <si>
    <t xml:space="preserve">Jan23 </t>
  </si>
  <si>
    <t xml:space="preserve">Jan24 </t>
  </si>
  <si>
    <t xml:space="preserve">Jan30 </t>
  </si>
  <si>
    <t xml:space="preserve">Jan31 </t>
  </si>
  <si>
    <t>January 2012 Total Volume</t>
  </si>
  <si>
    <t>January 2012 ADV</t>
  </si>
  <si>
    <t xml:space="preserve">Feb06 </t>
  </si>
  <si>
    <t xml:space="preserve">Feb13 </t>
  </si>
  <si>
    <t xml:space="preserve">Feb21 </t>
  </si>
  <si>
    <t xml:space="preserve">Feb27 </t>
  </si>
  <si>
    <t xml:space="preserve">Feb29 </t>
  </si>
  <si>
    <t>February 2012 Total Volume</t>
  </si>
  <si>
    <t>February 2012 ADV</t>
  </si>
  <si>
    <t xml:space="preserve">Mar06 </t>
  </si>
  <si>
    <t xml:space="preserve">Mar13 </t>
  </si>
  <si>
    <t xml:space="preserve">Mar20 </t>
  </si>
  <si>
    <t xml:space="preserve">Mar27 </t>
  </si>
  <si>
    <t>March 2012 Total Volume</t>
  </si>
  <si>
    <t>March 2012 ADV</t>
  </si>
  <si>
    <t xml:space="preserve">Apr03 </t>
  </si>
  <si>
    <t xml:space="preserve">Apr10 </t>
  </si>
  <si>
    <t xml:space="preserve">Apr17 </t>
  </si>
  <si>
    <t xml:space="preserve">Apr24 </t>
  </si>
  <si>
    <t>April 2012 Total Volume</t>
  </si>
  <si>
    <t>April 2012 ADV</t>
  </si>
  <si>
    <t xml:space="preserve">May01 </t>
  </si>
  <si>
    <t xml:space="preserve">May08 </t>
  </si>
  <si>
    <t xml:space="preserve">May15 </t>
  </si>
  <si>
    <t xml:space="preserve">May22 </t>
  </si>
  <si>
    <t xml:space="preserve">May29 </t>
  </si>
  <si>
    <t xml:space="preserve">May30 </t>
  </si>
  <si>
    <t>May 2012 Total Volume</t>
  </si>
  <si>
    <t>May 2012 ADV</t>
  </si>
  <si>
    <t xml:space="preserve">Jun05 </t>
  </si>
  <si>
    <t xml:space="preserve">Jun12 </t>
  </si>
  <si>
    <t xml:space="preserve">Jun19 </t>
  </si>
  <si>
    <t xml:space="preserve">Jun26 </t>
  </si>
  <si>
    <t>June 2012 Total Volume</t>
  </si>
  <si>
    <t>June 2012 ADV</t>
  </si>
  <si>
    <t xml:space="preserve">Jul03 </t>
  </si>
  <si>
    <t xml:space="preserve">Jul10 </t>
  </si>
  <si>
    <t xml:space="preserve">Jul17 </t>
  </si>
  <si>
    <t xml:space="preserve">Jul24 </t>
  </si>
  <si>
    <t xml:space="preserve">Jul31 </t>
  </si>
  <si>
    <t>July 2012 Total Volume</t>
  </si>
  <si>
    <t>July 2012 ADV</t>
  </si>
  <si>
    <t xml:space="preserve">Aug07 </t>
  </si>
  <si>
    <t xml:space="preserve">Aug14 </t>
  </si>
  <si>
    <t xml:space="preserve">Aug21 </t>
  </si>
  <si>
    <t xml:space="preserve">Aug28 </t>
  </si>
  <si>
    <t>August 2012 Total Volume</t>
  </si>
  <si>
    <t>August 2012 ADV</t>
  </si>
  <si>
    <t xml:space="preserve">Sep04 </t>
  </si>
  <si>
    <t xml:space="preserve">Sep05 </t>
  </si>
  <si>
    <t xml:space="preserve">Sep11 </t>
  </si>
  <si>
    <t xml:space="preserve">Sep18 </t>
  </si>
  <si>
    <t xml:space="preserve">Sep25 </t>
  </si>
  <si>
    <t>September 2012 Total Volume</t>
  </si>
  <si>
    <t>September 2012 ADV</t>
  </si>
  <si>
    <t xml:space="preserve">Oct01 </t>
  </si>
  <si>
    <t xml:space="preserve">Oct02 </t>
  </si>
  <si>
    <t xml:space="preserve">Oct08 </t>
  </si>
  <si>
    <t xml:space="preserve">Oct09 </t>
  </si>
  <si>
    <t xml:space="preserve">Oct15 </t>
  </si>
  <si>
    <t xml:space="preserve">Oct16 </t>
  </si>
  <si>
    <t xml:space="preserve">Oct22 </t>
  </si>
  <si>
    <t xml:space="preserve">Oct23 </t>
  </si>
  <si>
    <t xml:space="preserve">Oct29 </t>
  </si>
  <si>
    <t xml:space="preserve">Oct30 </t>
  </si>
  <si>
    <t>October 2012 Total Volume</t>
  </si>
  <si>
    <t>October 2012 ADV</t>
  </si>
  <si>
    <t xml:space="preserve">Nov06 </t>
  </si>
  <si>
    <t xml:space="preserve">Nov13 </t>
  </si>
  <si>
    <t xml:space="preserve">Nov20 </t>
  </si>
  <si>
    <t xml:space="preserve">Nov27 </t>
  </si>
  <si>
    <t>November 2012 Total Volume</t>
  </si>
  <si>
    <t>November 2012 ADV</t>
  </si>
  <si>
    <r>
      <rPr>
        <sz val="11"/>
        <color theme="1"/>
        <rFont val="Calibri"/>
        <family val="2"/>
        <scheme val="minor"/>
      </rPr>
      <t xml:space="preserve">Metals </t>
    </r>
    <r>
      <rPr>
        <i/>
        <sz val="9"/>
        <color indexed="8"/>
        <rFont val="Calibri"/>
        <family val="2"/>
      </rPr>
      <t>(including ClearPort)</t>
    </r>
  </si>
  <si>
    <r>
      <rPr>
        <sz val="11"/>
        <color theme="1"/>
        <rFont val="Calibri"/>
        <family val="2"/>
        <scheme val="minor"/>
      </rPr>
      <t>Metals</t>
    </r>
    <r>
      <rPr>
        <i/>
        <sz val="9"/>
        <color indexed="8"/>
        <rFont val="Calibri"/>
        <family val="2"/>
      </rPr>
      <t xml:space="preserve"> (including ClearPort)</t>
    </r>
  </si>
  <si>
    <t xml:space="preserve">Dec26 </t>
  </si>
  <si>
    <t>December 2012 Total Volume</t>
  </si>
  <si>
    <t>December 2012 ADV</t>
  </si>
  <si>
    <t xml:space="preserve">Jan02 </t>
  </si>
  <si>
    <t xml:space="preserve">Jan16 </t>
  </si>
  <si>
    <t>January 2013 Total Volume</t>
  </si>
  <si>
    <t xml:space="preserve">Feb20 </t>
  </si>
  <si>
    <t>February 2013 Total Volume</t>
  </si>
  <si>
    <t>March 2013 Total Volume</t>
  </si>
  <si>
    <t>March 2013 ADV</t>
  </si>
  <si>
    <t>February 2013 ADV</t>
  </si>
  <si>
    <t>January 2013 ADV</t>
  </si>
  <si>
    <t>Rolling 3 Month Rate Per Contract by Asset Class (for the period ending)</t>
  </si>
  <si>
    <t>April 2013 Total Volume</t>
  </si>
  <si>
    <t>April 2013 ADV</t>
  </si>
  <si>
    <t>May 2013 Total Volume</t>
  </si>
  <si>
    <t>May 2013 ADV</t>
  </si>
  <si>
    <t>Jun28</t>
  </si>
  <si>
    <t>June 2013 Total Volume</t>
  </si>
  <si>
    <t>June 2013 ADV</t>
  </si>
  <si>
    <t>July 2013 Total Volume</t>
  </si>
  <si>
    <t>July 2013 ADV</t>
  </si>
  <si>
    <t>August 2013 Total Volume</t>
  </si>
  <si>
    <t>August 2013 ADV</t>
  </si>
  <si>
    <t>September 2013 Total Volume</t>
  </si>
  <si>
    <t>September 2013 ADV</t>
  </si>
  <si>
    <t>October 2013 Total Volume</t>
  </si>
  <si>
    <t>October 2013 ADV</t>
  </si>
  <si>
    <t>November 2013 Total Volume</t>
  </si>
  <si>
    <t>November 2013 ADV</t>
  </si>
  <si>
    <t>Dec06</t>
  </si>
  <si>
    <t>Dec13</t>
  </si>
  <si>
    <t>Dec20</t>
  </si>
  <si>
    <t>Dec27</t>
  </si>
  <si>
    <t>December 2013 Total Volume</t>
  </si>
  <si>
    <t>December 2013 ADV</t>
  </si>
  <si>
    <t>Note:  The privately negotiated venue includes both traditional block trades as well as what was historically categorized as CME ClearPort.  Going forward there will no longer be a breakout for CME  ClearPort.</t>
  </si>
  <si>
    <t>January 2014 Total Volume</t>
  </si>
  <si>
    <t>February 2014 Total Volume</t>
  </si>
  <si>
    <t>January 2014 ADV</t>
  </si>
  <si>
    <t>February 2014 ADV</t>
  </si>
  <si>
    <t>March 2014 Total Volume</t>
  </si>
  <si>
    <t>March 2014 ADV</t>
  </si>
  <si>
    <t>April 2014 Total Volume</t>
  </si>
  <si>
    <t>April 2014 ADV</t>
  </si>
  <si>
    <t>May 2014 Total Volume</t>
  </si>
  <si>
    <t>May 2014 ADV</t>
  </si>
  <si>
    <t>June 2014 Total Volume</t>
  </si>
  <si>
    <t>June 2014 ADV</t>
  </si>
  <si>
    <t>July 2014 Total Volume</t>
  </si>
  <si>
    <t>July 2014 ADV</t>
  </si>
  <si>
    <t>August 2014 ADV</t>
  </si>
  <si>
    <t>August 2014 Total Volume</t>
  </si>
  <si>
    <t>September 2014 Total Volume</t>
  </si>
  <si>
    <t>September 2014 ADV</t>
  </si>
  <si>
    <t>Oct 2014 Total Volume</t>
  </si>
  <si>
    <t>Oct 2014 ADV</t>
  </si>
  <si>
    <t>Nov 2014 Total Volume</t>
  </si>
  <si>
    <t>Nov 2014 ADV</t>
  </si>
  <si>
    <t>Dec 2014 Total Volume</t>
  </si>
  <si>
    <t>Dec 2014 ADV</t>
  </si>
  <si>
    <t>Jan 2015 Total Volume</t>
  </si>
  <si>
    <t>Jan 2015 ADV</t>
  </si>
  <si>
    <r>
      <rPr>
        <sz val="11"/>
        <color theme="1"/>
        <rFont val="Calibri"/>
        <family val="2"/>
        <scheme val="minor"/>
      </rPr>
      <t>Metals</t>
    </r>
    <r>
      <rPr>
        <i/>
        <sz val="9"/>
        <color theme="1"/>
        <rFont val="Calibri"/>
        <family val="2"/>
        <scheme val="minor"/>
      </rPr>
      <t xml:space="preserve"> (including ClearPort)</t>
    </r>
  </si>
  <si>
    <r>
      <t xml:space="preserve">Energy </t>
    </r>
    <r>
      <rPr>
        <i/>
        <sz val="9"/>
        <color theme="1"/>
        <rFont val="Calibri"/>
        <family val="2"/>
        <scheme val="minor"/>
      </rPr>
      <t>(including ClearPort)</t>
    </r>
  </si>
  <si>
    <t>Feb 2015 Total Volume</t>
  </si>
  <si>
    <t>Feb 2015 ADV</t>
  </si>
  <si>
    <t xml:space="preserve">Mar 2015 ADV </t>
  </si>
  <si>
    <t xml:space="preserve">Mar 2015 Total Volume </t>
  </si>
  <si>
    <t xml:space="preserve">Apr 2015 Total Volume </t>
  </si>
  <si>
    <t xml:space="preserve">Apr 2015 ADV </t>
  </si>
  <si>
    <t xml:space="preserve">May 2015 Total Volume </t>
  </si>
  <si>
    <t xml:space="preserve">May 2015 ADV </t>
  </si>
  <si>
    <t xml:space="preserve">June 2015 Total Volume </t>
  </si>
  <si>
    <t xml:space="preserve">June 2015 ADV </t>
  </si>
  <si>
    <t>July 2015 Total Volume</t>
  </si>
  <si>
    <t xml:space="preserve">July 2015 ADV </t>
  </si>
  <si>
    <t>August 2015 Total Volume</t>
  </si>
  <si>
    <t xml:space="preserve">August 2015 ADV </t>
  </si>
  <si>
    <t>September 2015 Total Volume</t>
  </si>
  <si>
    <t xml:space="preserve">September 2015 ADV </t>
  </si>
  <si>
    <t>October 2015 Total Volume</t>
  </si>
  <si>
    <t xml:space="preserve">October 2015 ADV </t>
  </si>
  <si>
    <t>November 2015 Total Volume</t>
  </si>
  <si>
    <t xml:space="preserve">November 2015 ADV </t>
  </si>
  <si>
    <t>Nov09</t>
  </si>
  <si>
    <t>December 2015 Total Volume</t>
  </si>
  <si>
    <t xml:space="preserve">December 2015 ADV </t>
  </si>
  <si>
    <t>January 2016 Total Volume</t>
  </si>
  <si>
    <t xml:space="preserve">January 2016 ADV </t>
  </si>
  <si>
    <t>February 2016 Total Volume</t>
  </si>
  <si>
    <t>February 2016 ADV</t>
  </si>
  <si>
    <t xml:space="preserve">March 2016 ADV </t>
  </si>
  <si>
    <t>March 2016 Total Volume</t>
  </si>
  <si>
    <t xml:space="preserve"> Mar01 </t>
  </si>
  <si>
    <t xml:space="preserve"> Mar02 </t>
  </si>
  <si>
    <t xml:space="preserve"> Mar03 </t>
  </si>
  <si>
    <t xml:space="preserve"> Mar04 </t>
  </si>
  <si>
    <t xml:space="preserve"> Mar07 </t>
  </si>
  <si>
    <t xml:space="preserve"> Mar08 </t>
  </si>
  <si>
    <t xml:space="preserve"> Mar09 </t>
  </si>
  <si>
    <t xml:space="preserve"> Mar10 </t>
  </si>
  <si>
    <t xml:space="preserve"> Mar11 </t>
  </si>
  <si>
    <t xml:space="preserve"> Mar14 </t>
  </si>
  <si>
    <t xml:space="preserve"> Mar15 </t>
  </si>
  <si>
    <t xml:space="preserve"> Mar16 </t>
  </si>
  <si>
    <t xml:space="preserve"> Mar17 </t>
  </si>
  <si>
    <t xml:space="preserve"> Mar18 </t>
  </si>
  <si>
    <t xml:space="preserve"> Mar21 </t>
  </si>
  <si>
    <t xml:space="preserve"> Mar22 </t>
  </si>
  <si>
    <t xml:space="preserve"> Mar23 </t>
  </si>
  <si>
    <t xml:space="preserve"> Mar24 </t>
  </si>
  <si>
    <t xml:space="preserve"> Mar28 </t>
  </si>
  <si>
    <t xml:space="preserve"> Mar29 </t>
  </si>
  <si>
    <t xml:space="preserve"> Mar30 </t>
  </si>
  <si>
    <t xml:space="preserve"> Mar31 </t>
  </si>
  <si>
    <t>Apr05</t>
  </si>
  <si>
    <t>Apr12</t>
  </si>
  <si>
    <t>Apr19</t>
  </si>
  <si>
    <t>Apr26</t>
  </si>
  <si>
    <t>April 2016 Total Volume</t>
  </si>
  <si>
    <t>April 2016 ADV</t>
  </si>
  <si>
    <t xml:space="preserve"> May02 </t>
  </si>
  <si>
    <t xml:space="preserve"> May03 </t>
  </si>
  <si>
    <t xml:space="preserve"> May04 </t>
  </si>
  <si>
    <t xml:space="preserve"> May05 </t>
  </si>
  <si>
    <t xml:space="preserve"> May06 </t>
  </si>
  <si>
    <t xml:space="preserve"> May09 </t>
  </si>
  <si>
    <t xml:space="preserve"> May10 </t>
  </si>
  <si>
    <t xml:space="preserve"> May11 </t>
  </si>
  <si>
    <t xml:space="preserve"> May12 </t>
  </si>
  <si>
    <t xml:space="preserve"> May13 </t>
  </si>
  <si>
    <t xml:space="preserve"> May16 </t>
  </si>
  <si>
    <t xml:space="preserve"> May17 </t>
  </si>
  <si>
    <t xml:space="preserve"> May18 </t>
  </si>
  <si>
    <t xml:space="preserve"> May19 </t>
  </si>
  <si>
    <t xml:space="preserve"> May20 </t>
  </si>
  <si>
    <t xml:space="preserve"> May23 </t>
  </si>
  <si>
    <t xml:space="preserve"> May24 </t>
  </si>
  <si>
    <t xml:space="preserve"> May25 </t>
  </si>
  <si>
    <t xml:space="preserve"> May26 </t>
  </si>
  <si>
    <t xml:space="preserve"> May27 </t>
  </si>
  <si>
    <t xml:space="preserve"> May31 </t>
  </si>
  <si>
    <t>May 2016 Total Volume</t>
  </si>
  <si>
    <t>May 2016 ADV</t>
  </si>
  <si>
    <t>June 2016 Total Volume</t>
  </si>
  <si>
    <t>June 2016 ADV</t>
  </si>
  <si>
    <t xml:space="preserve"> Jul01 </t>
  </si>
  <si>
    <t xml:space="preserve"> Jul05 </t>
  </si>
  <si>
    <t xml:space="preserve"> Jul06 </t>
  </si>
  <si>
    <t xml:space="preserve"> Jul07 </t>
  </si>
  <si>
    <t xml:space="preserve"> Jul08 </t>
  </si>
  <si>
    <t xml:space="preserve"> Jul11 </t>
  </si>
  <si>
    <t xml:space="preserve"> Jul12 </t>
  </si>
  <si>
    <t xml:space="preserve"> Jul13 </t>
  </si>
  <si>
    <t xml:space="preserve"> Jul14 </t>
  </si>
  <si>
    <t xml:space="preserve"> Jul15 </t>
  </si>
  <si>
    <t xml:space="preserve"> Jul18 </t>
  </si>
  <si>
    <t xml:space="preserve"> Jul19 </t>
  </si>
  <si>
    <t xml:space="preserve"> Jul20 </t>
  </si>
  <si>
    <t xml:space="preserve"> Jul21 </t>
  </si>
  <si>
    <t xml:space="preserve"> Jul22 </t>
  </si>
  <si>
    <t xml:space="preserve"> Jul25 </t>
  </si>
  <si>
    <t xml:space="preserve"> Jul26 </t>
  </si>
  <si>
    <t xml:space="preserve"> Jul27 </t>
  </si>
  <si>
    <t xml:space="preserve"> Jul28 </t>
  </si>
  <si>
    <t xml:space="preserve"> Jul29 </t>
  </si>
  <si>
    <t>July 2016 Total Volume</t>
  </si>
  <si>
    <t>July 2016 ADV</t>
  </si>
  <si>
    <t>Aug02</t>
  </si>
  <si>
    <t>Aug09</t>
  </si>
  <si>
    <t>Aug16</t>
  </si>
  <si>
    <t>Aug23</t>
  </si>
  <si>
    <t>Aug30</t>
  </si>
  <si>
    <t>August 2016 ADV</t>
  </si>
  <si>
    <t>Sep06</t>
  </si>
  <si>
    <t>Sep07</t>
  </si>
  <si>
    <t>Sep13</t>
  </si>
  <si>
    <t>Sep20</t>
  </si>
  <si>
    <t>Sep27</t>
  </si>
  <si>
    <t xml:space="preserve">September 2016 ADV </t>
  </si>
  <si>
    <t xml:space="preserve">October 2016 ADV </t>
  </si>
  <si>
    <t>Nov01</t>
  </si>
  <si>
    <t>Nov08</t>
  </si>
  <si>
    <t>Nov15</t>
  </si>
  <si>
    <t>Nov22</t>
  </si>
  <si>
    <t>Nov29</t>
  </si>
  <si>
    <t>November 2016 ADV</t>
  </si>
  <si>
    <t>Dec07</t>
  </si>
  <si>
    <t>Dec14</t>
  </si>
  <si>
    <t>Dec21</t>
  </si>
  <si>
    <t>Dec28</t>
  </si>
  <si>
    <t>December 2016 ADV</t>
  </si>
  <si>
    <t>January 2017 ADV</t>
  </si>
  <si>
    <t>Feb16</t>
  </si>
  <si>
    <t xml:space="preserve">February 2017 ADV </t>
  </si>
  <si>
    <t xml:space="preserve">March 2017 ADV </t>
  </si>
  <si>
    <t>February 2017 Total Volume</t>
  </si>
  <si>
    <t>March 2017 Total Volume</t>
  </si>
  <si>
    <t>January 2017 Total Volume</t>
  </si>
  <si>
    <t>August 2016 Total Volume</t>
  </si>
  <si>
    <t>September 2016 Total Volume</t>
  </si>
  <si>
    <t>Ocrtober 2016 Total Volume</t>
  </si>
  <si>
    <t>November 2016 Total Volume</t>
  </si>
  <si>
    <t>December 2016 Total Volume</t>
  </si>
  <si>
    <t>April 2017 Total Volume</t>
  </si>
  <si>
    <t>April 2017 ADV</t>
  </si>
  <si>
    <t>May03</t>
  </si>
  <si>
    <t>May10</t>
  </si>
  <si>
    <t>May17</t>
  </si>
  <si>
    <t>May24</t>
  </si>
  <si>
    <t>May25</t>
  </si>
  <si>
    <t>May31</t>
  </si>
  <si>
    <t>May 2017 Total Volume</t>
  </si>
  <si>
    <t>May 2017 ADV</t>
  </si>
  <si>
    <t>June 2017 Total Volume</t>
  </si>
  <si>
    <t>June 2017 ADV</t>
  </si>
  <si>
    <t>Jul05</t>
  </si>
  <si>
    <t>Jul12</t>
  </si>
  <si>
    <t>Jul19</t>
  </si>
  <si>
    <t>Jul26</t>
  </si>
  <si>
    <t>July 2017 Total Volume</t>
  </si>
  <si>
    <t>July 2017 ADV</t>
  </si>
  <si>
    <t>August 2017 Total Volume</t>
  </si>
  <si>
    <t>August 2017 ADV</t>
  </si>
  <si>
    <t>September 2017 ADV</t>
  </si>
  <si>
    <t>September 2017 Total Volume</t>
  </si>
  <si>
    <t>October 2017 Total Volume</t>
  </si>
  <si>
    <t>October 2017 ADV</t>
  </si>
  <si>
    <t>November 2017 Total Volume</t>
  </si>
  <si>
    <t>November 2017 ADV</t>
  </si>
  <si>
    <t>December 2017 Total Volume</t>
  </si>
  <si>
    <t>December 2017 ADV</t>
  </si>
  <si>
    <t>January 2018 Total Volume</t>
  </si>
  <si>
    <t xml:space="preserve">January 2018 ADV </t>
  </si>
  <si>
    <t>February 2018 Total Volume</t>
  </si>
  <si>
    <t xml:space="preserve">February 2018 ADV </t>
  </si>
  <si>
    <t>Mar01</t>
  </si>
  <si>
    <t>Mar08</t>
  </si>
  <si>
    <t>Mar15</t>
  </si>
  <si>
    <t>Mar21</t>
  </si>
  <si>
    <t>Mar22</t>
  </si>
  <si>
    <t>Mar29</t>
  </si>
  <si>
    <t>March 2018 Total Volume</t>
  </si>
  <si>
    <t>March 2018 ADV</t>
  </si>
  <si>
    <t>April 2018 Total Volume</t>
  </si>
  <si>
    <t xml:space="preserve">April 2018 ADV </t>
  </si>
  <si>
    <t>May 2018 Total Volume</t>
  </si>
  <si>
    <t xml:space="preserve">May 2018 ADV </t>
  </si>
  <si>
    <t>Jun07</t>
  </si>
  <si>
    <t>Jun14</t>
  </si>
  <si>
    <t>Jun21</t>
  </si>
  <si>
    <t>June 2018 Total Volume</t>
  </si>
  <si>
    <t>June 2018 ADV</t>
  </si>
  <si>
    <t>July 2018 Total Volume</t>
  </si>
  <si>
    <t xml:space="preserve">July 2018 ADV </t>
  </si>
  <si>
    <t>August 2018 Total Volume</t>
  </si>
  <si>
    <t>August 2018 ADV</t>
  </si>
  <si>
    <t>September 2018 Total Volume</t>
  </si>
  <si>
    <t xml:space="preserve">September 2018 ADV </t>
  </si>
  <si>
    <t>October 2018 Total Volume</t>
  </si>
  <si>
    <t>October 2018 ADV</t>
  </si>
  <si>
    <t>November 2018 Total Volume</t>
  </si>
  <si>
    <t>November 2018 ADV</t>
  </si>
  <si>
    <t>December 2018 Total Volume</t>
  </si>
  <si>
    <t>December 2018 ADV</t>
  </si>
  <si>
    <t>January 2019 Total Volume</t>
  </si>
  <si>
    <t>January 2019 ADV</t>
  </si>
  <si>
    <t>February 2019 Total Volume</t>
  </si>
  <si>
    <t>February 2019 ADV</t>
  </si>
  <si>
    <t>March 2019 Total Volume</t>
  </si>
  <si>
    <t>March 2019 ADV</t>
  </si>
  <si>
    <t>April 2019 Total Volume</t>
  </si>
  <si>
    <t>April 2019 ADV</t>
  </si>
  <si>
    <t>May 2019 Total Volume</t>
  </si>
  <si>
    <t>May 2019 ADV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</si>
</sst>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_);[Red]\(&quot;$&quot;#,##0.000\)"/>
    <numFmt numFmtId="166" formatCode="_(* #,##0,_);_(* \(#,##0,\);_(* &quot;-&quot;??_);_(@_)"/>
    <numFmt numFmtId="167" formatCode="_(* #,##0.0_);_(* \(#,##0.0\);_(* &quot;-&quot;??_);_(@_)"/>
    <numFmt numFmtId="168" formatCode="_(* #,##0.000_);_(* \(#,##0.000\);_(* &quot;-&quot;??_);_(@_)"/>
    <numFmt numFmtId="169" formatCode="_(* #,##0.000,_);_(* \(#,##0.000,\);_(* &quot;-&quot;??_);_(@_)"/>
    <numFmt numFmtId="170" formatCode="_(&quot;$&quot;* #,##0.000_);_(&quot;$&quot;* \(#,##0.000\);_(&quot;$&quot;* &quot;-&quot;???_);_(@_)"/>
    <numFmt numFmtId="171" formatCode="_(* #,##0.000_);_(* \(#,##0.000\);_(* &quot;-&quot;???_);_(@_)"/>
    <numFmt numFmtId="172" formatCode="0.000"/>
  </numFmts>
  <fonts count="3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i/>
      <sz val="9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5">
    <xf numFmtId="0" fontId="0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7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4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1" fontId="10" fillId="0" borderId="0" applyFont="0" applyFill="0" applyBorder="0" applyAlignment="0" applyProtection="0"/>
    <xf numFmtId="0" fontId="31" fillId="0" borderId="0"/>
  </cellStyleXfs>
  <cellXfs count="35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2" borderId="0" xfId="0" applyFill="1"/>
    <xf numFmtId="164" fontId="10" fillId="0" borderId="3" xfId="1" applyNumberFormat="1" applyFont="1" applyBorder="1"/>
    <xf numFmtId="164" fontId="10" fillId="0" borderId="4" xfId="1" applyNumberFormat="1" applyFont="1" applyBorder="1"/>
    <xf numFmtId="0" fontId="13" fillId="0" borderId="2" xfId="0" applyFont="1" applyBorder="1"/>
    <xf numFmtId="0" fontId="13" fillId="0" borderId="0" xfId="0" applyFont="1"/>
    <xf numFmtId="165" fontId="0" fillId="0" borderId="3" xfId="0" applyNumberFormat="1" applyBorder="1"/>
    <xf numFmtId="17" fontId="13" fillId="0" borderId="3" xfId="0" applyNumberFormat="1" applyFont="1" applyBorder="1"/>
    <xf numFmtId="17" fontId="13" fillId="0" borderId="4" xfId="0" applyNumberFormat="1" applyFont="1" applyBorder="1"/>
    <xf numFmtId="164" fontId="13" fillId="0" borderId="3" xfId="0" applyNumberFormat="1" applyFont="1" applyBorder="1"/>
    <xf numFmtId="38" fontId="0" fillId="2" borderId="3" xfId="0" applyNumberFormat="1" applyFill="1" applyBorder="1"/>
    <xf numFmtId="38" fontId="13" fillId="2" borderId="3" xfId="0" applyNumberFormat="1" applyFont="1" applyFill="1" applyBorder="1"/>
    <xf numFmtId="38" fontId="0" fillId="0" borderId="5" xfId="0" applyNumberFormat="1" applyBorder="1"/>
    <xf numFmtId="164" fontId="13" fillId="3" borderId="3" xfId="0" applyNumberFormat="1" applyFont="1" applyFill="1" applyBorder="1"/>
    <xf numFmtId="164" fontId="10" fillId="4" borderId="3" xfId="1" applyNumberFormat="1" applyFont="1" applyFill="1" applyBorder="1"/>
    <xf numFmtId="38" fontId="0" fillId="0" borderId="3" xfId="0" applyNumberFormat="1" applyBorder="1"/>
    <xf numFmtId="38" fontId="0" fillId="0" borderId="4" xfId="0" applyNumberFormat="1" applyBorder="1"/>
    <xf numFmtId="38" fontId="13" fillId="5" borderId="3" xfId="0" applyNumberFormat="1" applyFont="1" applyFill="1" applyBorder="1"/>
    <xf numFmtId="38" fontId="13" fillId="3" borderId="3" xfId="0" applyNumberFormat="1" applyFont="1" applyFill="1" applyBorder="1"/>
    <xf numFmtId="38" fontId="0" fillId="2" borderId="4" xfId="0" applyNumberFormat="1" applyFill="1" applyBorder="1"/>
    <xf numFmtId="165" fontId="0" fillId="4" borderId="3" xfId="0" applyNumberFormat="1" applyFill="1" applyBorder="1"/>
    <xf numFmtId="165" fontId="13" fillId="3" borderId="3" xfId="0" applyNumberFormat="1" applyFont="1" applyFill="1" applyBorder="1"/>
    <xf numFmtId="0" fontId="0" fillId="0" borderId="0" xfId="0" applyFill="1" applyBorder="1"/>
    <xf numFmtId="0" fontId="13" fillId="0" borderId="0" xfId="0" applyFont="1" applyBorder="1"/>
    <xf numFmtId="0" fontId="13" fillId="0" borderId="0" xfId="0" applyFont="1" applyFill="1" applyBorder="1"/>
    <xf numFmtId="164" fontId="13" fillId="0" borderId="0" xfId="0" applyNumberFormat="1" applyFont="1" applyFill="1" applyBorder="1"/>
    <xf numFmtId="0" fontId="11" fillId="0" borderId="0" xfId="0" applyFont="1"/>
    <xf numFmtId="0" fontId="11" fillId="0" borderId="6" xfId="0" applyFont="1" applyBorder="1"/>
    <xf numFmtId="0" fontId="11" fillId="0" borderId="7" xfId="0" applyFont="1" applyBorder="1"/>
    <xf numFmtId="164" fontId="13" fillId="0" borderId="8" xfId="0" applyNumberFormat="1" applyFont="1" applyFill="1" applyBorder="1"/>
    <xf numFmtId="0" fontId="0" fillId="0" borderId="8" xfId="0" applyBorder="1"/>
    <xf numFmtId="38" fontId="13" fillId="0" borderId="0" xfId="0" applyNumberFormat="1" applyFont="1" applyFill="1" applyBorder="1"/>
    <xf numFmtId="38" fontId="0" fillId="0" borderId="6" xfId="0" applyNumberFormat="1" applyBorder="1"/>
    <xf numFmtId="164" fontId="0" fillId="0" borderId="0" xfId="0" applyNumberFormat="1" applyFont="1" applyFill="1" applyBorder="1"/>
    <xf numFmtId="164" fontId="10" fillId="0" borderId="0" xfId="1" applyNumberFormat="1" applyFont="1"/>
    <xf numFmtId="43" fontId="0" fillId="0" borderId="0" xfId="0" applyNumberFormat="1"/>
    <xf numFmtId="164" fontId="0" fillId="0" borderId="0" xfId="0" applyNumberFormat="1" applyBorder="1"/>
    <xf numFmtId="38" fontId="0" fillId="0" borderId="0" xfId="0" applyNumberFormat="1"/>
    <xf numFmtId="165" fontId="0" fillId="0" borderId="0" xfId="0" applyNumberFormat="1"/>
    <xf numFmtId="165" fontId="0" fillId="0" borderId="0" xfId="0" applyNumberFormat="1" applyFont="1" applyFill="1" applyBorder="1"/>
    <xf numFmtId="0" fontId="13" fillId="0" borderId="9" xfId="0" applyFont="1" applyBorder="1"/>
    <xf numFmtId="17" fontId="13" fillId="0" borderId="10" xfId="0" applyNumberFormat="1" applyFont="1" applyBorder="1"/>
    <xf numFmtId="38" fontId="0" fillId="2" borderId="10" xfId="0" applyNumberFormat="1" applyFill="1" applyBorder="1"/>
    <xf numFmtId="38" fontId="0" fillId="0" borderId="10" xfId="0" applyNumberFormat="1" applyBorder="1"/>
    <xf numFmtId="38" fontId="13" fillId="5" borderId="10" xfId="0" applyNumberFormat="1" applyFont="1" applyFill="1" applyBorder="1"/>
    <xf numFmtId="165" fontId="0" fillId="0" borderId="10" xfId="0" applyNumberFormat="1" applyBorder="1"/>
    <xf numFmtId="165" fontId="13" fillId="5" borderId="10" xfId="0" applyNumberFormat="1" applyFont="1" applyFill="1" applyBorder="1"/>
    <xf numFmtId="165" fontId="0" fillId="2" borderId="10" xfId="0" applyNumberFormat="1" applyFill="1" applyBorder="1"/>
    <xf numFmtId="165" fontId="13" fillId="2" borderId="10" xfId="0" applyNumberFormat="1" applyFont="1" applyFill="1" applyBorder="1"/>
    <xf numFmtId="38" fontId="13" fillId="3" borderId="10" xfId="0" applyNumberFormat="1" applyFont="1" applyFill="1" applyBorder="1"/>
    <xf numFmtId="165" fontId="13" fillId="3" borderId="10" xfId="0" applyNumberFormat="1" applyFont="1" applyFill="1" applyBorder="1"/>
    <xf numFmtId="164" fontId="13" fillId="0" borderId="4" xfId="0" applyNumberFormat="1" applyFont="1" applyBorder="1"/>
    <xf numFmtId="38" fontId="13" fillId="2" borderId="4" xfId="0" applyNumberFormat="1" applyFont="1" applyFill="1" applyBorder="1"/>
    <xf numFmtId="38" fontId="13" fillId="5" borderId="4" xfId="0" applyNumberFormat="1" applyFont="1" applyFill="1" applyBorder="1"/>
    <xf numFmtId="17" fontId="13" fillId="0" borderId="5" xfId="0" applyNumberFormat="1" applyFont="1" applyBorder="1"/>
    <xf numFmtId="17" fontId="13" fillId="0" borderId="11" xfId="0" applyNumberFormat="1" applyFont="1" applyBorder="1"/>
    <xf numFmtId="165" fontId="0" fillId="0" borderId="5" xfId="0" applyNumberFormat="1" applyBorder="1"/>
    <xf numFmtId="165" fontId="0" fillId="0" borderId="11" xfId="0" applyNumberFormat="1" applyBorder="1"/>
    <xf numFmtId="165" fontId="13" fillId="5" borderId="5" xfId="0" applyNumberFormat="1" applyFont="1" applyFill="1" applyBorder="1"/>
    <xf numFmtId="165" fontId="13" fillId="5" borderId="11" xfId="0" applyNumberFormat="1" applyFont="1" applyFill="1" applyBorder="1"/>
    <xf numFmtId="165" fontId="0" fillId="2" borderId="5" xfId="0" applyNumberFormat="1" applyFill="1" applyBorder="1"/>
    <xf numFmtId="165" fontId="0" fillId="2" borderId="11" xfId="0" applyNumberFormat="1" applyFill="1" applyBorder="1"/>
    <xf numFmtId="165" fontId="13" fillId="2" borderId="5" xfId="0" applyNumberFormat="1" applyFont="1" applyFill="1" applyBorder="1"/>
    <xf numFmtId="165" fontId="13" fillId="2" borderId="11" xfId="0" applyNumberFormat="1" applyFont="1" applyFill="1" applyBorder="1"/>
    <xf numFmtId="38" fontId="0" fillId="0" borderId="11" xfId="0" applyNumberFormat="1" applyBorder="1"/>
    <xf numFmtId="38" fontId="13" fillId="5" borderId="5" xfId="0" applyNumberFormat="1" applyFont="1" applyFill="1" applyBorder="1"/>
    <xf numFmtId="38" fontId="13" fillId="5" borderId="11" xfId="0" applyNumberFormat="1" applyFont="1" applyFill="1" applyBorder="1"/>
    <xf numFmtId="38" fontId="0" fillId="2" borderId="5" xfId="0" applyNumberFormat="1" applyFill="1" applyBorder="1"/>
    <xf numFmtId="38" fontId="0" fillId="2" borderId="11" xfId="0" applyNumberFormat="1" applyFill="1" applyBorder="1"/>
    <xf numFmtId="38" fontId="13" fillId="3" borderId="5" xfId="0" applyNumberFormat="1" applyFont="1" applyFill="1" applyBorder="1"/>
    <xf numFmtId="38" fontId="13" fillId="3" borderId="11" xfId="0" applyNumberFormat="1" applyFont="1" applyFill="1" applyBorder="1"/>
    <xf numFmtId="165" fontId="13" fillId="3" borderId="5" xfId="0" applyNumberFormat="1" applyFont="1" applyFill="1" applyBorder="1"/>
    <xf numFmtId="165" fontId="13" fillId="3" borderId="11" xfId="0" applyNumberFormat="1" applyFont="1" applyFill="1" applyBorder="1"/>
    <xf numFmtId="164" fontId="13" fillId="0" borderId="0" xfId="1" applyNumberFormat="1" applyFont="1"/>
    <xf numFmtId="0" fontId="0" fillId="0" borderId="0" xfId="0" applyFill="1"/>
    <xf numFmtId="164" fontId="13" fillId="0" borderId="0" xfId="0" applyNumberFormat="1" applyFont="1"/>
    <xf numFmtId="0" fontId="0" fillId="0" borderId="0" xfId="0" quotePrefix="1"/>
    <xf numFmtId="38" fontId="13" fillId="0" borderId="0" xfId="0" applyNumberFormat="1" applyFont="1"/>
    <xf numFmtId="0" fontId="14" fillId="0" borderId="0" xfId="0" applyFont="1"/>
    <xf numFmtId="38" fontId="0" fillId="5" borderId="0" xfId="0" applyNumberFormat="1" applyFill="1"/>
    <xf numFmtId="38" fontId="13" fillId="5" borderId="0" xfId="0" applyNumberFormat="1" applyFont="1" applyFill="1"/>
    <xf numFmtId="9" fontId="10" fillId="0" borderId="0" xfId="70" applyFont="1"/>
    <xf numFmtId="9" fontId="0" fillId="0" borderId="0" xfId="0" applyNumberFormat="1"/>
    <xf numFmtId="9" fontId="13" fillId="0" borderId="0" xfId="0" applyNumberFormat="1" applyFont="1"/>
    <xf numFmtId="38" fontId="13" fillId="0" borderId="5" xfId="0" applyNumberFormat="1" applyFont="1" applyBorder="1"/>
    <xf numFmtId="165" fontId="13" fillId="0" borderId="0" xfId="0" applyNumberFormat="1" applyFont="1"/>
    <xf numFmtId="0" fontId="13" fillId="0" borderId="12" xfId="0" applyFont="1" applyBorder="1" applyAlignment="1">
      <alignment horizontal="right"/>
    </xf>
    <xf numFmtId="166" fontId="13" fillId="0" borderId="3" xfId="0" applyNumberFormat="1" applyFont="1" applyFill="1" applyBorder="1"/>
    <xf numFmtId="17" fontId="13" fillId="0" borderId="13" xfId="0" applyNumberFormat="1" applyFont="1" applyBorder="1"/>
    <xf numFmtId="0" fontId="15" fillId="0" borderId="0" xfId="0" applyFont="1"/>
    <xf numFmtId="164" fontId="10" fillId="0" borderId="0" xfId="1" applyNumberFormat="1" applyFont="1" applyBorder="1"/>
    <xf numFmtId="164" fontId="10" fillId="0" borderId="0" xfId="1" applyNumberFormat="1" applyFont="1" applyFill="1" applyBorder="1"/>
    <xf numFmtId="164" fontId="13" fillId="0" borderId="14" xfId="1" applyNumberFormat="1" applyFont="1" applyBorder="1"/>
    <xf numFmtId="17" fontId="13" fillId="0" borderId="15" xfId="0" applyNumberFormat="1" applyFont="1" applyBorder="1"/>
    <xf numFmtId="0" fontId="16" fillId="0" borderId="0" xfId="0" applyFont="1" applyFill="1" applyBorder="1"/>
    <xf numFmtId="164" fontId="10" fillId="0" borderId="1" xfId="1" applyNumberFormat="1" applyFont="1" applyBorder="1"/>
    <xf numFmtId="164" fontId="10" fillId="0" borderId="16" xfId="1" applyNumberFormat="1" applyFont="1" applyBorder="1"/>
    <xf numFmtId="164" fontId="10" fillId="0" borderId="17" xfId="1" applyNumberFormat="1" applyFont="1" applyBorder="1"/>
    <xf numFmtId="164" fontId="10" fillId="0" borderId="2" xfId="1" applyNumberFormat="1" applyFont="1" applyBorder="1"/>
    <xf numFmtId="164" fontId="10" fillId="0" borderId="18" xfId="1" applyNumberFormat="1" applyFont="1" applyBorder="1"/>
    <xf numFmtId="164" fontId="10" fillId="0" borderId="2" xfId="1" applyNumberFormat="1" applyFont="1" applyFill="1" applyBorder="1"/>
    <xf numFmtId="164" fontId="10" fillId="0" borderId="18" xfId="1" applyNumberFormat="1" applyFont="1" applyFill="1" applyBorder="1"/>
    <xf numFmtId="164" fontId="13" fillId="0" borderId="19" xfId="1" applyNumberFormat="1" applyFont="1" applyBorder="1"/>
    <xf numFmtId="164" fontId="13" fillId="0" borderId="20" xfId="1" applyNumberFormat="1" applyFont="1" applyBorder="1"/>
    <xf numFmtId="164" fontId="4" fillId="6" borderId="0" xfId="34" applyNumberFormat="1" applyFont="1" applyFill="1" applyAlignment="1">
      <alignment horizontal="right"/>
    </xf>
    <xf numFmtId="164" fontId="13" fillId="0" borderId="0" xfId="2" applyNumberFormat="1" applyFont="1" applyAlignment="1"/>
    <xf numFmtId="164" fontId="0" fillId="0" borderId="0" xfId="0" applyNumberFormat="1"/>
    <xf numFmtId="164" fontId="10" fillId="0" borderId="0" xfId="2" applyNumberFormat="1" applyFont="1" applyAlignment="1"/>
    <xf numFmtId="164" fontId="2" fillId="0" borderId="0" xfId="2" applyNumberFormat="1" applyFont="1" applyBorder="1"/>
    <xf numFmtId="0" fontId="13" fillId="7" borderId="0" xfId="0" applyFont="1" applyFill="1" applyAlignment="1">
      <alignment horizontal="center" wrapText="1"/>
    </xf>
    <xf numFmtId="164" fontId="2" fillId="0" borderId="0" xfId="2" applyNumberFormat="1" applyFont="1" applyAlignment="1">
      <alignment horizontal="right"/>
    </xf>
    <xf numFmtId="164" fontId="2" fillId="0" borderId="0" xfId="2" applyNumberFormat="1" applyFont="1" applyFill="1" applyAlignment="1">
      <alignment horizontal="right"/>
    </xf>
    <xf numFmtId="164" fontId="4" fillId="0" borderId="0" xfId="34" applyNumberFormat="1" applyFont="1" applyFill="1" applyAlignment="1">
      <alignment horizontal="right"/>
    </xf>
    <xf numFmtId="164" fontId="4" fillId="0" borderId="0" xfId="39" applyNumberFormat="1" applyFont="1" applyAlignment="1">
      <alignment horizontal="right"/>
    </xf>
    <xf numFmtId="164" fontId="2" fillId="0" borderId="0" xfId="39" applyNumberFormat="1" applyFont="1" applyAlignment="1">
      <alignment horizontal="right"/>
    </xf>
    <xf numFmtId="164" fontId="4" fillId="0" borderId="0" xfId="38" applyNumberFormat="1" applyFont="1" applyAlignment="1">
      <alignment horizontal="right"/>
    </xf>
    <xf numFmtId="164" fontId="2" fillId="0" borderId="0" xfId="38" applyNumberFormat="1" applyFont="1" applyAlignment="1">
      <alignment horizontal="right"/>
    </xf>
    <xf numFmtId="164" fontId="4" fillId="0" borderId="0" xfId="37" applyNumberFormat="1" applyFont="1" applyAlignment="1">
      <alignment horizontal="right"/>
    </xf>
    <xf numFmtId="164" fontId="2" fillId="0" borderId="0" xfId="37" applyNumberFormat="1" applyFont="1" applyAlignment="1">
      <alignment horizontal="right"/>
    </xf>
    <xf numFmtId="164" fontId="4" fillId="0" borderId="0" xfId="36" applyNumberFormat="1" applyFont="1" applyAlignment="1">
      <alignment horizontal="right"/>
    </xf>
    <xf numFmtId="164" fontId="2" fillId="0" borderId="0" xfId="36" applyNumberFormat="1" applyFont="1" applyAlignment="1">
      <alignment horizontal="right"/>
    </xf>
    <xf numFmtId="164" fontId="4" fillId="0" borderId="0" xfId="35" applyNumberFormat="1" applyFont="1" applyAlignment="1">
      <alignment horizontal="right"/>
    </xf>
    <xf numFmtId="164" fontId="2" fillId="0" borderId="0" xfId="35" applyNumberFormat="1" applyFont="1" applyAlignment="1">
      <alignment horizontal="right"/>
    </xf>
    <xf numFmtId="164" fontId="4" fillId="0" borderId="0" xfId="34" applyNumberFormat="1" applyFont="1" applyAlignment="1">
      <alignment horizontal="right"/>
    </xf>
    <xf numFmtId="164" fontId="2" fillId="0" borderId="0" xfId="34" applyNumberFormat="1" applyFont="1" applyAlignment="1">
      <alignment horizontal="right"/>
    </xf>
    <xf numFmtId="164" fontId="4" fillId="6" borderId="0" xfId="2" quotePrefix="1" applyNumberFormat="1" applyFont="1" applyFill="1" applyBorder="1" applyAlignment="1"/>
    <xf numFmtId="164" fontId="4" fillId="6" borderId="0" xfId="3" applyNumberFormat="1" applyFont="1" applyFill="1" applyAlignment="1">
      <alignment horizontal="right"/>
    </xf>
    <xf numFmtId="164" fontId="4" fillId="0" borderId="0" xfId="8" applyNumberFormat="1" applyFont="1" applyAlignment="1">
      <alignment horizontal="right"/>
    </xf>
    <xf numFmtId="164" fontId="2" fillId="0" borderId="0" xfId="8" applyNumberFormat="1" applyFont="1" applyAlignment="1">
      <alignment horizontal="right"/>
    </xf>
    <xf numFmtId="164" fontId="4" fillId="0" borderId="0" xfId="7" applyNumberFormat="1" applyFont="1" applyAlignment="1">
      <alignment horizontal="right"/>
    </xf>
    <xf numFmtId="164" fontId="2" fillId="0" borderId="0" xfId="7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4" fontId="2" fillId="0" borderId="0" xfId="6" applyNumberFormat="1" applyFont="1" applyAlignment="1">
      <alignment horizontal="right"/>
    </xf>
    <xf numFmtId="164" fontId="2" fillId="0" borderId="0" xfId="6" applyNumberFormat="1" applyFont="1" applyFill="1" applyAlignment="1">
      <alignment horizontal="right"/>
    </xf>
    <xf numFmtId="164" fontId="4" fillId="0" borderId="0" xfId="5" applyNumberFormat="1" applyFont="1" applyAlignment="1">
      <alignment horizontal="right"/>
    </xf>
    <xf numFmtId="164" fontId="2" fillId="0" borderId="0" xfId="5" applyNumberFormat="1" applyFont="1" applyAlignment="1">
      <alignment horizontal="right"/>
    </xf>
    <xf numFmtId="164" fontId="10" fillId="0" borderId="0" xfId="2" quotePrefix="1" applyNumberFormat="1" applyFont="1" applyAlignment="1"/>
    <xf numFmtId="164" fontId="2" fillId="0" borderId="0" xfId="2" quotePrefix="1" applyNumberFormat="1" applyFont="1" applyAlignment="1"/>
    <xf numFmtId="164" fontId="4" fillId="0" borderId="0" xfId="2" quotePrefix="1" applyNumberFormat="1" applyFont="1" applyAlignment="1"/>
    <xf numFmtId="164" fontId="4" fillId="0" borderId="0" xfId="4" applyNumberFormat="1" applyFont="1" applyAlignment="1">
      <alignment horizontal="right"/>
    </xf>
    <xf numFmtId="164" fontId="2" fillId="0" borderId="0" xfId="4" applyNumberFormat="1" applyFont="1" applyAlignment="1">
      <alignment horizontal="right"/>
    </xf>
    <xf numFmtId="164" fontId="2" fillId="0" borderId="0" xfId="2" quotePrefix="1" applyNumberFormat="1" applyFont="1" applyFill="1" applyBorder="1" applyAlignment="1"/>
    <xf numFmtId="164" fontId="4" fillId="0" borderId="0" xfId="2" quotePrefix="1" applyNumberFormat="1" applyFont="1" applyFill="1" applyBorder="1" applyAlignment="1"/>
    <xf numFmtId="164" fontId="4" fillId="0" borderId="0" xfId="3" applyNumberFormat="1" applyFont="1" applyAlignment="1">
      <alignment horizontal="right"/>
    </xf>
    <xf numFmtId="164" fontId="2" fillId="0" borderId="0" xfId="2" applyNumberFormat="1" applyFont="1" applyFill="1" applyBorder="1" applyAlignment="1"/>
    <xf numFmtId="164" fontId="2" fillId="0" borderId="0" xfId="3" applyNumberFormat="1" applyFont="1" applyAlignment="1">
      <alignment horizontal="right"/>
    </xf>
    <xf numFmtId="164" fontId="2" fillId="0" borderId="0" xfId="2" quotePrefix="1" applyNumberFormat="1" applyFill="1" applyBorder="1" applyAlignment="1"/>
    <xf numFmtId="164" fontId="10" fillId="0" borderId="0" xfId="2" quotePrefix="1" applyNumberFormat="1" applyFont="1" applyFill="1" applyBorder="1" applyAlignment="1">
      <alignment horizontal="left"/>
    </xf>
    <xf numFmtId="164" fontId="2" fillId="0" borderId="0" xfId="2" quotePrefix="1" applyNumberFormat="1" applyFont="1" applyFill="1" applyBorder="1" applyAlignment="1">
      <alignment horizontal="right"/>
    </xf>
    <xf numFmtId="164" fontId="13" fillId="8" borderId="3" xfId="1" applyNumberFormat="1" applyFont="1" applyFill="1" applyBorder="1"/>
    <xf numFmtId="0" fontId="2" fillId="0" borderId="0" xfId="0" quotePrefix="1" applyFont="1"/>
    <xf numFmtId="164" fontId="10" fillId="0" borderId="3" xfId="1" applyNumberFormat="1" applyFont="1" applyBorder="1"/>
    <xf numFmtId="164" fontId="10" fillId="0" borderId="3" xfId="1" applyNumberFormat="1" applyFont="1" applyFill="1" applyBorder="1"/>
    <xf numFmtId="168" fontId="10" fillId="0" borderId="3" xfId="1" applyNumberFormat="1" applyFont="1" applyFill="1" applyBorder="1"/>
    <xf numFmtId="164" fontId="10" fillId="0" borderId="21" xfId="1" applyNumberFormat="1" applyFont="1" applyBorder="1"/>
    <xf numFmtId="164" fontId="13" fillId="6" borderId="0" xfId="0" applyNumberFormat="1" applyFont="1" applyFill="1"/>
    <xf numFmtId="0" fontId="0" fillId="0" borderId="3" xfId="0" applyNumberFormat="1" applyFont="1" applyBorder="1"/>
    <xf numFmtId="3" fontId="0" fillId="0" borderId="3" xfId="0" applyNumberFormat="1" applyFont="1" applyBorder="1"/>
    <xf numFmtId="0" fontId="0" fillId="0" borderId="3" xfId="0" applyNumberFormat="1" applyFont="1" applyFill="1" applyBorder="1"/>
    <xf numFmtId="0" fontId="13" fillId="0" borderId="3" xfId="0" applyNumberFormat="1" applyFont="1" applyFill="1" applyBorder="1"/>
    <xf numFmtId="0" fontId="0" fillId="0" borderId="0" xfId="0" applyNumberFormat="1" applyFill="1"/>
    <xf numFmtId="3" fontId="0" fillId="0" borderId="3" xfId="0" applyNumberFormat="1" applyFont="1" applyFill="1" applyBorder="1"/>
    <xf numFmtId="3" fontId="0" fillId="0" borderId="21" xfId="0" applyNumberFormat="1" applyFont="1" applyBorder="1"/>
    <xf numFmtId="164" fontId="13" fillId="6" borderId="0" xfId="0" applyNumberFormat="1" applyFont="1" applyFill="1" applyAlignment="1">
      <alignment horizontal="right"/>
    </xf>
    <xf numFmtId="167" fontId="10" fillId="0" borderId="3" xfId="1" applyNumberFormat="1" applyFont="1" applyFill="1" applyBorder="1"/>
    <xf numFmtId="164" fontId="0" fillId="0" borderId="0" xfId="0" applyNumberFormat="1" applyFill="1"/>
    <xf numFmtId="164" fontId="10" fillId="0" borderId="0" xfId="1" applyNumberFormat="1" applyFont="1"/>
    <xf numFmtId="164" fontId="13" fillId="0" borderId="3" xfId="1" applyNumberFormat="1" applyFont="1" applyFill="1" applyBorder="1"/>
    <xf numFmtId="165" fontId="13" fillId="0" borderId="3" xfId="0" applyNumberFormat="1" applyFont="1" applyFill="1" applyBorder="1"/>
    <xf numFmtId="165" fontId="0" fillId="0" borderId="3" xfId="0" applyNumberFormat="1" applyFill="1" applyBorder="1"/>
    <xf numFmtId="165" fontId="13" fillId="0" borderId="10" xfId="0" applyNumberFormat="1" applyFont="1" applyFill="1" applyBorder="1"/>
    <xf numFmtId="164" fontId="10" fillId="0" borderId="21" xfId="1" applyNumberFormat="1" applyFont="1" applyFill="1" applyBorder="1"/>
    <xf numFmtId="164" fontId="13" fillId="0" borderId="21" xfId="1" applyNumberFormat="1" applyFont="1" applyFill="1" applyBorder="1"/>
    <xf numFmtId="165" fontId="0" fillId="0" borderId="10" xfId="0" applyNumberFormat="1" applyFill="1" applyBorder="1"/>
    <xf numFmtId="165" fontId="0" fillId="9" borderId="21" xfId="0" applyNumberFormat="1" applyFill="1" applyBorder="1" applyAlignment="1">
      <alignment horizontal="center"/>
    </xf>
    <xf numFmtId="166" fontId="13" fillId="0" borderId="6" xfId="0" applyNumberFormat="1" applyFont="1" applyFill="1" applyBorder="1"/>
    <xf numFmtId="0" fontId="19" fillId="0" borderId="0" xfId="0" applyFont="1" applyAlignment="1">
      <alignment horizontal="left" vertical="center"/>
    </xf>
    <xf numFmtId="164" fontId="13" fillId="0" borderId="0" xfId="1" applyNumberFormat="1" applyFont="1" applyFill="1" applyBorder="1"/>
    <xf numFmtId="3" fontId="13" fillId="8" borderId="3" xfId="1" applyNumberFormat="1" applyFont="1" applyFill="1" applyBorder="1"/>
    <xf numFmtId="17" fontId="13" fillId="10" borderId="13" xfId="0" applyNumberFormat="1" applyFont="1" applyFill="1" applyBorder="1"/>
    <xf numFmtId="17" fontId="13" fillId="10" borderId="15" xfId="0" applyNumberFormat="1" applyFont="1" applyFill="1" applyBorder="1"/>
    <xf numFmtId="17" fontId="13" fillId="10" borderId="22" xfId="0" applyNumberFormat="1" applyFont="1" applyFill="1" applyBorder="1"/>
    <xf numFmtId="0" fontId="20" fillId="0" borderId="0" xfId="0" applyFont="1" applyFill="1" applyBorder="1"/>
    <xf numFmtId="17" fontId="13" fillId="0" borderId="23" xfId="0" applyNumberFormat="1" applyFont="1" applyBorder="1"/>
    <xf numFmtId="17" fontId="13" fillId="0" borderId="24" xfId="0" applyNumberFormat="1" applyFont="1" applyBorder="1"/>
    <xf numFmtId="17" fontId="13" fillId="0" borderId="25" xfId="0" applyNumberFormat="1" applyFont="1" applyBorder="1"/>
    <xf numFmtId="164" fontId="13" fillId="0" borderId="0" xfId="1" applyNumberFormat="1" applyFont="1" applyBorder="1"/>
    <xf numFmtId="164" fontId="13" fillId="0" borderId="16" xfId="1" applyNumberFormat="1" applyFont="1" applyBorder="1"/>
    <xf numFmtId="164" fontId="10" fillId="0" borderId="26" xfId="1" applyNumberFormat="1" applyFont="1" applyBorder="1"/>
    <xf numFmtId="17" fontId="13" fillId="0" borderId="22" xfId="0" applyNumberFormat="1" applyFont="1" applyBorder="1"/>
    <xf numFmtId="0" fontId="21" fillId="0" borderId="0" xfId="0" applyFont="1" applyFill="1" applyBorder="1" applyAlignment="1">
      <alignment wrapText="1"/>
    </xf>
    <xf numFmtId="164" fontId="13" fillId="6" borderId="0" xfId="1" applyNumberFormat="1" applyFont="1" applyFill="1"/>
    <xf numFmtId="164" fontId="13" fillId="0" borderId="0" xfId="1" applyNumberFormat="1" applyFont="1" applyFill="1"/>
    <xf numFmtId="0" fontId="14" fillId="0" borderId="0" xfId="0" quotePrefix="1" applyFont="1" applyBorder="1"/>
    <xf numFmtId="170" fontId="0" fillId="0" borderId="0" xfId="0" applyNumberFormat="1" applyFill="1"/>
    <xf numFmtId="171" fontId="0" fillId="0" borderId="0" xfId="0" applyNumberFormat="1" applyFill="1"/>
    <xf numFmtId="171" fontId="0" fillId="0" borderId="0" xfId="0" applyNumberFormat="1" applyFill="1" applyBorder="1"/>
    <xf numFmtId="172" fontId="0" fillId="0" borderId="0" xfId="0" applyNumberFormat="1" applyFill="1"/>
    <xf numFmtId="164" fontId="13" fillId="0" borderId="3" xfId="1" applyNumberFormat="1" applyFont="1" applyBorder="1"/>
    <xf numFmtId="169" fontId="13" fillId="0" borderId="6" xfId="0" applyNumberFormat="1" applyFont="1" applyFill="1" applyBorder="1"/>
    <xf numFmtId="9" fontId="10" fillId="0" borderId="0" xfId="70" applyFont="1"/>
    <xf numFmtId="164" fontId="10" fillId="0" borderId="0" xfId="1" applyNumberFormat="1" applyFont="1"/>
    <xf numFmtId="164" fontId="10" fillId="0" borderId="3" xfId="1" applyNumberFormat="1" applyFont="1" applyFill="1" applyBorder="1"/>
    <xf numFmtId="9" fontId="10" fillId="0" borderId="0" xfId="70" applyFont="1"/>
    <xf numFmtId="0" fontId="1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9" fontId="10" fillId="0" borderId="0" xfId="70" applyFont="1"/>
    <xf numFmtId="164" fontId="10" fillId="11" borderId="3" xfId="1" applyNumberFormat="1" applyFont="1" applyFill="1" applyBorder="1"/>
    <xf numFmtId="164" fontId="10" fillId="0" borderId="16" xfId="1" applyNumberFormat="1" applyFont="1" applyFill="1" applyBorder="1"/>
    <xf numFmtId="164" fontId="13" fillId="0" borderId="14" xfId="1" applyNumberFormat="1" applyFont="1" applyFill="1" applyBorder="1"/>
    <xf numFmtId="17" fontId="13" fillId="0" borderId="24" xfId="0" applyNumberFormat="1" applyFont="1" applyFill="1" applyBorder="1"/>
    <xf numFmtId="165" fontId="0" fillId="7" borderId="3" xfId="0" applyNumberFormat="1" applyFill="1" applyBorder="1"/>
    <xf numFmtId="164" fontId="13" fillId="6" borderId="0" xfId="1" applyNumberFormat="1" applyFont="1" applyFill="1" applyAlignment="1">
      <alignment horizontal="left" indent="4"/>
    </xf>
    <xf numFmtId="3" fontId="0" fillId="0" borderId="0" xfId="0" applyNumberFormat="1"/>
    <xf numFmtId="9" fontId="0" fillId="0" borderId="0" xfId="70" applyFont="1"/>
    <xf numFmtId="166" fontId="0" fillId="0" borderId="3" xfId="0" applyNumberFormat="1" applyFont="1" applyFill="1" applyBorder="1"/>
    <xf numFmtId="3" fontId="0" fillId="0" borderId="0" xfId="0" applyNumberFormat="1" applyFill="1"/>
    <xf numFmtId="3" fontId="13" fillId="6" borderId="0" xfId="0" applyNumberFormat="1" applyFont="1" applyFill="1"/>
    <xf numFmtId="0" fontId="0" fillId="6" borderId="0" xfId="0" applyFill="1"/>
    <xf numFmtId="3" fontId="10" fillId="0" borderId="3" xfId="1" applyNumberFormat="1" applyFont="1" applyBorder="1"/>
    <xf numFmtId="0" fontId="2" fillId="0" borderId="8" xfId="54" quotePrefix="1" applyBorder="1"/>
    <xf numFmtId="0" fontId="2" fillId="0" borderId="8" xfId="54" applyFont="1" applyFill="1" applyBorder="1" applyAlignment="1">
      <alignment horizontal="right"/>
    </xf>
    <xf numFmtId="0" fontId="2" fillId="0" borderId="8" xfId="68" quotePrefix="1" applyBorder="1"/>
    <xf numFmtId="0" fontId="2" fillId="0" borderId="8" xfId="60" quotePrefix="1" applyFont="1" applyBorder="1"/>
    <xf numFmtId="17" fontId="13" fillId="6" borderId="8" xfId="0" applyNumberFormat="1" applyFont="1" applyFill="1" applyBorder="1" applyAlignment="1">
      <alignment horizontal="right"/>
    </xf>
    <xf numFmtId="0" fontId="2" fillId="0" borderId="8" xfId="54" quotePrefix="1" applyFont="1" applyBorder="1"/>
    <xf numFmtId="0" fontId="2" fillId="0" borderId="8" xfId="66" quotePrefix="1" applyBorder="1"/>
    <xf numFmtId="0" fontId="17" fillId="0" borderId="8" xfId="0" applyFont="1" applyBorder="1" applyAlignment="1">
      <alignment horizontal="left"/>
    </xf>
    <xf numFmtId="0" fontId="2" fillId="0" borderId="8" xfId="67" quotePrefix="1" applyBorder="1"/>
    <xf numFmtId="0" fontId="2" fillId="0" borderId="8" xfId="65" quotePrefix="1" applyFont="1" applyBorder="1"/>
    <xf numFmtId="0" fontId="2" fillId="0" borderId="8" xfId="60" quotePrefix="1" applyBorder="1"/>
    <xf numFmtId="0" fontId="13" fillId="7" borderId="8" xfId="0" applyFont="1" applyFill="1" applyBorder="1" applyAlignment="1"/>
    <xf numFmtId="0" fontId="18" fillId="0" borderId="8" xfId="0" applyFont="1" applyBorder="1"/>
    <xf numFmtId="0" fontId="2" fillId="0" borderId="8" xfId="65" quotePrefix="1" applyBorder="1"/>
    <xf numFmtId="17" fontId="13" fillId="0" borderId="8" xfId="0" applyNumberFormat="1" applyFont="1" applyBorder="1" applyAlignment="1">
      <alignment horizontal="right"/>
    </xf>
    <xf numFmtId="0" fontId="2" fillId="0" borderId="8" xfId="61" quotePrefix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0" fontId="2" fillId="0" borderId="8" xfId="69" quotePrefix="1" applyBorder="1"/>
    <xf numFmtId="0" fontId="2" fillId="0" borderId="8" xfId="47" quotePrefix="1" applyBorder="1"/>
    <xf numFmtId="0" fontId="2" fillId="0" borderId="8" xfId="48" quotePrefix="1" applyBorder="1"/>
    <xf numFmtId="0" fontId="2" fillId="0" borderId="8" xfId="49" quotePrefix="1" applyBorder="1"/>
    <xf numFmtId="0" fontId="2" fillId="0" borderId="8" xfId="50" quotePrefix="1" applyBorder="1"/>
    <xf numFmtId="17" fontId="13" fillId="0" borderId="8" xfId="0" applyNumberFormat="1" applyFont="1" applyFill="1" applyBorder="1" applyAlignment="1">
      <alignment horizontal="right"/>
    </xf>
    <xf numFmtId="0" fontId="2" fillId="0" borderId="8" xfId="54" quotePrefix="1" applyFont="1" applyBorder="1" applyAlignment="1"/>
    <xf numFmtId="0" fontId="2" fillId="0" borderId="8" xfId="0" quotePrefix="1" applyFont="1" applyBorder="1"/>
    <xf numFmtId="0" fontId="0" fillId="0" borderId="8" xfId="0" quotePrefix="1" applyFont="1" applyBorder="1"/>
    <xf numFmtId="0" fontId="0" fillId="0" borderId="8" xfId="0" quotePrefix="1" applyBorder="1"/>
    <xf numFmtId="15" fontId="2" fillId="0" borderId="8" xfId="0" quotePrefix="1" applyNumberFormat="1" applyFont="1" applyBorder="1"/>
    <xf numFmtId="0" fontId="2" fillId="0" borderId="8" xfId="0" applyFont="1" applyBorder="1" applyAlignment="1">
      <alignment horizontal="left" vertical="top"/>
    </xf>
    <xf numFmtId="0" fontId="2" fillId="0" borderId="8" xfId="0" quotePrefix="1" applyFont="1" applyBorder="1" applyAlignment="1">
      <alignment horizontal="left"/>
    </xf>
    <xf numFmtId="164" fontId="10" fillId="0" borderId="8" xfId="1" quotePrefix="1" applyNumberFormat="1" applyFont="1" applyBorder="1"/>
    <xf numFmtId="164" fontId="13" fillId="0" borderId="8" xfId="1" quotePrefix="1" applyNumberFormat="1" applyFont="1" applyBorder="1"/>
    <xf numFmtId="164" fontId="13" fillId="6" borderId="8" xfId="1" quotePrefix="1" applyNumberFormat="1" applyFont="1" applyFill="1" applyBorder="1" applyAlignment="1">
      <alignment horizontal="right"/>
    </xf>
    <xf numFmtId="164" fontId="13" fillId="0" borderId="8" xfId="1" applyNumberFormat="1" applyFont="1" applyBorder="1"/>
    <xf numFmtId="164" fontId="13" fillId="6" borderId="8" xfId="1" applyNumberFormat="1" applyFont="1" applyFill="1" applyBorder="1" applyAlignment="1">
      <alignment horizontal="right"/>
    </xf>
    <xf numFmtId="164" fontId="13" fillId="0" borderId="8" xfId="1" quotePrefix="1" applyNumberFormat="1" applyFont="1" applyFill="1" applyBorder="1"/>
    <xf numFmtId="164" fontId="13" fillId="6" borderId="8" xfId="1" applyNumberFormat="1" applyFont="1" applyFill="1" applyBorder="1"/>
    <xf numFmtId="164" fontId="13" fillId="0" borderId="8" xfId="1" applyNumberFormat="1" applyFont="1" applyFill="1" applyBorder="1"/>
    <xf numFmtId="43" fontId="10" fillId="0" borderId="8" xfId="1" quotePrefix="1" applyFont="1" applyBorder="1"/>
    <xf numFmtId="0" fontId="13" fillId="0" borderId="8" xfId="0" applyFont="1" applyBorder="1"/>
    <xf numFmtId="0" fontId="13" fillId="6" borderId="8" xfId="0" applyFont="1" applyFill="1" applyBorder="1"/>
    <xf numFmtId="14" fontId="13" fillId="0" borderId="8" xfId="0" quotePrefix="1" applyNumberFormat="1" applyFont="1" applyBorder="1"/>
    <xf numFmtId="14" fontId="13" fillId="6" borderId="8" xfId="0" quotePrefix="1" applyNumberFormat="1" applyFont="1" applyFill="1" applyBorder="1"/>
    <xf numFmtId="14" fontId="0" fillId="0" borderId="8" xfId="0" quotePrefix="1" applyNumberFormat="1" applyBorder="1"/>
    <xf numFmtId="164" fontId="13" fillId="0" borderId="0" xfId="0" applyNumberFormat="1" applyFont="1" applyBorder="1"/>
    <xf numFmtId="164" fontId="15" fillId="0" borderId="3" xfId="1" applyNumberFormat="1" applyFont="1" applyFill="1" applyBorder="1"/>
    <xf numFmtId="164" fontId="20" fillId="0" borderId="3" xfId="1" applyNumberFormat="1" applyFont="1" applyFill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Fill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0" fontId="13" fillId="6" borderId="0" xfId="0" applyFont="1" applyFill="1"/>
    <xf numFmtId="164" fontId="4" fillId="6" borderId="0" xfId="2" quotePrefix="1" applyNumberFormat="1" applyFont="1" applyFill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9" fillId="0" borderId="8" xfId="2" quotePrefix="1" applyNumberFormat="1" applyFont="1" applyBorder="1"/>
    <xf numFmtId="37" fontId="13" fillId="6" borderId="0" xfId="0" applyNumberFormat="1" applyFont="1" applyFill="1"/>
    <xf numFmtId="0" fontId="17" fillId="0" borderId="0" xfId="0" applyFont="1" applyBorder="1" applyAlignment="1">
      <alignment horizontal="left"/>
    </xf>
    <xf numFmtId="164" fontId="29" fillId="0" borderId="0" xfId="2" quotePrefix="1" applyNumberFormat="1" applyFont="1" applyBorder="1"/>
    <xf numFmtId="0" fontId="13" fillId="6" borderId="0" xfId="0" applyFont="1" applyFill="1" applyBorder="1"/>
    <xf numFmtId="164" fontId="13" fillId="6" borderId="0" xfId="0" applyNumberFormat="1" applyFont="1" applyFill="1" applyBorder="1"/>
    <xf numFmtId="41" fontId="13" fillId="0" borderId="3" xfId="93" applyFont="1" applyFill="1" applyBorder="1"/>
    <xf numFmtId="0" fontId="10" fillId="0" borderId="3" xfId="1" applyNumberFormat="1" applyFont="1" applyBorder="1"/>
    <xf numFmtId="164" fontId="0" fillId="0" borderId="17" xfId="1" applyNumberFormat="1" applyFont="1" applyBorder="1"/>
    <xf numFmtId="164" fontId="13" fillId="11" borderId="3" xfId="1" applyNumberFormat="1" applyFont="1" applyFill="1" applyBorder="1"/>
    <xf numFmtId="16" fontId="2" fillId="0" borderId="0" xfId="0" quotePrefix="1" applyNumberFormat="1" applyFont="1"/>
    <xf numFmtId="165" fontId="0" fillId="11" borderId="3" xfId="0" applyNumberFormat="1" applyFill="1" applyBorder="1"/>
    <xf numFmtId="165" fontId="13" fillId="11" borderId="3" xfId="0" applyNumberFormat="1" applyFont="1" applyFill="1" applyBorder="1"/>
    <xf numFmtId="164" fontId="2" fillId="11" borderId="0" xfId="2" quotePrefix="1" applyNumberFormat="1" applyFont="1" applyFill="1" applyBorder="1"/>
    <xf numFmtId="164" fontId="15" fillId="11" borderId="3" xfId="1" applyNumberFormat="1" applyFont="1" applyFill="1" applyBorder="1"/>
    <xf numFmtId="164" fontId="20" fillId="11" borderId="3" xfId="1" applyNumberFormat="1" applyFont="1" applyFill="1" applyBorder="1"/>
    <xf numFmtId="164" fontId="4" fillId="0" borderId="0" xfId="2" quotePrefix="1" applyNumberFormat="1" applyFont="1" applyBorder="1"/>
    <xf numFmtId="0" fontId="0" fillId="11" borderId="0" xfId="0" applyFill="1"/>
    <xf numFmtId="1" fontId="10" fillId="0" borderId="3" xfId="1" applyNumberFormat="1" applyFont="1" applyBorder="1"/>
    <xf numFmtId="16" fontId="2" fillId="0" borderId="0" xfId="0" quotePrefix="1" applyNumberFormat="1" applyFont="1" applyBorder="1"/>
    <xf numFmtId="0" fontId="18" fillId="0" borderId="0" xfId="0" applyFont="1" applyAlignment="1">
      <alignment horizontal="center" vertical="center"/>
    </xf>
    <xf numFmtId="164" fontId="29" fillId="0" borderId="0" xfId="2" quotePrefix="1" applyNumberFormat="1" applyFont="1"/>
    <xf numFmtId="164" fontId="30" fillId="0" borderId="0" xfId="2" quotePrefix="1" applyNumberFormat="1" applyFont="1"/>
    <xf numFmtId="164" fontId="30" fillId="6" borderId="0" xfId="2" quotePrefix="1" applyNumberFormat="1" applyFont="1" applyFill="1"/>
    <xf numFmtId="16" fontId="4" fillId="0" borderId="0" xfId="0" applyNumberFormat="1" applyFont="1" applyBorder="1"/>
    <xf numFmtId="16" fontId="4" fillId="6" borderId="0" xfId="0" applyNumberFormat="1" applyFont="1" applyFill="1" applyBorder="1"/>
    <xf numFmtId="1" fontId="13" fillId="0" borderId="0" xfId="0" applyNumberFormat="1" applyFont="1" applyBorder="1"/>
    <xf numFmtId="164" fontId="0" fillId="6" borderId="0" xfId="0" applyNumberFormat="1" applyFill="1" applyBorder="1"/>
    <xf numFmtId="164" fontId="0" fillId="6" borderId="0" xfId="0" applyNumberFormat="1" applyFill="1"/>
    <xf numFmtId="165" fontId="0" fillId="11" borderId="3" xfId="0" applyNumberFormat="1" applyFont="1" applyFill="1" applyBorder="1"/>
    <xf numFmtId="0" fontId="13" fillId="12" borderId="9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16" fontId="4" fillId="11" borderId="0" xfId="0" applyNumberFormat="1" applyFont="1" applyFill="1" applyBorder="1"/>
    <xf numFmtId="164" fontId="13" fillId="11" borderId="0" xfId="0" applyNumberFormat="1" applyFont="1" applyFill="1" applyBorder="1"/>
    <xf numFmtId="164" fontId="30" fillId="0" borderId="0" xfId="2" applyNumberFormat="1" applyFont="1" applyBorder="1"/>
    <xf numFmtId="164" fontId="30" fillId="6" borderId="0" xfId="2" applyNumberFormat="1" applyFont="1" applyFill="1" applyBorder="1"/>
    <xf numFmtId="164" fontId="2" fillId="0" borderId="0" xfId="2" quotePrefix="1" applyNumberFormat="1" applyFont="1" applyBorder="1"/>
    <xf numFmtId="164" fontId="30" fillId="0" borderId="0" xfId="2" quotePrefix="1" applyNumberFormat="1" applyFont="1" applyFill="1"/>
    <xf numFmtId="164" fontId="13" fillId="0" borderId="0" xfId="0" applyNumberFormat="1" applyFont="1" applyFill="1"/>
    <xf numFmtId="17" fontId="13" fillId="11" borderId="23" xfId="0" applyNumberFormat="1" applyFont="1" applyFill="1" applyBorder="1"/>
    <xf numFmtId="0" fontId="24" fillId="0" borderId="0" xfId="0" applyFont="1" applyFill="1" applyBorder="1" applyAlignment="1">
      <alignment wrapText="1"/>
    </xf>
    <xf numFmtId="0" fontId="18" fillId="0" borderId="0" xfId="0" applyFont="1" applyAlignment="1">
      <alignment horizontal="center" vertical="center"/>
    </xf>
    <xf numFmtId="0" fontId="13" fillId="12" borderId="9" xfId="0" applyFont="1" applyFill="1" applyBorder="1" applyAlignment="1">
      <alignment horizontal="center"/>
    </xf>
    <xf numFmtId="165" fontId="0" fillId="9" borderId="27" xfId="0" applyNumberFormat="1" applyFill="1" applyBorder="1" applyAlignment="1">
      <alignment horizontal="center"/>
    </xf>
    <xf numFmtId="165" fontId="0" fillId="9" borderId="28" xfId="0" applyNumberFormat="1" applyFill="1" applyBorder="1" applyAlignment="1">
      <alignment horizontal="center"/>
    </xf>
    <xf numFmtId="165" fontId="0" fillId="9" borderId="21" xfId="0" applyNumberFormat="1" applyFill="1" applyBorder="1" applyAlignment="1">
      <alignment horizontal="center"/>
    </xf>
    <xf numFmtId="0" fontId="24" fillId="0" borderId="0" xfId="0" applyFont="1" applyFill="1" applyBorder="1" applyAlignment="1">
      <alignment horizontal="left" wrapText="1"/>
    </xf>
    <xf numFmtId="0" fontId="13" fillId="12" borderId="6" xfId="0" applyFont="1" applyFill="1" applyBorder="1" applyAlignment="1">
      <alignment horizontal="center"/>
    </xf>
    <xf numFmtId="0" fontId="13" fillId="12" borderId="0" xfId="0" applyFont="1" applyFill="1" applyBorder="1" applyAlignment="1">
      <alignment horizontal="center"/>
    </xf>
    <xf numFmtId="0" fontId="13" fillId="12" borderId="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</cellXfs>
  <cellStyles count="95">
    <cellStyle name="Comma" xfId="1" builtinId="3"/>
    <cellStyle name="Comma [0]" xfId="93" builtinId="6"/>
    <cellStyle name="Comma 10" xfId="2" xr:uid="{00000000-0005-0000-0000-000002000000}"/>
    <cellStyle name="Comma 14" xfId="3" xr:uid="{00000000-0005-0000-0000-000003000000}"/>
    <cellStyle name="Comma 15" xfId="4" xr:uid="{00000000-0005-0000-0000-000004000000}"/>
    <cellStyle name="Comma 16" xfId="5" xr:uid="{00000000-0005-0000-0000-000005000000}"/>
    <cellStyle name="Comma 17" xfId="6" xr:uid="{00000000-0005-0000-0000-000006000000}"/>
    <cellStyle name="Comma 18" xfId="7" xr:uid="{00000000-0005-0000-0000-000007000000}"/>
    <cellStyle name="Comma 19" xfId="8" xr:uid="{00000000-0005-0000-0000-000008000000}"/>
    <cellStyle name="Comma 2" xfId="9" xr:uid="{00000000-0005-0000-0000-000009000000}"/>
    <cellStyle name="Comma 2 10" xfId="10" xr:uid="{00000000-0005-0000-0000-00000A000000}"/>
    <cellStyle name="Comma 2 11" xfId="11" xr:uid="{00000000-0005-0000-0000-00000B000000}"/>
    <cellStyle name="Comma 2 12" xfId="12" xr:uid="{00000000-0005-0000-0000-00000C000000}"/>
    <cellStyle name="Comma 2 13" xfId="13" xr:uid="{00000000-0005-0000-0000-00000D000000}"/>
    <cellStyle name="Comma 2 14" xfId="14" xr:uid="{00000000-0005-0000-0000-00000E000000}"/>
    <cellStyle name="Comma 2 15" xfId="15" xr:uid="{00000000-0005-0000-0000-00000F000000}"/>
    <cellStyle name="Comma 2 16" xfId="16" xr:uid="{00000000-0005-0000-0000-000010000000}"/>
    <cellStyle name="Comma 2 17" xfId="17" xr:uid="{00000000-0005-0000-0000-000011000000}"/>
    <cellStyle name="Comma 2 18" xfId="18" xr:uid="{00000000-0005-0000-0000-000012000000}"/>
    <cellStyle name="Comma 2 19" xfId="19" xr:uid="{00000000-0005-0000-0000-000013000000}"/>
    <cellStyle name="Comma 2 2" xfId="20" xr:uid="{00000000-0005-0000-0000-000014000000}"/>
    <cellStyle name="Comma 2 2 2" xfId="79" xr:uid="{00000000-0005-0000-0000-000015000000}"/>
    <cellStyle name="Comma 2 20" xfId="21" xr:uid="{00000000-0005-0000-0000-000016000000}"/>
    <cellStyle name="Comma 2 21" xfId="22" xr:uid="{00000000-0005-0000-0000-000017000000}"/>
    <cellStyle name="Comma 2 22" xfId="23" xr:uid="{00000000-0005-0000-0000-000018000000}"/>
    <cellStyle name="Comma 2 23" xfId="24" xr:uid="{00000000-0005-0000-0000-000019000000}"/>
    <cellStyle name="Comma 2 24" xfId="25" xr:uid="{00000000-0005-0000-0000-00001A000000}"/>
    <cellStyle name="Comma 2 25" xfId="26" xr:uid="{00000000-0005-0000-0000-00001B000000}"/>
    <cellStyle name="Comma 2 26" xfId="76" xr:uid="{00000000-0005-0000-0000-00001C000000}"/>
    <cellStyle name="Comma 2 3" xfId="27" xr:uid="{00000000-0005-0000-0000-00001D000000}"/>
    <cellStyle name="Comma 2 3 2" xfId="88" xr:uid="{00000000-0005-0000-0000-00001E000000}"/>
    <cellStyle name="Comma 2 4" xfId="28" xr:uid="{00000000-0005-0000-0000-00001F000000}"/>
    <cellStyle name="Comma 2 5" xfId="29" xr:uid="{00000000-0005-0000-0000-000020000000}"/>
    <cellStyle name="Comma 2 6" xfId="30" xr:uid="{00000000-0005-0000-0000-000021000000}"/>
    <cellStyle name="Comma 2 7" xfId="31" xr:uid="{00000000-0005-0000-0000-000022000000}"/>
    <cellStyle name="Comma 2 8" xfId="32" xr:uid="{00000000-0005-0000-0000-000023000000}"/>
    <cellStyle name="Comma 2 9" xfId="33" xr:uid="{00000000-0005-0000-0000-000024000000}"/>
    <cellStyle name="Comma 20" xfId="34" xr:uid="{00000000-0005-0000-0000-000025000000}"/>
    <cellStyle name="Comma 21" xfId="35" xr:uid="{00000000-0005-0000-0000-000026000000}"/>
    <cellStyle name="Comma 22" xfId="36" xr:uid="{00000000-0005-0000-0000-000027000000}"/>
    <cellStyle name="Comma 23" xfId="37" xr:uid="{00000000-0005-0000-0000-000028000000}"/>
    <cellStyle name="Comma 24" xfId="38" xr:uid="{00000000-0005-0000-0000-000029000000}"/>
    <cellStyle name="Comma 25" xfId="39" xr:uid="{00000000-0005-0000-0000-00002A000000}"/>
    <cellStyle name="Comma 3" xfId="40" xr:uid="{00000000-0005-0000-0000-00002B000000}"/>
    <cellStyle name="Comma 3 2" xfId="83" xr:uid="{00000000-0005-0000-0000-00002C000000}"/>
    <cellStyle name="Comma 4" xfId="41" xr:uid="{00000000-0005-0000-0000-00002D000000}"/>
    <cellStyle name="Currency 2" xfId="42" xr:uid="{00000000-0005-0000-0000-00002E000000}"/>
    <cellStyle name="Currency 2 2" xfId="43" xr:uid="{00000000-0005-0000-0000-00002F000000}"/>
    <cellStyle name="Currency 2 3" xfId="44" xr:uid="{00000000-0005-0000-0000-000030000000}"/>
    <cellStyle name="Currency 2 4" xfId="45" xr:uid="{00000000-0005-0000-0000-000031000000}"/>
    <cellStyle name="Currency 3" xfId="75" xr:uid="{00000000-0005-0000-0000-000032000000}"/>
    <cellStyle name="Currency 3 2" xfId="46" xr:uid="{00000000-0005-0000-0000-000033000000}"/>
    <cellStyle name="Normal" xfId="0" builtinId="0"/>
    <cellStyle name="Normal 10" xfId="47" xr:uid="{00000000-0005-0000-0000-000035000000}"/>
    <cellStyle name="Normal 11" xfId="48" xr:uid="{00000000-0005-0000-0000-000036000000}"/>
    <cellStyle name="Normal 12" xfId="49" xr:uid="{00000000-0005-0000-0000-000037000000}"/>
    <cellStyle name="Normal 13" xfId="50" xr:uid="{00000000-0005-0000-0000-000038000000}"/>
    <cellStyle name="Normal 14" xfId="74" xr:uid="{00000000-0005-0000-0000-000039000000}"/>
    <cellStyle name="Normal 15" xfId="84" xr:uid="{00000000-0005-0000-0000-00003A000000}"/>
    <cellStyle name="Normal 16" xfId="85" xr:uid="{00000000-0005-0000-0000-00003B000000}"/>
    <cellStyle name="Normal 17" xfId="51" xr:uid="{00000000-0005-0000-0000-00003C000000}"/>
    <cellStyle name="Normal 18" xfId="52" xr:uid="{00000000-0005-0000-0000-00003D000000}"/>
    <cellStyle name="Normal 19" xfId="53" xr:uid="{00000000-0005-0000-0000-00003E000000}"/>
    <cellStyle name="Normal 2" xfId="54" xr:uid="{00000000-0005-0000-0000-00003F000000}"/>
    <cellStyle name="Normal 2 2" xfId="55" xr:uid="{00000000-0005-0000-0000-000040000000}"/>
    <cellStyle name="Normal 2 3" xfId="56" xr:uid="{00000000-0005-0000-0000-000041000000}"/>
    <cellStyle name="Normal 2 4" xfId="57" xr:uid="{00000000-0005-0000-0000-000042000000}"/>
    <cellStyle name="Normal 20" xfId="58" xr:uid="{00000000-0005-0000-0000-000043000000}"/>
    <cellStyle name="Normal 21" xfId="59" xr:uid="{00000000-0005-0000-0000-000044000000}"/>
    <cellStyle name="Normal 22" xfId="86" xr:uid="{00000000-0005-0000-0000-000045000000}"/>
    <cellStyle name="Normal 23" xfId="94" xr:uid="{00000000-0005-0000-0000-000089000000}"/>
    <cellStyle name="Normal 3" xfId="60" xr:uid="{00000000-0005-0000-0000-000046000000}"/>
    <cellStyle name="Normal 4" xfId="61" xr:uid="{00000000-0005-0000-0000-000047000000}"/>
    <cellStyle name="Normal 4 2" xfId="62" xr:uid="{00000000-0005-0000-0000-000048000000}"/>
    <cellStyle name="Normal 4 2 2" xfId="81" xr:uid="{00000000-0005-0000-0000-000049000000}"/>
    <cellStyle name="Normal 4 2 2 2" xfId="92" xr:uid="{00000000-0005-0000-0000-00004A000000}"/>
    <cellStyle name="Normal 4 2 3" xfId="87" xr:uid="{00000000-0005-0000-0000-00004B000000}"/>
    <cellStyle name="Normal 4 3" xfId="63" xr:uid="{00000000-0005-0000-0000-00004C000000}"/>
    <cellStyle name="Normal 4 3 2" xfId="80" xr:uid="{00000000-0005-0000-0000-00004D000000}"/>
    <cellStyle name="Normal 4 3 2 2" xfId="91" xr:uid="{00000000-0005-0000-0000-00004E000000}"/>
    <cellStyle name="Normal 4 3 3" xfId="89" xr:uid="{00000000-0005-0000-0000-00004F000000}"/>
    <cellStyle name="Normal 4 4" xfId="64" xr:uid="{00000000-0005-0000-0000-000050000000}"/>
    <cellStyle name="Normal 5" xfId="65" xr:uid="{00000000-0005-0000-0000-000051000000}"/>
    <cellStyle name="Normal 5 2" xfId="78" xr:uid="{00000000-0005-0000-0000-000052000000}"/>
    <cellStyle name="Normal 5 2 2" xfId="90" xr:uid="{00000000-0005-0000-0000-000053000000}"/>
    <cellStyle name="Normal 5 3" xfId="77" xr:uid="{00000000-0005-0000-0000-000054000000}"/>
    <cellStyle name="Normal 6" xfId="66" xr:uid="{00000000-0005-0000-0000-000055000000}"/>
    <cellStyle name="Normal 6 2" xfId="82" xr:uid="{00000000-0005-0000-0000-000056000000}"/>
    <cellStyle name="Normal 7" xfId="67" xr:uid="{00000000-0005-0000-0000-000057000000}"/>
    <cellStyle name="Normal 8" xfId="68" xr:uid="{00000000-0005-0000-0000-000058000000}"/>
    <cellStyle name="Normal 9" xfId="69" xr:uid="{00000000-0005-0000-0000-000059000000}"/>
    <cellStyle name="Percent" xfId="70" builtinId="5"/>
    <cellStyle name="Percent 2" xfId="71" xr:uid="{00000000-0005-0000-0000-00005B000000}"/>
    <cellStyle name="Percent 3" xfId="72" xr:uid="{00000000-0005-0000-0000-00005C000000}"/>
    <cellStyle name="Percent 4" xfId="73" xr:uid="{00000000-0005-0000-0000-00005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39B3B.907B93F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39B3B.907B93F0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39B3B.907B93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51954</xdr:colOff>
      <xdr:row>1</xdr:row>
      <xdr:rowOff>34637</xdr:rowOff>
    </xdr:from>
    <xdr:to>
      <xdr:col>1</xdr:col>
      <xdr:colOff>6926</xdr:colOff>
      <xdr:row>1</xdr:row>
      <xdr:rowOff>320964</xdr:rowOff>
    </xdr:to>
    <xdr:pic>
      <xdr:nvPicPr>
        <xdr:cNvPr id="4" name="Picture 1" descr="2c Letterhead_logo">
          <a:extLst>
            <a:ext uri="{FF2B5EF4-FFF2-40B4-BE49-F238E27FC236}">
              <a16:creationId xmlns:a16="http://schemas.microsoft.com/office/drawing/2014/main" id="{D5632342-7A6C-480C-8FD8-A790AD5C9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54" y="219364"/>
          <a:ext cx="1715654" cy="286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1</xdr:row>
      <xdr:rowOff>31750</xdr:rowOff>
    </xdr:from>
    <xdr:to>
      <xdr:col>0</xdr:col>
      <xdr:colOff>1880754</xdr:colOff>
      <xdr:row>1</xdr:row>
      <xdr:rowOff>318077</xdr:rowOff>
    </xdr:to>
    <xdr:pic>
      <xdr:nvPicPr>
        <xdr:cNvPr id="3" name="Picture 1" descr="2c Letterhead_logo">
          <a:extLst>
            <a:ext uri="{FF2B5EF4-FFF2-40B4-BE49-F238E27FC236}">
              <a16:creationId xmlns:a16="http://schemas.microsoft.com/office/drawing/2014/main" id="{728C3CE6-89E1-4827-8C99-C46112FD5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15900"/>
          <a:ext cx="1715654" cy="286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155864</xdr:colOff>
      <xdr:row>0</xdr:row>
      <xdr:rowOff>75045</xdr:rowOff>
    </xdr:from>
    <xdr:to>
      <xdr:col>0</xdr:col>
      <xdr:colOff>1871518</xdr:colOff>
      <xdr:row>1</xdr:row>
      <xdr:rowOff>176645</xdr:rowOff>
    </xdr:to>
    <xdr:pic>
      <xdr:nvPicPr>
        <xdr:cNvPr id="3" name="Picture 1" descr="2c Letterhead_logo">
          <a:extLst>
            <a:ext uri="{FF2B5EF4-FFF2-40B4-BE49-F238E27FC236}">
              <a16:creationId xmlns:a16="http://schemas.microsoft.com/office/drawing/2014/main" id="{251B7BEC-339E-4163-A55D-70C1A1BC6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64" y="75045"/>
          <a:ext cx="1715654" cy="286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\\cmsanx1_groups\chigroups\InvestorRelations\MONTHLY%20VOLUME\2015\12%20december\2015%20Year%20End%20Daily%20Volume%20Track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Excel.Sheet.12">
    <oleItems>
      <mc:AlternateContent xmlns:mc="http://schemas.openxmlformats.org/markup-compatibility/2006">
        <mc:Choice Requires="x14">
          <x14:oleItem name="!Volume by Sector!R240C1:R260C1" advise="1">
            <x14:values rows="21">
              <value t="str">
                <val xml:space="preserve">Dec02 </val>
              </value>
              <value t="str">
                <val xml:space="preserve">Dec03 </val>
              </value>
              <value t="str">
                <val xml:space="preserve">Dec04 </val>
              </value>
              <value t="str">
                <val xml:space="preserve">Dec07 </val>
              </value>
              <value t="str">
                <val xml:space="preserve">Dec08 </val>
              </value>
              <value t="str">
                <val xml:space="preserve">Dec09 </val>
              </value>
              <value t="str">
                <val xml:space="preserve">Dec10 </val>
              </value>
              <value t="str">
                <val xml:space="preserve">Dec11 </val>
              </value>
              <value t="str">
                <val xml:space="preserve">Dec14 </val>
              </value>
              <value t="str">
                <val xml:space="preserve">Dec15 </val>
              </value>
              <value t="str">
                <val xml:space="preserve">Dec16 </val>
              </value>
              <value t="str">
                <val xml:space="preserve">Dec17 </val>
              </value>
              <value t="str">
                <val xml:space="preserve">Dec18 </val>
              </value>
              <value t="str">
                <val xml:space="preserve">Dec21 </val>
              </value>
              <value t="str">
                <val xml:space="preserve">Dec22 </val>
              </value>
              <value t="str">
                <val xml:space="preserve">Dec23 </val>
              </value>
              <value t="str">
                <val xml:space="preserve">Dec24 </val>
              </value>
              <value t="str">
                <val xml:space="preserve">Dec28 </val>
              </value>
              <value t="str">
                <val xml:space="preserve">Dec29 </val>
              </value>
              <value t="str">
                <val xml:space="preserve">Dec30 </val>
              </value>
              <value t="str">
                <val xml:space="preserve">Dec31 </val>
              </value>
            </x14:values>
          </x14:oleItem>
        </mc:Choice>
        <mc:Fallback>
          <oleItem name="!Volume by Sector!R240C1:R260C1" advise="1"/>
        </mc:Fallback>
      </mc:AlternateContent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4"/>
  <sheetViews>
    <sheetView tabSelected="1" zoomScale="110" zoomScaleNormal="110" workbookViewId="0"/>
  </sheetViews>
  <sheetFormatPr defaultRowHeight="14.5" x14ac:dyDescent="0.35"/>
  <cols>
    <col min="1" max="1" width="27" customWidth="1"/>
    <col min="2" max="13" width="11.54296875" customWidth="1"/>
    <col min="15" max="25" width="10.54296875" bestFit="1" customWidth="1"/>
    <col min="26" max="26" width="9.54296875" bestFit="1" customWidth="1"/>
  </cols>
  <sheetData>
    <row r="1" spans="1:13" ht="8.25" customHeight="1" x14ac:dyDescent="0.35"/>
    <row r="2" spans="1:13" ht="29.15" customHeight="1" x14ac:dyDescent="0.35">
      <c r="A2" s="179"/>
      <c r="B2" s="334" t="s">
        <v>664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</row>
    <row r="3" spans="1:13" ht="28.5" customHeight="1" x14ac:dyDescent="0.35">
      <c r="A3" s="179">
        <v>2019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</row>
    <row r="4" spans="1:13" ht="15.75" customHeight="1" x14ac:dyDescent="0.35">
      <c r="A4" s="8" t="s">
        <v>72</v>
      </c>
      <c r="B4" s="92">
        <v>21</v>
      </c>
      <c r="C4" s="92">
        <v>19</v>
      </c>
      <c r="D4" s="92">
        <v>21</v>
      </c>
      <c r="E4" s="92">
        <v>21</v>
      </c>
      <c r="F4" s="92">
        <v>22</v>
      </c>
      <c r="G4" s="92">
        <v>20</v>
      </c>
      <c r="H4" s="92">
        <v>22</v>
      </c>
      <c r="I4" s="92">
        <v>22</v>
      </c>
      <c r="J4" s="92">
        <v>20</v>
      </c>
      <c r="K4" s="92">
        <v>23</v>
      </c>
      <c r="L4" s="92">
        <v>20</v>
      </c>
      <c r="M4" s="92">
        <v>21</v>
      </c>
    </row>
    <row r="5" spans="1:13" ht="15" thickBot="1" x14ac:dyDescent="0.4">
      <c r="A5" s="3"/>
      <c r="B5" s="335" t="s">
        <v>665</v>
      </c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</row>
    <row r="6" spans="1:13" x14ac:dyDescent="0.35">
      <c r="A6" s="3"/>
      <c r="B6" s="186">
        <v>43466</v>
      </c>
      <c r="C6" s="186">
        <v>43497</v>
      </c>
      <c r="D6" s="186">
        <v>43525</v>
      </c>
      <c r="E6" s="186">
        <v>43556</v>
      </c>
      <c r="F6" s="186">
        <v>43586</v>
      </c>
      <c r="G6" s="186">
        <v>43617</v>
      </c>
      <c r="H6" s="186">
        <v>43647</v>
      </c>
      <c r="I6" s="186">
        <v>43678</v>
      </c>
      <c r="J6" s="186">
        <v>43709</v>
      </c>
      <c r="K6" s="186">
        <v>43739</v>
      </c>
      <c r="L6" s="186">
        <v>43770</v>
      </c>
      <c r="M6" s="186">
        <v>43800</v>
      </c>
    </row>
    <row r="7" spans="1:13" x14ac:dyDescent="0.35">
      <c r="A7" s="3" t="s">
        <v>0</v>
      </c>
      <c r="B7" s="154">
        <v>9585</v>
      </c>
      <c r="C7" s="154">
        <v>11020</v>
      </c>
      <c r="D7" s="205">
        <v>10403</v>
      </c>
      <c r="E7" s="154">
        <v>8054.2129999999997</v>
      </c>
      <c r="F7" s="154">
        <v>13827</v>
      </c>
      <c r="G7" s="154"/>
      <c r="H7" s="154"/>
      <c r="I7" s="154"/>
      <c r="J7" s="154"/>
      <c r="K7" s="154"/>
      <c r="L7" s="154"/>
      <c r="M7" s="154"/>
    </row>
    <row r="8" spans="1:13" x14ac:dyDescent="0.35">
      <c r="A8" s="3" t="s">
        <v>1</v>
      </c>
      <c r="B8" s="154">
        <v>3260</v>
      </c>
      <c r="C8" s="154">
        <v>2679</v>
      </c>
      <c r="D8" s="205">
        <v>3499</v>
      </c>
      <c r="E8" s="154">
        <v>2318.8969999999999</v>
      </c>
      <c r="F8" s="154">
        <v>4233</v>
      </c>
      <c r="G8" s="154"/>
      <c r="H8" s="154"/>
      <c r="I8" s="154"/>
      <c r="J8" s="154"/>
      <c r="K8" s="154"/>
      <c r="L8" s="154"/>
      <c r="M8" s="154"/>
    </row>
    <row r="9" spans="1:13" ht="14.5" customHeight="1" x14ac:dyDescent="0.35">
      <c r="A9" s="25" t="s">
        <v>71</v>
      </c>
      <c r="B9" s="154">
        <v>2491</v>
      </c>
      <c r="C9" s="154">
        <v>2328</v>
      </c>
      <c r="D9" s="205">
        <v>2175</v>
      </c>
      <c r="E9" s="154">
        <v>2485.9070000000002</v>
      </c>
      <c r="F9" s="154">
        <v>2530</v>
      </c>
      <c r="G9" s="154"/>
      <c r="H9" s="154"/>
      <c r="I9" s="154"/>
      <c r="J9" s="154"/>
      <c r="K9" s="154"/>
      <c r="L9" s="154"/>
      <c r="M9" s="154"/>
    </row>
    <row r="10" spans="1:13" ht="14.5" customHeight="1" x14ac:dyDescent="0.35">
      <c r="A10" s="3" t="s">
        <v>2</v>
      </c>
      <c r="B10" s="154">
        <v>838</v>
      </c>
      <c r="C10" s="154">
        <v>762</v>
      </c>
      <c r="D10" s="205">
        <v>1042</v>
      </c>
      <c r="E10" s="154">
        <v>746.73400000000004</v>
      </c>
      <c r="F10" s="154">
        <v>822</v>
      </c>
      <c r="G10" s="154"/>
      <c r="H10" s="154"/>
      <c r="I10" s="154"/>
      <c r="J10" s="154"/>
      <c r="K10" s="154"/>
      <c r="L10" s="154"/>
      <c r="M10" s="154"/>
    </row>
    <row r="11" spans="1:13" ht="14.5" customHeight="1" x14ac:dyDescent="0.35">
      <c r="A11" s="3" t="s">
        <v>3</v>
      </c>
      <c r="B11" s="154">
        <v>1095</v>
      </c>
      <c r="C11" s="154">
        <v>1731</v>
      </c>
      <c r="D11" s="205">
        <v>1350</v>
      </c>
      <c r="E11" s="154">
        <v>1603.482</v>
      </c>
      <c r="F11" s="154">
        <v>1895</v>
      </c>
      <c r="G11" s="154"/>
      <c r="H11" s="154"/>
      <c r="I11" s="154"/>
      <c r="J11" s="154"/>
      <c r="K11" s="154"/>
      <c r="L11" s="154"/>
      <c r="M11" s="154"/>
    </row>
    <row r="12" spans="1:13" ht="14.5" customHeight="1" x14ac:dyDescent="0.35">
      <c r="A12" s="25" t="s">
        <v>70</v>
      </c>
      <c r="B12" s="154">
        <v>564</v>
      </c>
      <c r="C12" s="154">
        <v>525</v>
      </c>
      <c r="D12" s="205">
        <v>592</v>
      </c>
      <c r="E12" s="154">
        <v>528.26199999999994</v>
      </c>
      <c r="F12" s="154">
        <v>582</v>
      </c>
      <c r="G12" s="154"/>
      <c r="H12" s="154"/>
      <c r="I12" s="154"/>
      <c r="J12" s="154"/>
      <c r="K12" s="154"/>
      <c r="L12" s="154"/>
      <c r="M12" s="154"/>
    </row>
    <row r="13" spans="1:13" ht="14.5" customHeight="1" x14ac:dyDescent="0.35">
      <c r="A13" s="26" t="s">
        <v>13</v>
      </c>
      <c r="B13" s="201">
        <v>17832</v>
      </c>
      <c r="C13" s="201">
        <v>19044</v>
      </c>
      <c r="D13" s="170">
        <v>19061</v>
      </c>
      <c r="E13" s="201">
        <v>15737.495000000001</v>
      </c>
      <c r="F13" s="201">
        <v>23888</v>
      </c>
      <c r="G13" s="201"/>
      <c r="H13" s="201"/>
      <c r="I13" s="201"/>
      <c r="J13" s="201"/>
      <c r="K13" s="201"/>
      <c r="L13" s="201"/>
      <c r="M13" s="201"/>
    </row>
    <row r="14" spans="1:13" ht="14.5" customHeight="1" x14ac:dyDescent="0.35">
      <c r="A14" s="26"/>
    </row>
    <row r="15" spans="1:13" ht="14.5" customHeight="1" x14ac:dyDescent="0.35">
      <c r="A15" s="26"/>
    </row>
    <row r="16" spans="1:13" ht="14.5" customHeight="1" thickBot="1" x14ac:dyDescent="0.4">
      <c r="A16" s="3"/>
      <c r="B16" s="335" t="s">
        <v>666</v>
      </c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</row>
    <row r="17" spans="1:13" ht="14.5" customHeight="1" x14ac:dyDescent="0.35">
      <c r="A17" s="3"/>
      <c r="B17" s="186">
        <v>43466</v>
      </c>
      <c r="C17" s="186">
        <v>43497</v>
      </c>
      <c r="D17" s="186">
        <v>43525</v>
      </c>
      <c r="E17" s="186">
        <v>43556</v>
      </c>
      <c r="F17" s="332">
        <v>43586</v>
      </c>
      <c r="G17" s="186">
        <v>43617</v>
      </c>
      <c r="H17" s="186">
        <v>43647</v>
      </c>
      <c r="I17" s="186">
        <v>43678</v>
      </c>
      <c r="J17" s="186">
        <v>43709</v>
      </c>
      <c r="K17" s="186">
        <v>43739</v>
      </c>
      <c r="L17" s="186">
        <v>43770</v>
      </c>
      <c r="M17" s="186">
        <v>43800</v>
      </c>
    </row>
    <row r="18" spans="1:13" ht="14.5" customHeight="1" x14ac:dyDescent="0.35">
      <c r="A18" s="3" t="s">
        <v>0</v>
      </c>
      <c r="B18" s="211">
        <v>10575</v>
      </c>
      <c r="C18" s="205">
        <v>10256</v>
      </c>
      <c r="D18" s="205">
        <v>10313</v>
      </c>
      <c r="E18" s="211">
        <v>9786.6270000000004</v>
      </c>
      <c r="F18" s="211">
        <v>10809</v>
      </c>
      <c r="G18" s="211"/>
      <c r="H18" s="211"/>
      <c r="I18" s="307"/>
      <c r="J18" s="211"/>
      <c r="K18" s="211"/>
      <c r="L18" s="205"/>
      <c r="M18" s="211"/>
    </row>
    <row r="19" spans="1:13" ht="14.5" customHeight="1" x14ac:dyDescent="0.35">
      <c r="A19" s="3" t="s">
        <v>1</v>
      </c>
      <c r="B19" s="211">
        <v>4004</v>
      </c>
      <c r="C19" s="205">
        <v>3699</v>
      </c>
      <c r="D19" s="205">
        <v>3161</v>
      </c>
      <c r="E19" s="211">
        <v>2837.1759999999999</v>
      </c>
      <c r="F19" s="211">
        <v>3364</v>
      </c>
      <c r="G19" s="211"/>
      <c r="H19" s="211"/>
      <c r="I19" s="307"/>
      <c r="J19" s="211"/>
      <c r="K19" s="211"/>
      <c r="L19" s="205"/>
      <c r="M19" s="211"/>
    </row>
    <row r="20" spans="1:13" ht="14.5" customHeight="1" x14ac:dyDescent="0.35">
      <c r="A20" s="25" t="s">
        <v>71</v>
      </c>
      <c r="B20" s="211">
        <v>2658</v>
      </c>
      <c r="C20" s="205">
        <v>2389</v>
      </c>
      <c r="D20" s="205">
        <v>2331</v>
      </c>
      <c r="E20" s="211">
        <v>2329.5830000000001</v>
      </c>
      <c r="F20" s="211">
        <v>2399</v>
      </c>
      <c r="G20" s="211"/>
      <c r="H20" s="211"/>
      <c r="I20" s="307"/>
      <c r="J20" s="211"/>
      <c r="K20" s="211"/>
      <c r="L20" s="205"/>
      <c r="M20" s="211"/>
    </row>
    <row r="21" spans="1:13" ht="14.5" customHeight="1" x14ac:dyDescent="0.35">
      <c r="A21" s="3" t="s">
        <v>2</v>
      </c>
      <c r="B21" s="211">
        <v>921</v>
      </c>
      <c r="C21" s="205">
        <v>877</v>
      </c>
      <c r="D21" s="205">
        <v>885</v>
      </c>
      <c r="E21" s="211">
        <v>853.38099999999997</v>
      </c>
      <c r="F21" s="211">
        <v>870</v>
      </c>
      <c r="G21" s="211"/>
      <c r="H21" s="211"/>
      <c r="I21" s="307"/>
      <c r="J21" s="211"/>
      <c r="K21" s="211"/>
      <c r="L21" s="205"/>
      <c r="M21" s="211"/>
    </row>
    <row r="22" spans="1:13" ht="14.5" customHeight="1" x14ac:dyDescent="0.35">
      <c r="A22" s="3" t="s">
        <v>3</v>
      </c>
      <c r="B22" s="211">
        <v>1203</v>
      </c>
      <c r="C22" s="205">
        <v>1280</v>
      </c>
      <c r="D22" s="205">
        <v>1381</v>
      </c>
      <c r="E22" s="211">
        <v>1556.04</v>
      </c>
      <c r="F22" s="211">
        <v>1621</v>
      </c>
      <c r="G22" s="211"/>
      <c r="H22" s="211"/>
      <c r="I22" s="307"/>
      <c r="J22" s="211"/>
      <c r="K22" s="211"/>
      <c r="L22" s="205"/>
      <c r="M22" s="211"/>
    </row>
    <row r="23" spans="1:13" ht="14.5" customHeight="1" x14ac:dyDescent="0.35">
      <c r="A23" s="25" t="s">
        <v>70</v>
      </c>
      <c r="B23" s="211">
        <v>544</v>
      </c>
      <c r="C23" s="205">
        <v>510</v>
      </c>
      <c r="D23" s="205">
        <v>561</v>
      </c>
      <c r="E23" s="211">
        <v>548.96</v>
      </c>
      <c r="F23" s="211">
        <v>567</v>
      </c>
      <c r="G23" s="211"/>
      <c r="H23" s="211"/>
      <c r="I23" s="307"/>
      <c r="J23" s="211"/>
      <c r="K23" s="211"/>
      <c r="L23" s="205"/>
      <c r="M23" s="211"/>
    </row>
    <row r="24" spans="1:13" ht="14.5" customHeight="1" x14ac:dyDescent="0.35">
      <c r="A24" s="26" t="s">
        <v>13</v>
      </c>
      <c r="B24" s="302">
        <v>19905</v>
      </c>
      <c r="C24" s="170">
        <v>19010</v>
      </c>
      <c r="D24" s="170">
        <v>18633</v>
      </c>
      <c r="E24" s="302">
        <v>17911.767</v>
      </c>
      <c r="F24" s="302">
        <v>19630</v>
      </c>
      <c r="G24" s="302"/>
      <c r="H24" s="302"/>
      <c r="I24" s="308"/>
      <c r="J24" s="302"/>
      <c r="K24" s="302"/>
      <c r="L24" s="170"/>
      <c r="M24" s="302"/>
    </row>
    <row r="25" spans="1:13" ht="14.5" customHeight="1" x14ac:dyDescent="0.35">
      <c r="A25" s="26"/>
      <c r="J25" s="310"/>
    </row>
    <row r="26" spans="1:13" ht="14.5" customHeight="1" x14ac:dyDescent="0.35">
      <c r="A26" s="3"/>
    </row>
    <row r="27" spans="1:13" ht="14.5" customHeight="1" thickBot="1" x14ac:dyDescent="0.4">
      <c r="A27" s="3"/>
      <c r="B27" s="335" t="s">
        <v>895</v>
      </c>
      <c r="C27" s="335"/>
      <c r="D27" s="335"/>
      <c r="E27" s="335"/>
      <c r="F27" s="335"/>
      <c r="G27" s="335"/>
      <c r="H27" s="335"/>
      <c r="I27" s="335"/>
      <c r="J27" s="335"/>
      <c r="K27" s="335"/>
      <c r="L27" s="335"/>
      <c r="M27" s="335"/>
    </row>
    <row r="28" spans="1:13" ht="14.5" customHeight="1" x14ac:dyDescent="0.35">
      <c r="A28" s="3"/>
      <c r="B28" s="186">
        <v>43466</v>
      </c>
      <c r="C28" s="186">
        <v>43497</v>
      </c>
      <c r="D28" s="186">
        <v>43525</v>
      </c>
      <c r="E28" s="186">
        <v>43556</v>
      </c>
      <c r="F28" s="186">
        <v>43586</v>
      </c>
      <c r="G28" s="186">
        <v>43617</v>
      </c>
      <c r="H28" s="186">
        <v>43647</v>
      </c>
      <c r="I28" s="186">
        <v>43678</v>
      </c>
      <c r="J28" s="186">
        <v>43709</v>
      </c>
      <c r="K28" s="186">
        <v>43739</v>
      </c>
      <c r="L28" s="186">
        <v>43770</v>
      </c>
      <c r="M28" s="186">
        <v>43800</v>
      </c>
    </row>
    <row r="29" spans="1:13" ht="14.5" customHeight="1" x14ac:dyDescent="0.35">
      <c r="A29" s="3" t="s">
        <v>0</v>
      </c>
      <c r="B29" s="9">
        <v>0.47899999999999998</v>
      </c>
      <c r="C29" s="9">
        <v>0.48599999999999999</v>
      </c>
      <c r="D29" s="172">
        <v>0.48099999999999998</v>
      </c>
      <c r="E29" s="304">
        <v>0.48599999999999999</v>
      </c>
      <c r="F29" s="304"/>
      <c r="G29" s="304"/>
      <c r="H29" s="304"/>
      <c r="I29" s="322"/>
      <c r="J29" s="304"/>
      <c r="K29" s="172"/>
      <c r="L29" s="304"/>
      <c r="M29" s="9"/>
    </row>
    <row r="30" spans="1:13" ht="14.5" customHeight="1" x14ac:dyDescent="0.35">
      <c r="A30" s="3" t="s">
        <v>1</v>
      </c>
      <c r="B30" s="9">
        <v>0.73099999999999998</v>
      </c>
      <c r="C30" s="9">
        <v>0.74199999999999999</v>
      </c>
      <c r="D30" s="172">
        <v>0.75700000000000001</v>
      </c>
      <c r="E30" s="304">
        <v>0.753</v>
      </c>
      <c r="F30" s="304"/>
      <c r="G30" s="304"/>
      <c r="H30" s="304"/>
      <c r="I30" s="322"/>
      <c r="J30" s="304"/>
      <c r="K30" s="172"/>
      <c r="L30" s="304"/>
      <c r="M30" s="9"/>
    </row>
    <row r="31" spans="1:13" ht="14.5" customHeight="1" x14ac:dyDescent="0.35">
      <c r="A31" s="25" t="s">
        <v>71</v>
      </c>
      <c r="B31" s="9">
        <v>1.1599999999999999</v>
      </c>
      <c r="C31" s="9">
        <v>1.173</v>
      </c>
      <c r="D31" s="172">
        <v>1.159</v>
      </c>
      <c r="E31" s="304">
        <v>1.157</v>
      </c>
      <c r="F31" s="304"/>
      <c r="G31" s="304"/>
      <c r="H31" s="304"/>
      <c r="I31" s="322"/>
      <c r="J31" s="304"/>
      <c r="K31" s="172"/>
      <c r="L31" s="304"/>
      <c r="M31" s="9"/>
    </row>
    <row r="32" spans="1:13" ht="14.5" customHeight="1" x14ac:dyDescent="0.35">
      <c r="A32" s="3" t="s">
        <v>2</v>
      </c>
      <c r="B32" s="9">
        <v>0.745</v>
      </c>
      <c r="C32" s="9">
        <v>0.76900000000000002</v>
      </c>
      <c r="D32" s="172">
        <v>0.76300000000000001</v>
      </c>
      <c r="E32" s="304">
        <v>0.76300000000000001</v>
      </c>
      <c r="F32" s="304"/>
      <c r="G32" s="304"/>
      <c r="H32" s="304"/>
      <c r="I32" s="322"/>
      <c r="J32" s="304"/>
      <c r="K32" s="172"/>
      <c r="L32" s="304"/>
      <c r="M32" s="9"/>
    </row>
    <row r="33" spans="1:13" ht="14.5" customHeight="1" x14ac:dyDescent="0.35">
      <c r="A33" s="3" t="s">
        <v>3</v>
      </c>
      <c r="B33" s="9">
        <v>1.2769999999999999</v>
      </c>
      <c r="C33" s="9">
        <v>1.264</v>
      </c>
      <c r="D33" s="172">
        <v>1.246</v>
      </c>
      <c r="E33" s="304">
        <v>1.2529999999999999</v>
      </c>
      <c r="F33" s="304"/>
      <c r="G33" s="304"/>
      <c r="H33" s="304"/>
      <c r="I33" s="322"/>
      <c r="J33" s="304"/>
      <c r="K33" s="172"/>
      <c r="L33" s="304"/>
      <c r="M33" s="9"/>
    </row>
    <row r="34" spans="1:13" ht="14.5" customHeight="1" x14ac:dyDescent="0.35">
      <c r="A34" s="25" t="s">
        <v>70</v>
      </c>
      <c r="B34" s="9">
        <v>1.4650000000000001</v>
      </c>
      <c r="C34" s="9">
        <v>1.484</v>
      </c>
      <c r="D34" s="172">
        <v>1.488</v>
      </c>
      <c r="E34" s="304">
        <v>1.4870000000000001</v>
      </c>
      <c r="F34" s="304"/>
      <c r="G34" s="304"/>
      <c r="H34" s="304"/>
      <c r="I34" s="322"/>
      <c r="J34" s="304"/>
      <c r="K34" s="172"/>
      <c r="L34" s="304"/>
      <c r="M34" s="9"/>
    </row>
    <row r="35" spans="1:13" ht="14.5" customHeight="1" x14ac:dyDescent="0.35">
      <c r="A35" s="27" t="s">
        <v>13</v>
      </c>
      <c r="B35" s="171">
        <v>0.70799999999999996</v>
      </c>
      <c r="C35" s="171">
        <v>0.71399999999999997</v>
      </c>
      <c r="D35" s="171">
        <v>0.71299999999999997</v>
      </c>
      <c r="E35" s="305">
        <v>0.72599999999999998</v>
      </c>
      <c r="F35" s="305"/>
      <c r="G35" s="305"/>
      <c r="H35" s="305"/>
      <c r="I35" s="322"/>
      <c r="J35" s="305"/>
      <c r="K35" s="171"/>
      <c r="L35" s="305"/>
      <c r="M35" s="171"/>
    </row>
    <row r="36" spans="1:13" ht="14.5" customHeight="1" x14ac:dyDescent="0.35">
      <c r="A36" s="27"/>
    </row>
    <row r="37" spans="1:13" ht="14.5" customHeight="1" x14ac:dyDescent="0.35">
      <c r="A37" s="3"/>
      <c r="E37" s="109"/>
    </row>
    <row r="38" spans="1:13" ht="14.5" customHeight="1" thickBot="1" x14ac:dyDescent="0.4">
      <c r="A38" s="3"/>
      <c r="B38" s="335" t="s">
        <v>668</v>
      </c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</row>
    <row r="39" spans="1:13" ht="14.5" customHeight="1" x14ac:dyDescent="0.35">
      <c r="A39" s="3"/>
      <c r="B39" s="186">
        <v>43466</v>
      </c>
      <c r="C39" s="186">
        <v>43497</v>
      </c>
      <c r="D39" s="186">
        <v>43525</v>
      </c>
      <c r="E39" s="186">
        <v>43556</v>
      </c>
      <c r="F39" s="186">
        <v>43586</v>
      </c>
      <c r="G39" s="186">
        <v>43617</v>
      </c>
      <c r="H39" s="186">
        <v>43647</v>
      </c>
      <c r="I39" s="186">
        <v>43678</v>
      </c>
      <c r="J39" s="186">
        <v>43709</v>
      </c>
      <c r="K39" s="186">
        <v>43739</v>
      </c>
      <c r="L39" s="186">
        <v>43770</v>
      </c>
      <c r="M39" s="186">
        <v>43800</v>
      </c>
    </row>
    <row r="40" spans="1:13" ht="14.5" customHeight="1" x14ac:dyDescent="0.35">
      <c r="A40" s="3" t="s">
        <v>33</v>
      </c>
      <c r="B40" s="154">
        <v>15735</v>
      </c>
      <c r="C40" s="154">
        <v>17059</v>
      </c>
      <c r="D40" s="205">
        <v>16979</v>
      </c>
      <c r="E40" s="154">
        <v>14021.486999999999</v>
      </c>
      <c r="F40" s="154">
        <v>21473</v>
      </c>
      <c r="G40" s="205"/>
      <c r="H40" s="154"/>
      <c r="I40" s="154"/>
      <c r="J40" s="154"/>
      <c r="K40" s="154"/>
      <c r="L40" s="154"/>
      <c r="M40" s="154"/>
    </row>
    <row r="41" spans="1:13" ht="14.5" customHeight="1" x14ac:dyDescent="0.35">
      <c r="A41" s="3" t="s">
        <v>34</v>
      </c>
      <c r="B41" s="154">
        <v>1322</v>
      </c>
      <c r="C41" s="154">
        <v>1192</v>
      </c>
      <c r="D41" s="205">
        <v>1329</v>
      </c>
      <c r="E41" s="154">
        <v>1104.134</v>
      </c>
      <c r="F41" s="154">
        <v>1558</v>
      </c>
      <c r="G41" s="205"/>
      <c r="H41" s="154"/>
      <c r="I41" s="154"/>
      <c r="J41" s="154"/>
      <c r="K41" s="154"/>
      <c r="L41" s="154"/>
      <c r="M41" s="154"/>
    </row>
    <row r="42" spans="1:13" ht="14.5" customHeight="1" x14ac:dyDescent="0.35">
      <c r="A42" s="3" t="s">
        <v>19</v>
      </c>
      <c r="B42" s="154">
        <v>775</v>
      </c>
      <c r="C42" s="154">
        <v>794</v>
      </c>
      <c r="D42" s="205">
        <v>753</v>
      </c>
      <c r="E42" s="154">
        <v>611.87400000000002</v>
      </c>
      <c r="F42" s="154">
        <v>857</v>
      </c>
      <c r="G42" s="205"/>
      <c r="H42" s="154"/>
      <c r="I42" s="154"/>
      <c r="J42" s="154"/>
      <c r="K42" s="154"/>
      <c r="L42" s="154"/>
      <c r="M42" s="154"/>
    </row>
    <row r="43" spans="1:13" ht="14.5" customHeight="1" x14ac:dyDescent="0.35">
      <c r="A43" s="27" t="s">
        <v>32</v>
      </c>
      <c r="B43" s="201">
        <v>17832</v>
      </c>
      <c r="C43" s="201">
        <v>19044</v>
      </c>
      <c r="D43" s="170">
        <v>19061</v>
      </c>
      <c r="E43" s="201">
        <v>15737.495000000001</v>
      </c>
      <c r="F43" s="170">
        <v>23888</v>
      </c>
      <c r="G43" s="170"/>
      <c r="H43" s="170"/>
      <c r="I43" s="170"/>
      <c r="J43" s="170"/>
      <c r="K43" s="299"/>
      <c r="L43" s="170"/>
      <c r="M43" s="170"/>
    </row>
    <row r="44" spans="1:13" ht="14.5" customHeight="1" x14ac:dyDescent="0.35">
      <c r="A44" s="27"/>
      <c r="B44" s="178"/>
      <c r="C44" s="178"/>
      <c r="D44" s="178"/>
      <c r="E44" s="178"/>
      <c r="F44" s="178"/>
      <c r="G44" s="178"/>
      <c r="H44" s="178"/>
      <c r="I44" s="202"/>
      <c r="J44" s="178"/>
      <c r="K44" s="178"/>
      <c r="L44" s="178"/>
      <c r="M44" s="178"/>
    </row>
    <row r="45" spans="1:13" ht="27" customHeight="1" x14ac:dyDescent="0.35">
      <c r="A45" s="339" t="s">
        <v>919</v>
      </c>
      <c r="B45" s="339"/>
      <c r="C45" s="339"/>
      <c r="D45" s="339"/>
      <c r="E45" s="339"/>
      <c r="F45" s="339"/>
      <c r="G45" s="339"/>
      <c r="H45" s="339"/>
      <c r="I45" s="339"/>
      <c r="J45" s="339"/>
      <c r="K45" s="339"/>
      <c r="L45" s="339"/>
      <c r="M45" s="339"/>
    </row>
    <row r="46" spans="1:13" ht="30" customHeight="1" x14ac:dyDescent="0.35">
      <c r="A46" s="333" t="s">
        <v>674</v>
      </c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</row>
    <row r="47" spans="1:13" ht="29.15" customHeight="1" x14ac:dyDescent="0.35">
      <c r="A47" s="179"/>
      <c r="B47" s="324"/>
      <c r="C47" s="324"/>
      <c r="D47" s="324"/>
      <c r="E47" s="324"/>
      <c r="F47" s="324"/>
      <c r="G47" s="324"/>
      <c r="H47" s="324"/>
      <c r="I47" s="324"/>
      <c r="J47" s="324"/>
      <c r="K47" s="324"/>
      <c r="L47" s="324"/>
      <c r="M47" s="324"/>
    </row>
    <row r="48" spans="1:13" ht="29.15" customHeight="1" x14ac:dyDescent="0.35">
      <c r="A48" s="179"/>
      <c r="B48" s="324"/>
      <c r="C48" s="324"/>
      <c r="D48" s="324"/>
      <c r="E48" s="324"/>
      <c r="F48" s="324"/>
      <c r="G48" s="324"/>
      <c r="H48" s="324"/>
      <c r="I48" s="324"/>
      <c r="J48" s="324"/>
      <c r="K48" s="324"/>
      <c r="L48" s="324"/>
      <c r="M48" s="324"/>
    </row>
    <row r="49" spans="1:13" ht="29.15" customHeight="1" x14ac:dyDescent="0.35">
      <c r="A49" s="179"/>
      <c r="B49" s="324"/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</row>
    <row r="50" spans="1:13" ht="28.5" customHeight="1" x14ac:dyDescent="0.35">
      <c r="A50" s="179">
        <v>2018</v>
      </c>
      <c r="B50" s="313"/>
      <c r="C50" s="313"/>
      <c r="D50" s="313"/>
      <c r="E50" s="313"/>
      <c r="F50" s="313"/>
      <c r="G50" s="313"/>
      <c r="H50" s="313"/>
      <c r="I50" s="313"/>
      <c r="J50" s="313"/>
      <c r="K50" s="313"/>
      <c r="L50" s="313"/>
      <c r="M50" s="313"/>
    </row>
    <row r="51" spans="1:13" ht="15.75" customHeight="1" x14ac:dyDescent="0.35">
      <c r="A51" s="8" t="s">
        <v>72</v>
      </c>
      <c r="B51" s="92">
        <v>21</v>
      </c>
      <c r="C51" s="92">
        <v>19</v>
      </c>
      <c r="D51" s="92">
        <v>21</v>
      </c>
      <c r="E51" s="92">
        <v>21</v>
      </c>
      <c r="F51" s="92">
        <v>22</v>
      </c>
      <c r="G51" s="92">
        <v>21</v>
      </c>
      <c r="H51" s="92">
        <v>21</v>
      </c>
      <c r="I51" s="92">
        <v>23</v>
      </c>
      <c r="J51" s="92">
        <v>19</v>
      </c>
      <c r="K51" s="92">
        <v>23</v>
      </c>
      <c r="L51" s="92">
        <v>21</v>
      </c>
      <c r="M51" s="92">
        <v>20</v>
      </c>
    </row>
    <row r="52" spans="1:13" ht="15" thickBot="1" x14ac:dyDescent="0.4">
      <c r="A52" s="3"/>
      <c r="B52" s="335" t="s">
        <v>665</v>
      </c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</row>
    <row r="53" spans="1:13" x14ac:dyDescent="0.35">
      <c r="A53" s="3"/>
      <c r="B53" s="186">
        <v>43101</v>
      </c>
      <c r="C53" s="186">
        <v>43132</v>
      </c>
      <c r="D53" s="186">
        <v>43160</v>
      </c>
      <c r="E53" s="186">
        <v>43191</v>
      </c>
      <c r="F53" s="186">
        <v>43221</v>
      </c>
      <c r="G53" s="186">
        <v>43252</v>
      </c>
      <c r="H53" s="186">
        <v>43282</v>
      </c>
      <c r="I53" s="186">
        <v>43313</v>
      </c>
      <c r="J53" s="186">
        <v>43344</v>
      </c>
      <c r="K53" s="186">
        <v>43374</v>
      </c>
      <c r="L53" s="186">
        <v>43405</v>
      </c>
      <c r="M53" s="186">
        <v>43435</v>
      </c>
    </row>
    <row r="54" spans="1:13" x14ac:dyDescent="0.35">
      <c r="A54" s="3" t="s">
        <v>0</v>
      </c>
      <c r="B54" s="154">
        <v>9684</v>
      </c>
      <c r="C54" s="154">
        <v>15816</v>
      </c>
      <c r="D54" s="205">
        <v>10713</v>
      </c>
      <c r="E54" s="154">
        <v>7665</v>
      </c>
      <c r="F54" s="154">
        <v>11604</v>
      </c>
      <c r="G54" s="154">
        <v>8216</v>
      </c>
      <c r="H54" s="154">
        <v>6151</v>
      </c>
      <c r="I54" s="154">
        <v>8641</v>
      </c>
      <c r="J54" s="154">
        <v>8597</v>
      </c>
      <c r="K54" s="154">
        <v>10628</v>
      </c>
      <c r="L54" s="154">
        <v>11889</v>
      </c>
      <c r="M54" s="154">
        <v>10235.209000000001</v>
      </c>
    </row>
    <row r="55" spans="1:13" x14ac:dyDescent="0.35">
      <c r="A55" s="3" t="s">
        <v>1</v>
      </c>
      <c r="B55" s="154">
        <v>3048</v>
      </c>
      <c r="C55" s="154">
        <v>4905</v>
      </c>
      <c r="D55" s="205">
        <v>4410</v>
      </c>
      <c r="E55" s="154">
        <v>3432</v>
      </c>
      <c r="F55" s="154">
        <v>2622</v>
      </c>
      <c r="G55" s="154">
        <v>3226</v>
      </c>
      <c r="H55" s="154">
        <v>2361</v>
      </c>
      <c r="I55" s="154">
        <v>2373</v>
      </c>
      <c r="J55" s="154">
        <v>3375</v>
      </c>
      <c r="K55" s="154">
        <v>4733</v>
      </c>
      <c r="L55" s="154">
        <v>3679</v>
      </c>
      <c r="M55" s="154">
        <v>5127.866</v>
      </c>
    </row>
    <row r="56" spans="1:13" ht="14.5" customHeight="1" x14ac:dyDescent="0.35">
      <c r="A56" s="25" t="s">
        <v>71</v>
      </c>
      <c r="B56" s="154">
        <v>3108</v>
      </c>
      <c r="C56" s="154">
        <v>2808</v>
      </c>
      <c r="D56" s="205">
        <v>2352</v>
      </c>
      <c r="E56" s="154">
        <v>2611</v>
      </c>
      <c r="F56" s="154">
        <v>2701</v>
      </c>
      <c r="G56" s="154">
        <v>2576</v>
      </c>
      <c r="H56" s="154">
        <v>2188</v>
      </c>
      <c r="I56" s="154">
        <v>1949</v>
      </c>
      <c r="J56" s="154">
        <v>2514</v>
      </c>
      <c r="K56" s="154">
        <v>2524</v>
      </c>
      <c r="L56" s="154">
        <v>3128</v>
      </c>
      <c r="M56" s="154">
        <v>2340.712</v>
      </c>
    </row>
    <row r="57" spans="1:13" ht="14.5" customHeight="1" x14ac:dyDescent="0.35">
      <c r="A57" s="3" t="s">
        <v>2</v>
      </c>
      <c r="B57" s="154">
        <v>1093</v>
      </c>
      <c r="C57" s="154">
        <v>1087</v>
      </c>
      <c r="D57" s="205">
        <v>1120</v>
      </c>
      <c r="E57" s="154">
        <v>832</v>
      </c>
      <c r="F57" s="154">
        <v>1102</v>
      </c>
      <c r="G57" s="154">
        <v>1167</v>
      </c>
      <c r="H57" s="154">
        <v>840</v>
      </c>
      <c r="I57" s="154">
        <v>883</v>
      </c>
      <c r="J57" s="154">
        <v>1132</v>
      </c>
      <c r="K57" s="154">
        <v>903</v>
      </c>
      <c r="L57" s="154">
        <v>904</v>
      </c>
      <c r="M57" s="154">
        <v>1026.098</v>
      </c>
    </row>
    <row r="58" spans="1:13" ht="14.5" customHeight="1" x14ac:dyDescent="0.35">
      <c r="A58" s="3" t="s">
        <v>3</v>
      </c>
      <c r="B58" s="154">
        <v>1283</v>
      </c>
      <c r="C58" s="154">
        <v>1988</v>
      </c>
      <c r="D58" s="205">
        <v>1546</v>
      </c>
      <c r="E58" s="154">
        <v>1779</v>
      </c>
      <c r="F58" s="154">
        <v>1442</v>
      </c>
      <c r="G58" s="154">
        <v>1994</v>
      </c>
      <c r="H58" s="154">
        <v>1348</v>
      </c>
      <c r="I58" s="154">
        <v>1426</v>
      </c>
      <c r="J58" s="154">
        <v>1255</v>
      </c>
      <c r="K58" s="154">
        <v>1229</v>
      </c>
      <c r="L58" s="154">
        <v>1460</v>
      </c>
      <c r="M58" s="154">
        <v>1045.577</v>
      </c>
    </row>
    <row r="59" spans="1:13" ht="14.5" customHeight="1" x14ac:dyDescent="0.35">
      <c r="A59" s="25" t="s">
        <v>70</v>
      </c>
      <c r="B59" s="154">
        <v>763</v>
      </c>
      <c r="C59" s="154">
        <v>690</v>
      </c>
      <c r="D59" s="205">
        <v>683</v>
      </c>
      <c r="E59" s="154">
        <v>682</v>
      </c>
      <c r="F59" s="154">
        <v>674</v>
      </c>
      <c r="G59" s="154">
        <v>666</v>
      </c>
      <c r="H59" s="154">
        <v>642</v>
      </c>
      <c r="I59" s="154">
        <v>626</v>
      </c>
      <c r="J59" s="154">
        <v>598</v>
      </c>
      <c r="K59" s="154">
        <v>571</v>
      </c>
      <c r="L59" s="154">
        <v>624</v>
      </c>
      <c r="M59" s="154">
        <v>438.988</v>
      </c>
    </row>
    <row r="60" spans="1:13" ht="14.5" customHeight="1" x14ac:dyDescent="0.35">
      <c r="A60" s="26" t="s">
        <v>13</v>
      </c>
      <c r="B60" s="201">
        <v>18979</v>
      </c>
      <c r="C60" s="201">
        <v>27294</v>
      </c>
      <c r="D60" s="170">
        <v>20824</v>
      </c>
      <c r="E60" s="201">
        <v>17001</v>
      </c>
      <c r="F60" s="201">
        <v>20146</v>
      </c>
      <c r="G60" s="201">
        <v>17845</v>
      </c>
      <c r="H60" s="201">
        <v>13530</v>
      </c>
      <c r="I60" s="201">
        <v>15899</v>
      </c>
      <c r="J60" s="201">
        <v>17472</v>
      </c>
      <c r="K60" s="201">
        <v>20589</v>
      </c>
      <c r="L60" s="201">
        <v>21684</v>
      </c>
      <c r="M60" s="201">
        <v>20214.45</v>
      </c>
    </row>
    <row r="61" spans="1:13" ht="14.5" customHeight="1" x14ac:dyDescent="0.35">
      <c r="A61" s="26"/>
    </row>
    <row r="62" spans="1:13" ht="14.5" customHeight="1" x14ac:dyDescent="0.35">
      <c r="A62" s="26"/>
    </row>
    <row r="63" spans="1:13" ht="14.5" customHeight="1" thickBot="1" x14ac:dyDescent="0.4">
      <c r="A63" s="3"/>
      <c r="B63" s="335" t="s">
        <v>666</v>
      </c>
      <c r="C63" s="335"/>
      <c r="D63" s="335"/>
      <c r="E63" s="335"/>
      <c r="F63" s="335"/>
      <c r="G63" s="335"/>
      <c r="H63" s="335"/>
      <c r="I63" s="335"/>
      <c r="J63" s="335"/>
      <c r="K63" s="335"/>
      <c r="L63" s="335"/>
      <c r="M63" s="335"/>
    </row>
    <row r="64" spans="1:13" ht="14.5" customHeight="1" x14ac:dyDescent="0.35">
      <c r="A64" s="3"/>
      <c r="B64" s="186">
        <v>43101</v>
      </c>
      <c r="C64" s="186">
        <v>43132</v>
      </c>
      <c r="D64" s="186">
        <v>43160</v>
      </c>
      <c r="E64" s="186">
        <v>43191</v>
      </c>
      <c r="F64" s="186">
        <v>43221</v>
      </c>
      <c r="G64" s="186">
        <v>43252</v>
      </c>
      <c r="H64" s="186">
        <v>43282</v>
      </c>
      <c r="I64" s="186">
        <v>43313</v>
      </c>
      <c r="J64" s="186">
        <v>43344</v>
      </c>
      <c r="K64" s="186">
        <v>43374</v>
      </c>
      <c r="L64" s="186">
        <v>43405</v>
      </c>
      <c r="M64" s="186">
        <v>43435</v>
      </c>
    </row>
    <row r="65" spans="1:13" ht="14.5" customHeight="1" x14ac:dyDescent="0.35">
      <c r="A65" s="3" t="s">
        <v>0</v>
      </c>
      <c r="B65" s="211">
        <v>8673</v>
      </c>
      <c r="C65" s="205">
        <v>10699</v>
      </c>
      <c r="D65" s="154">
        <v>11948</v>
      </c>
      <c r="E65" s="211">
        <v>11253</v>
      </c>
      <c r="F65" s="211">
        <v>10019</v>
      </c>
      <c r="G65" s="211">
        <v>9200</v>
      </c>
      <c r="H65" s="211">
        <v>8703</v>
      </c>
      <c r="I65" s="307">
        <v>7700</v>
      </c>
      <c r="J65" s="211">
        <v>7798</v>
      </c>
      <c r="K65" s="211">
        <v>9332</v>
      </c>
      <c r="L65" s="205">
        <v>10436</v>
      </c>
      <c r="M65" s="211">
        <v>10919.106</v>
      </c>
    </row>
    <row r="66" spans="1:13" ht="14.5" customHeight="1" x14ac:dyDescent="0.35">
      <c r="A66" s="3" t="s">
        <v>1</v>
      </c>
      <c r="B66" s="211">
        <v>2911</v>
      </c>
      <c r="C66" s="205">
        <v>3608</v>
      </c>
      <c r="D66" s="154">
        <v>4096</v>
      </c>
      <c r="E66" s="211">
        <v>4228</v>
      </c>
      <c r="F66" s="211">
        <v>3475</v>
      </c>
      <c r="G66" s="211">
        <v>3086</v>
      </c>
      <c r="H66" s="211">
        <v>2735</v>
      </c>
      <c r="I66" s="307">
        <v>2645</v>
      </c>
      <c r="J66" s="211">
        <v>2671</v>
      </c>
      <c r="K66" s="211">
        <v>3501</v>
      </c>
      <c r="L66" s="205">
        <v>3973</v>
      </c>
      <c r="M66" s="211">
        <v>4510.78</v>
      </c>
    </row>
    <row r="67" spans="1:13" ht="14.5" customHeight="1" x14ac:dyDescent="0.35">
      <c r="A67" s="25" t="s">
        <v>71</v>
      </c>
      <c r="B67" s="211">
        <v>2732</v>
      </c>
      <c r="C67" s="205">
        <v>2771</v>
      </c>
      <c r="D67" s="154">
        <v>2754</v>
      </c>
      <c r="E67" s="211">
        <v>2583</v>
      </c>
      <c r="F67" s="211">
        <v>2557</v>
      </c>
      <c r="G67" s="211">
        <v>2630</v>
      </c>
      <c r="H67" s="211">
        <v>2492</v>
      </c>
      <c r="I67" s="307">
        <v>2229</v>
      </c>
      <c r="J67" s="211">
        <v>2199</v>
      </c>
      <c r="K67" s="211">
        <v>2318</v>
      </c>
      <c r="L67" s="205">
        <v>2723</v>
      </c>
      <c r="M67" s="211">
        <v>2664.9229999999998</v>
      </c>
    </row>
    <row r="68" spans="1:13" ht="14.5" customHeight="1" x14ac:dyDescent="0.35">
      <c r="A68" s="3" t="s">
        <v>2</v>
      </c>
      <c r="B68" s="211">
        <v>1011</v>
      </c>
      <c r="C68" s="205">
        <v>1069</v>
      </c>
      <c r="D68" s="154">
        <v>1100</v>
      </c>
      <c r="E68" s="211">
        <v>1010</v>
      </c>
      <c r="F68" s="211">
        <v>1019</v>
      </c>
      <c r="G68" s="211">
        <v>1035</v>
      </c>
      <c r="H68" s="211">
        <v>1037</v>
      </c>
      <c r="I68" s="307">
        <v>961</v>
      </c>
      <c r="J68" s="211">
        <v>944</v>
      </c>
      <c r="K68" s="211">
        <v>963</v>
      </c>
      <c r="L68" s="205">
        <v>972</v>
      </c>
      <c r="M68" s="211">
        <v>941.71100000000001</v>
      </c>
    </row>
    <row r="69" spans="1:13" ht="14.5" customHeight="1" x14ac:dyDescent="0.35">
      <c r="A69" s="3" t="s">
        <v>3</v>
      </c>
      <c r="B69" s="211">
        <v>1315</v>
      </c>
      <c r="C69" s="205">
        <v>1446</v>
      </c>
      <c r="D69" s="154">
        <v>1593</v>
      </c>
      <c r="E69" s="211">
        <v>1764</v>
      </c>
      <c r="F69" s="211">
        <v>1587</v>
      </c>
      <c r="G69" s="211">
        <v>1734</v>
      </c>
      <c r="H69" s="211">
        <v>1592</v>
      </c>
      <c r="I69" s="307">
        <v>1584</v>
      </c>
      <c r="J69" s="211">
        <v>1348</v>
      </c>
      <c r="K69" s="211">
        <v>1306</v>
      </c>
      <c r="L69" s="205">
        <v>1314</v>
      </c>
      <c r="M69" s="211">
        <v>1247.5709999999999</v>
      </c>
    </row>
    <row r="70" spans="1:13" ht="14.5" customHeight="1" x14ac:dyDescent="0.35">
      <c r="A70" s="25" t="s">
        <v>70</v>
      </c>
      <c r="B70" s="211">
        <v>684</v>
      </c>
      <c r="C70" s="205">
        <v>662</v>
      </c>
      <c r="D70" s="154">
        <v>713</v>
      </c>
      <c r="E70" s="211">
        <v>685</v>
      </c>
      <c r="F70" s="211">
        <v>680</v>
      </c>
      <c r="G70" s="211">
        <v>674</v>
      </c>
      <c r="H70" s="211">
        <v>661</v>
      </c>
      <c r="I70" s="307">
        <v>644</v>
      </c>
      <c r="J70" s="211">
        <v>623</v>
      </c>
      <c r="K70" s="211">
        <v>598</v>
      </c>
      <c r="L70" s="205">
        <v>597</v>
      </c>
      <c r="M70" s="211">
        <v>547.07799999999997</v>
      </c>
    </row>
    <row r="71" spans="1:13" ht="14.5" customHeight="1" x14ac:dyDescent="0.35">
      <c r="A71" s="26" t="s">
        <v>13</v>
      </c>
      <c r="B71" s="302">
        <v>17326</v>
      </c>
      <c r="C71" s="170">
        <v>20254</v>
      </c>
      <c r="D71" s="201">
        <v>22204</v>
      </c>
      <c r="E71" s="302">
        <v>21523</v>
      </c>
      <c r="F71" s="302">
        <v>19337</v>
      </c>
      <c r="G71" s="302">
        <v>18359</v>
      </c>
      <c r="H71" s="302">
        <v>17220</v>
      </c>
      <c r="I71" s="308">
        <v>15762</v>
      </c>
      <c r="J71" s="302">
        <v>15584</v>
      </c>
      <c r="K71" s="302">
        <v>18018</v>
      </c>
      <c r="L71" s="170">
        <v>20014</v>
      </c>
      <c r="M71" s="302">
        <v>20831.169000000002</v>
      </c>
    </row>
    <row r="72" spans="1:13" ht="14.5" customHeight="1" x14ac:dyDescent="0.35">
      <c r="A72" s="26"/>
      <c r="J72" s="310"/>
    </row>
    <row r="73" spans="1:13" ht="14.5" customHeight="1" x14ac:dyDescent="0.35">
      <c r="A73" s="3"/>
    </row>
    <row r="74" spans="1:13" ht="14.5" customHeight="1" thickBot="1" x14ac:dyDescent="0.4">
      <c r="A74" s="3"/>
      <c r="B74" s="335" t="s">
        <v>895</v>
      </c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</row>
    <row r="75" spans="1:13" ht="14.5" customHeight="1" x14ac:dyDescent="0.35">
      <c r="A75" s="3"/>
      <c r="B75" s="186">
        <v>43101</v>
      </c>
      <c r="C75" s="186">
        <v>43132</v>
      </c>
      <c r="D75" s="186">
        <v>43160</v>
      </c>
      <c r="E75" s="186">
        <v>43191</v>
      </c>
      <c r="F75" s="186">
        <v>43221</v>
      </c>
      <c r="G75" s="186">
        <v>43252</v>
      </c>
      <c r="H75" s="186">
        <v>43282</v>
      </c>
      <c r="I75" s="186">
        <v>43313</v>
      </c>
      <c r="J75" s="186">
        <v>43344</v>
      </c>
      <c r="K75" s="186">
        <v>43374</v>
      </c>
      <c r="L75" s="186">
        <v>43405</v>
      </c>
      <c r="M75" s="186">
        <v>43435</v>
      </c>
    </row>
    <row r="76" spans="1:13" ht="14.5" customHeight="1" x14ac:dyDescent="0.35">
      <c r="A76" s="3" t="s">
        <v>0</v>
      </c>
      <c r="B76" s="9">
        <v>0.47099999999999997</v>
      </c>
      <c r="C76" s="9">
        <v>0.47599999999999998</v>
      </c>
      <c r="D76" s="172">
        <v>0.46400000000000002</v>
      </c>
      <c r="E76" s="304">
        <v>0.47199999999999998</v>
      </c>
      <c r="F76" s="304">
        <v>0.47799999999999998</v>
      </c>
      <c r="G76" s="304">
        <v>0.49099999999999999</v>
      </c>
      <c r="H76" s="304">
        <v>0.48699999999999999</v>
      </c>
      <c r="I76" s="322">
        <v>0.49099999999999999</v>
      </c>
      <c r="J76" s="304">
        <v>0.49299999999999999</v>
      </c>
      <c r="K76" s="172">
        <v>0.48</v>
      </c>
      <c r="L76" s="304">
        <v>0.47599999999999998</v>
      </c>
      <c r="M76" s="9">
        <v>0.47499999999999998</v>
      </c>
    </row>
    <row r="77" spans="1:13" ht="14.5" customHeight="1" x14ac:dyDescent="0.35">
      <c r="A77" s="3" t="s">
        <v>1</v>
      </c>
      <c r="B77" s="9">
        <v>0.78500000000000003</v>
      </c>
      <c r="C77" s="9">
        <v>0.79600000000000004</v>
      </c>
      <c r="D77" s="172">
        <v>0.78100000000000003</v>
      </c>
      <c r="E77" s="304">
        <v>0.77600000000000002</v>
      </c>
      <c r="F77" s="304">
        <v>0.78500000000000003</v>
      </c>
      <c r="G77" s="304">
        <v>0.79700000000000004</v>
      </c>
      <c r="H77" s="304">
        <v>0.79900000000000004</v>
      </c>
      <c r="I77" s="322">
        <v>0.78</v>
      </c>
      <c r="J77" s="304">
        <v>0.76100000000000001</v>
      </c>
      <c r="K77" s="172">
        <v>0.73099999999999998</v>
      </c>
      <c r="L77" s="304">
        <v>0.72299999999999998</v>
      </c>
      <c r="M77" s="9">
        <v>0.71499999999999997</v>
      </c>
    </row>
    <row r="78" spans="1:13" ht="14.5" customHeight="1" x14ac:dyDescent="0.35">
      <c r="A78" s="25" t="s">
        <v>71</v>
      </c>
      <c r="B78" s="9">
        <v>1.1200000000000001</v>
      </c>
      <c r="C78" s="9">
        <v>1.137</v>
      </c>
      <c r="D78" s="172">
        <v>1.1399999999999999</v>
      </c>
      <c r="E78" s="304">
        <v>1.159</v>
      </c>
      <c r="F78" s="304">
        <v>1.1479999999999999</v>
      </c>
      <c r="G78" s="304">
        <v>1.1419999999999999</v>
      </c>
      <c r="H78" s="304">
        <v>1.161</v>
      </c>
      <c r="I78" s="322">
        <v>1.181</v>
      </c>
      <c r="J78" s="304">
        <v>1.1870000000000001</v>
      </c>
      <c r="K78" s="172">
        <v>1.157</v>
      </c>
      <c r="L78" s="304">
        <v>1.143</v>
      </c>
      <c r="M78" s="9">
        <v>1.1499999999999999</v>
      </c>
    </row>
    <row r="79" spans="1:13" ht="14.5" customHeight="1" x14ac:dyDescent="0.35">
      <c r="A79" s="3" t="s">
        <v>2</v>
      </c>
      <c r="B79" s="9">
        <v>0.78900000000000003</v>
      </c>
      <c r="C79" s="9">
        <v>0.76600000000000001</v>
      </c>
      <c r="D79" s="172">
        <v>0.76200000000000001</v>
      </c>
      <c r="E79" s="304">
        <v>0.755</v>
      </c>
      <c r="F79" s="304">
        <v>0.75900000000000001</v>
      </c>
      <c r="G79" s="304">
        <v>0.74099999999999999</v>
      </c>
      <c r="H79" s="304">
        <v>0.73299999999999998</v>
      </c>
      <c r="I79" s="322">
        <v>0.73799999999999999</v>
      </c>
      <c r="J79" s="304">
        <v>0.74299999999999999</v>
      </c>
      <c r="K79" s="172">
        <v>0.71899999999999997</v>
      </c>
      <c r="L79" s="304">
        <v>0.71099999999999997</v>
      </c>
      <c r="M79" s="9">
        <v>0.72</v>
      </c>
    </row>
    <row r="80" spans="1:13" ht="14.5" customHeight="1" x14ac:dyDescent="0.35">
      <c r="A80" s="3" t="s">
        <v>3</v>
      </c>
      <c r="B80" s="9">
        <v>1.2549999999999999</v>
      </c>
      <c r="C80" s="9">
        <v>1.246</v>
      </c>
      <c r="D80" s="172">
        <v>1.246</v>
      </c>
      <c r="E80" s="304">
        <v>1.2589999999999999</v>
      </c>
      <c r="F80" s="304">
        <v>1.2669999999999999</v>
      </c>
      <c r="G80" s="304">
        <v>1.274</v>
      </c>
      <c r="H80" s="304">
        <v>1.268</v>
      </c>
      <c r="I80" s="322">
        <v>1.2689999999999999</v>
      </c>
      <c r="J80" s="304">
        <v>1.258</v>
      </c>
      <c r="K80" s="172">
        <v>1.244</v>
      </c>
      <c r="L80" s="304">
        <v>1.248</v>
      </c>
      <c r="M80" s="9">
        <v>1.2609999999999999</v>
      </c>
    </row>
    <row r="81" spans="1:13" ht="14.5" customHeight="1" x14ac:dyDescent="0.35">
      <c r="A81" s="25" t="s">
        <v>70</v>
      </c>
      <c r="B81" s="9">
        <v>1.333</v>
      </c>
      <c r="C81" s="9">
        <v>1.3620000000000001</v>
      </c>
      <c r="D81" s="172">
        <v>1.367</v>
      </c>
      <c r="E81" s="304">
        <v>1.397</v>
      </c>
      <c r="F81" s="304">
        <v>1.395</v>
      </c>
      <c r="G81" s="304">
        <v>1.403</v>
      </c>
      <c r="H81" s="304">
        <v>1.3919999999999999</v>
      </c>
      <c r="I81" s="322">
        <v>1.3979999999999999</v>
      </c>
      <c r="J81" s="304">
        <v>1.379</v>
      </c>
      <c r="K81" s="172">
        <v>1.3740000000000001</v>
      </c>
      <c r="L81" s="304">
        <v>1.3939999999999999</v>
      </c>
      <c r="M81" s="9">
        <v>1.4279999999999999</v>
      </c>
    </row>
    <row r="82" spans="1:13" ht="14.5" customHeight="1" x14ac:dyDescent="0.35">
      <c r="A82" s="27" t="s">
        <v>13</v>
      </c>
      <c r="B82" s="171">
        <v>0.73799999999999999</v>
      </c>
      <c r="C82" s="171">
        <v>0.72299999999999998</v>
      </c>
      <c r="D82" s="171">
        <v>0.70599999999999996</v>
      </c>
      <c r="E82" s="305">
        <v>0.72099999999999997</v>
      </c>
      <c r="F82" s="305">
        <v>0.73299999999999998</v>
      </c>
      <c r="G82" s="305">
        <v>0.75700000000000001</v>
      </c>
      <c r="H82" s="305">
        <v>0.75600000000000001</v>
      </c>
      <c r="I82" s="322">
        <v>0.76700000000000002</v>
      </c>
      <c r="J82" s="305">
        <v>0.753</v>
      </c>
      <c r="K82" s="171">
        <v>0.71399999999999997</v>
      </c>
      <c r="L82" s="305">
        <v>0.70499999999999996</v>
      </c>
      <c r="M82" s="171">
        <v>0.69699999999999995</v>
      </c>
    </row>
    <row r="83" spans="1:13" ht="14.5" customHeight="1" x14ac:dyDescent="0.35">
      <c r="A83" s="27"/>
    </row>
    <row r="84" spans="1:13" ht="14.5" customHeight="1" x14ac:dyDescent="0.35">
      <c r="A84" s="3"/>
      <c r="E84" s="109"/>
    </row>
    <row r="85" spans="1:13" ht="14.5" customHeight="1" thickBot="1" x14ac:dyDescent="0.4">
      <c r="A85" s="3"/>
      <c r="B85" s="335" t="s">
        <v>668</v>
      </c>
      <c r="C85" s="335"/>
      <c r="D85" s="335"/>
      <c r="E85" s="335"/>
      <c r="F85" s="335"/>
      <c r="G85" s="335"/>
      <c r="H85" s="335"/>
      <c r="I85" s="335"/>
      <c r="J85" s="335"/>
      <c r="K85" s="335"/>
      <c r="L85" s="335"/>
      <c r="M85" s="335"/>
    </row>
    <row r="86" spans="1:13" ht="14.5" customHeight="1" x14ac:dyDescent="0.35">
      <c r="A86" s="3"/>
      <c r="B86" s="186">
        <v>43101</v>
      </c>
      <c r="C86" s="186">
        <v>43132</v>
      </c>
      <c r="D86" s="186">
        <v>43160</v>
      </c>
      <c r="E86" s="186">
        <v>43191</v>
      </c>
      <c r="F86" s="186">
        <v>43221</v>
      </c>
      <c r="G86" s="186">
        <v>43252</v>
      </c>
      <c r="H86" s="186">
        <v>43282</v>
      </c>
      <c r="I86" s="186">
        <v>43313</v>
      </c>
      <c r="J86" s="186">
        <v>43344</v>
      </c>
      <c r="K86" s="186">
        <v>43374</v>
      </c>
      <c r="L86" s="186">
        <v>43405</v>
      </c>
      <c r="M86" s="186">
        <v>43435</v>
      </c>
    </row>
    <row r="87" spans="1:13" ht="14.5" customHeight="1" x14ac:dyDescent="0.35">
      <c r="A87" s="3" t="s">
        <v>33</v>
      </c>
      <c r="B87" s="154">
        <v>16797</v>
      </c>
      <c r="C87" s="154">
        <v>24313</v>
      </c>
      <c r="D87" s="205">
        <v>18710</v>
      </c>
      <c r="E87" s="154">
        <v>15335</v>
      </c>
      <c r="F87" s="154">
        <v>18358</v>
      </c>
      <c r="G87" s="205">
        <v>16156</v>
      </c>
      <c r="H87" s="154">
        <v>12198</v>
      </c>
      <c r="I87" s="154">
        <v>14440</v>
      </c>
      <c r="J87" s="154">
        <v>15730</v>
      </c>
      <c r="K87" s="154">
        <v>18790</v>
      </c>
      <c r="L87" s="154">
        <v>19909</v>
      </c>
      <c r="M87" s="154">
        <v>18361.97</v>
      </c>
    </row>
    <row r="88" spans="1:13" ht="14.5" customHeight="1" x14ac:dyDescent="0.35">
      <c r="A88" s="3" t="s">
        <v>34</v>
      </c>
      <c r="B88" s="154">
        <v>1343</v>
      </c>
      <c r="C88" s="154">
        <v>1971</v>
      </c>
      <c r="D88" s="205">
        <v>1395</v>
      </c>
      <c r="E88" s="154">
        <v>1070</v>
      </c>
      <c r="F88" s="154">
        <v>1092</v>
      </c>
      <c r="G88" s="205">
        <v>1035</v>
      </c>
      <c r="H88" s="154">
        <v>844</v>
      </c>
      <c r="I88" s="154">
        <v>931</v>
      </c>
      <c r="J88" s="154">
        <v>1048</v>
      </c>
      <c r="K88" s="154">
        <v>1169</v>
      </c>
      <c r="L88" s="154">
        <v>1059</v>
      </c>
      <c r="M88" s="154">
        <v>1151.9960000000001</v>
      </c>
    </row>
    <row r="89" spans="1:13" ht="14.5" customHeight="1" x14ac:dyDescent="0.35">
      <c r="A89" s="3" t="s">
        <v>19</v>
      </c>
      <c r="B89" s="154">
        <v>839</v>
      </c>
      <c r="C89" s="154">
        <v>1010</v>
      </c>
      <c r="D89" s="205">
        <v>719</v>
      </c>
      <c r="E89" s="154">
        <v>596</v>
      </c>
      <c r="F89" s="154">
        <v>696</v>
      </c>
      <c r="G89" s="205">
        <v>653</v>
      </c>
      <c r="H89" s="154">
        <v>487</v>
      </c>
      <c r="I89" s="154">
        <v>527</v>
      </c>
      <c r="J89" s="154">
        <v>695</v>
      </c>
      <c r="K89" s="154">
        <v>630</v>
      </c>
      <c r="L89" s="154">
        <v>716</v>
      </c>
      <c r="M89" s="154">
        <v>700.48500000000001</v>
      </c>
    </row>
    <row r="90" spans="1:13" ht="14.5" customHeight="1" x14ac:dyDescent="0.35">
      <c r="A90" s="27" t="s">
        <v>32</v>
      </c>
      <c r="B90" s="201">
        <v>18979</v>
      </c>
      <c r="C90" s="201">
        <v>27294</v>
      </c>
      <c r="D90" s="170">
        <v>20824</v>
      </c>
      <c r="E90" s="170">
        <v>17001</v>
      </c>
      <c r="F90" s="170">
        <v>20146</v>
      </c>
      <c r="G90" s="170">
        <v>17845</v>
      </c>
      <c r="H90" s="170">
        <v>13530</v>
      </c>
      <c r="I90" s="170">
        <v>15899</v>
      </c>
      <c r="J90" s="170">
        <v>17472</v>
      </c>
      <c r="K90" s="299">
        <v>20589</v>
      </c>
      <c r="L90" s="170">
        <v>21684</v>
      </c>
      <c r="M90" s="170">
        <v>20214.45</v>
      </c>
    </row>
    <row r="91" spans="1:13" ht="14.5" customHeight="1" x14ac:dyDescent="0.35">
      <c r="A91" s="27"/>
      <c r="B91" s="178"/>
      <c r="C91" s="178"/>
      <c r="D91" s="178"/>
      <c r="E91" s="178"/>
      <c r="F91" s="178"/>
      <c r="G91" s="178"/>
      <c r="H91" s="178"/>
      <c r="I91" s="202"/>
      <c r="J91" s="178"/>
      <c r="K91" s="178"/>
      <c r="L91" s="178"/>
      <c r="M91" s="178"/>
    </row>
    <row r="92" spans="1:13" ht="27" customHeight="1" x14ac:dyDescent="0.35">
      <c r="A92" s="339" t="s">
        <v>919</v>
      </c>
      <c r="B92" s="339"/>
      <c r="C92" s="339"/>
      <c r="D92" s="339"/>
      <c r="E92" s="339"/>
      <c r="F92" s="339"/>
      <c r="G92" s="339"/>
      <c r="H92" s="339"/>
      <c r="I92" s="339"/>
      <c r="J92" s="339"/>
      <c r="K92" s="339"/>
      <c r="L92" s="339"/>
      <c r="M92" s="339"/>
    </row>
    <row r="93" spans="1:13" ht="30" customHeight="1" x14ac:dyDescent="0.35">
      <c r="A93" s="333" t="s">
        <v>674</v>
      </c>
      <c r="B93" s="333"/>
      <c r="C93" s="333"/>
      <c r="D93" s="333"/>
      <c r="E93" s="333"/>
      <c r="F93" s="333"/>
      <c r="G93" s="333"/>
      <c r="H93" s="333"/>
      <c r="I93" s="333"/>
      <c r="J93" s="333"/>
      <c r="K93" s="333"/>
      <c r="L93" s="333"/>
      <c r="M93" s="333"/>
    </row>
    <row r="94" spans="1:13" ht="29.15" customHeight="1" x14ac:dyDescent="0.35">
      <c r="A94" s="179">
        <v>2017</v>
      </c>
      <c r="B94" s="334" t="s">
        <v>664</v>
      </c>
      <c r="C94" s="334"/>
      <c r="D94" s="334"/>
      <c r="E94" s="334"/>
      <c r="F94" s="334"/>
      <c r="G94" s="334"/>
      <c r="H94" s="334"/>
      <c r="I94" s="334"/>
      <c r="J94" s="334"/>
      <c r="K94" s="334"/>
      <c r="L94" s="334"/>
      <c r="M94" s="334"/>
    </row>
    <row r="95" spans="1:13" x14ac:dyDescent="0.35">
      <c r="A95" s="8" t="s">
        <v>72</v>
      </c>
      <c r="B95" s="92">
        <v>20</v>
      </c>
      <c r="C95" s="92">
        <v>19</v>
      </c>
      <c r="D95" s="92">
        <v>23</v>
      </c>
      <c r="E95" s="92">
        <v>19</v>
      </c>
      <c r="F95" s="92">
        <v>22</v>
      </c>
      <c r="G95" s="92">
        <v>22</v>
      </c>
      <c r="H95" s="92">
        <v>20</v>
      </c>
      <c r="I95" s="92">
        <v>23</v>
      </c>
      <c r="J95" s="92">
        <v>20</v>
      </c>
      <c r="K95" s="92">
        <v>22</v>
      </c>
      <c r="L95" s="92">
        <v>21</v>
      </c>
      <c r="M95" s="92">
        <v>20</v>
      </c>
    </row>
    <row r="96" spans="1:13" ht="15" thickBot="1" x14ac:dyDescent="0.4">
      <c r="A96" s="3"/>
      <c r="B96" s="335" t="s">
        <v>665</v>
      </c>
      <c r="C96" s="335"/>
      <c r="D96" s="335"/>
      <c r="E96" s="335"/>
      <c r="F96" s="335"/>
      <c r="G96" s="335"/>
      <c r="H96" s="335"/>
      <c r="I96" s="335"/>
      <c r="J96" s="335"/>
      <c r="K96" s="335"/>
      <c r="L96" s="335"/>
      <c r="M96" s="335"/>
    </row>
    <row r="97" spans="1:13" x14ac:dyDescent="0.35">
      <c r="A97" s="3"/>
      <c r="B97" s="186">
        <v>42736</v>
      </c>
      <c r="C97" s="186">
        <v>42767</v>
      </c>
      <c r="D97" s="186">
        <v>42795</v>
      </c>
      <c r="E97" s="186">
        <v>42826</v>
      </c>
      <c r="F97" s="186">
        <v>42856</v>
      </c>
      <c r="G97" s="186">
        <v>42887</v>
      </c>
      <c r="H97" s="186">
        <v>42917</v>
      </c>
      <c r="I97" s="186">
        <v>42948</v>
      </c>
      <c r="J97" s="186">
        <v>42979</v>
      </c>
      <c r="K97" s="186">
        <v>43009</v>
      </c>
      <c r="L97" s="186">
        <v>43040</v>
      </c>
      <c r="M97" s="186">
        <v>43070</v>
      </c>
    </row>
    <row r="98" spans="1:13" x14ac:dyDescent="0.35">
      <c r="A98" s="3" t="s">
        <v>0</v>
      </c>
      <c r="B98" s="154">
        <v>8391</v>
      </c>
      <c r="C98" s="154">
        <v>10553</v>
      </c>
      <c r="D98" s="205">
        <v>8702</v>
      </c>
      <c r="E98" s="154">
        <v>8264</v>
      </c>
      <c r="F98" s="154">
        <v>8916</v>
      </c>
      <c r="G98" s="154">
        <v>7457</v>
      </c>
      <c r="H98" s="154">
        <v>6279</v>
      </c>
      <c r="I98" s="154">
        <v>7753</v>
      </c>
      <c r="J98" s="154">
        <v>8190</v>
      </c>
      <c r="K98" s="154">
        <v>7624</v>
      </c>
      <c r="L98" s="154">
        <v>9348</v>
      </c>
      <c r="M98" s="154">
        <v>6903</v>
      </c>
    </row>
    <row r="99" spans="1:13" x14ac:dyDescent="0.35">
      <c r="A99" s="3" t="s">
        <v>1</v>
      </c>
      <c r="B99" s="154">
        <v>2495</v>
      </c>
      <c r="C99" s="154">
        <v>2538</v>
      </c>
      <c r="D99" s="205">
        <v>3189</v>
      </c>
      <c r="E99" s="154">
        <v>2597</v>
      </c>
      <c r="F99" s="154">
        <v>2347</v>
      </c>
      <c r="G99" s="154">
        <v>3162</v>
      </c>
      <c r="H99" s="154">
        <v>2092</v>
      </c>
      <c r="I99" s="154">
        <v>2687</v>
      </c>
      <c r="J99" s="154">
        <v>3083</v>
      </c>
      <c r="K99" s="154">
        <v>2241</v>
      </c>
      <c r="L99" s="154">
        <v>2725</v>
      </c>
      <c r="M99" s="154">
        <v>2963</v>
      </c>
    </row>
    <row r="100" spans="1:13" ht="14.5" customHeight="1" x14ac:dyDescent="0.35">
      <c r="A100" s="25" t="s">
        <v>71</v>
      </c>
      <c r="B100" s="154">
        <v>2539</v>
      </c>
      <c r="C100" s="154">
        <v>2490</v>
      </c>
      <c r="D100" s="205">
        <v>2465</v>
      </c>
      <c r="E100" s="154">
        <v>2539</v>
      </c>
      <c r="F100" s="154">
        <v>2670</v>
      </c>
      <c r="G100" s="154">
        <v>2674</v>
      </c>
      <c r="H100" s="154">
        <v>2610</v>
      </c>
      <c r="I100" s="154">
        <v>2790</v>
      </c>
      <c r="J100" s="154">
        <v>2664</v>
      </c>
      <c r="K100" s="154">
        <v>2395</v>
      </c>
      <c r="L100" s="154">
        <v>2691</v>
      </c>
      <c r="M100" s="154">
        <v>2380</v>
      </c>
    </row>
    <row r="101" spans="1:13" ht="14.5" customHeight="1" x14ac:dyDescent="0.35">
      <c r="A101" s="3" t="s">
        <v>2</v>
      </c>
      <c r="B101" s="154">
        <v>920</v>
      </c>
      <c r="C101" s="154">
        <v>764</v>
      </c>
      <c r="D101" s="205">
        <v>978</v>
      </c>
      <c r="E101" s="154">
        <v>788</v>
      </c>
      <c r="F101" s="154">
        <v>823</v>
      </c>
      <c r="G101" s="154">
        <v>1014</v>
      </c>
      <c r="H101" s="154">
        <v>863</v>
      </c>
      <c r="I101" s="154">
        <v>817</v>
      </c>
      <c r="J101" s="154">
        <v>1256</v>
      </c>
      <c r="K101" s="154">
        <v>889</v>
      </c>
      <c r="L101" s="154">
        <v>915</v>
      </c>
      <c r="M101" s="154">
        <v>1027</v>
      </c>
    </row>
    <row r="102" spans="1:13" ht="14.5" customHeight="1" x14ac:dyDescent="0.35">
      <c r="A102" s="3" t="s">
        <v>3</v>
      </c>
      <c r="B102" s="154">
        <v>1166</v>
      </c>
      <c r="C102" s="154">
        <v>1542</v>
      </c>
      <c r="D102" s="205">
        <v>1113</v>
      </c>
      <c r="E102" s="154">
        <v>1564</v>
      </c>
      <c r="F102" s="154">
        <v>1185</v>
      </c>
      <c r="G102" s="154">
        <v>1735</v>
      </c>
      <c r="H102" s="154">
        <v>1642</v>
      </c>
      <c r="I102" s="154">
        <v>1378</v>
      </c>
      <c r="J102" s="154">
        <v>1123</v>
      </c>
      <c r="K102" s="154">
        <v>1176</v>
      </c>
      <c r="L102" s="154">
        <v>1552</v>
      </c>
      <c r="M102" s="154">
        <v>1101</v>
      </c>
    </row>
    <row r="103" spans="1:13" ht="14.5" customHeight="1" x14ac:dyDescent="0.35">
      <c r="A103" s="25" t="s">
        <v>70</v>
      </c>
      <c r="B103" s="154">
        <v>525</v>
      </c>
      <c r="C103" s="154">
        <v>523</v>
      </c>
      <c r="D103" s="205">
        <v>491</v>
      </c>
      <c r="E103" s="154">
        <v>548</v>
      </c>
      <c r="F103" s="154">
        <v>540</v>
      </c>
      <c r="G103" s="154">
        <v>512</v>
      </c>
      <c r="H103" s="154">
        <v>550</v>
      </c>
      <c r="I103" s="154">
        <v>622</v>
      </c>
      <c r="J103" s="154">
        <v>660</v>
      </c>
      <c r="K103" s="154">
        <v>565</v>
      </c>
      <c r="L103" s="154">
        <v>749</v>
      </c>
      <c r="M103" s="154">
        <v>531</v>
      </c>
    </row>
    <row r="104" spans="1:13" ht="14.5" customHeight="1" x14ac:dyDescent="0.35">
      <c r="A104" s="26" t="s">
        <v>13</v>
      </c>
      <c r="B104" s="201">
        <v>16036</v>
      </c>
      <c r="C104" s="201">
        <v>18410</v>
      </c>
      <c r="D104" s="170">
        <v>16937</v>
      </c>
      <c r="E104" s="201">
        <v>16301</v>
      </c>
      <c r="F104" s="201">
        <v>16481</v>
      </c>
      <c r="G104" s="201">
        <v>16555</v>
      </c>
      <c r="H104" s="201">
        <v>14036</v>
      </c>
      <c r="I104" s="201">
        <v>16048</v>
      </c>
      <c r="J104" s="201">
        <v>16977</v>
      </c>
      <c r="K104" s="201">
        <v>14890</v>
      </c>
      <c r="L104" s="201">
        <v>17979</v>
      </c>
      <c r="M104" s="201">
        <v>14906</v>
      </c>
    </row>
    <row r="105" spans="1:13" ht="14.5" customHeight="1" x14ac:dyDescent="0.35">
      <c r="A105" s="26"/>
    </row>
    <row r="106" spans="1:13" ht="14.5" customHeight="1" x14ac:dyDescent="0.35">
      <c r="A106" s="26"/>
    </row>
    <row r="107" spans="1:13" ht="14.5" customHeight="1" thickBot="1" x14ac:dyDescent="0.4">
      <c r="A107" s="3"/>
      <c r="B107" s="335" t="s">
        <v>666</v>
      </c>
      <c r="C107" s="335"/>
      <c r="D107" s="335"/>
      <c r="E107" s="335"/>
      <c r="F107" s="335"/>
      <c r="G107" s="335"/>
      <c r="H107" s="335"/>
      <c r="I107" s="335"/>
      <c r="J107" s="335"/>
      <c r="K107" s="335"/>
      <c r="L107" s="335"/>
      <c r="M107" s="335"/>
    </row>
    <row r="108" spans="1:13" ht="14.5" customHeight="1" x14ac:dyDescent="0.35">
      <c r="A108" s="3"/>
      <c r="B108" s="186">
        <v>42736</v>
      </c>
      <c r="C108" s="186">
        <v>42767</v>
      </c>
      <c r="D108" s="186">
        <v>42795</v>
      </c>
      <c r="E108" s="186">
        <v>42826</v>
      </c>
      <c r="F108" s="186">
        <v>42856</v>
      </c>
      <c r="G108" s="186">
        <v>42887</v>
      </c>
      <c r="H108" s="186">
        <v>42917</v>
      </c>
      <c r="I108" s="186">
        <v>42948</v>
      </c>
      <c r="J108" s="186">
        <v>42979</v>
      </c>
      <c r="K108" s="186">
        <v>43009</v>
      </c>
      <c r="L108" s="186">
        <v>43040</v>
      </c>
      <c r="M108" s="186">
        <v>43070</v>
      </c>
    </row>
    <row r="109" spans="1:13" ht="14.5" customHeight="1" x14ac:dyDescent="0.35">
      <c r="A109" s="3" t="s">
        <v>0</v>
      </c>
      <c r="B109" s="205">
        <v>9204</v>
      </c>
      <c r="C109" s="205">
        <v>8706</v>
      </c>
      <c r="D109" s="154">
        <v>9169</v>
      </c>
      <c r="E109" s="211">
        <v>9142</v>
      </c>
      <c r="F109" s="211">
        <v>8645</v>
      </c>
      <c r="G109" s="205">
        <v>8210</v>
      </c>
      <c r="H109" s="211">
        <v>7590</v>
      </c>
      <c r="I109" s="307">
        <v>7199</v>
      </c>
      <c r="J109" s="211">
        <v>7424</v>
      </c>
      <c r="K109" s="211">
        <v>7844</v>
      </c>
      <c r="L109" s="205">
        <v>8379</v>
      </c>
      <c r="M109" s="211">
        <v>7970</v>
      </c>
    </row>
    <row r="110" spans="1:13" ht="14.5" customHeight="1" x14ac:dyDescent="0.35">
      <c r="A110" s="3" t="s">
        <v>1</v>
      </c>
      <c r="B110" s="205">
        <v>2846</v>
      </c>
      <c r="C110" s="205">
        <v>2631</v>
      </c>
      <c r="D110" s="154">
        <v>2766</v>
      </c>
      <c r="E110" s="211">
        <v>2802</v>
      </c>
      <c r="F110" s="211">
        <v>2724</v>
      </c>
      <c r="G110" s="205">
        <v>2707</v>
      </c>
      <c r="H110" s="211">
        <v>2548</v>
      </c>
      <c r="I110" s="307">
        <v>2665</v>
      </c>
      <c r="J110" s="211">
        <v>2624</v>
      </c>
      <c r="K110" s="211">
        <v>2658</v>
      </c>
      <c r="L110" s="205">
        <v>2667</v>
      </c>
      <c r="M110" s="211">
        <v>2632</v>
      </c>
    </row>
    <row r="111" spans="1:13" ht="14.5" customHeight="1" x14ac:dyDescent="0.35">
      <c r="A111" s="25" t="s">
        <v>71</v>
      </c>
      <c r="B111" s="205">
        <v>2630</v>
      </c>
      <c r="C111" s="205">
        <v>2536</v>
      </c>
      <c r="D111" s="154">
        <v>2496</v>
      </c>
      <c r="E111" s="211">
        <v>2496</v>
      </c>
      <c r="F111" s="211">
        <v>2557</v>
      </c>
      <c r="G111" s="205">
        <v>2632</v>
      </c>
      <c r="H111" s="211">
        <v>2653</v>
      </c>
      <c r="I111" s="307">
        <v>2695</v>
      </c>
      <c r="J111" s="211">
        <v>2693</v>
      </c>
      <c r="K111" s="211">
        <v>2617</v>
      </c>
      <c r="L111" s="205">
        <v>2579</v>
      </c>
      <c r="M111" s="211">
        <v>2489</v>
      </c>
    </row>
    <row r="112" spans="1:13" ht="14.5" customHeight="1" x14ac:dyDescent="0.35">
      <c r="A112" s="3" t="s">
        <v>2</v>
      </c>
      <c r="B112" s="205">
        <v>933</v>
      </c>
      <c r="C112" s="205">
        <v>861</v>
      </c>
      <c r="D112" s="154">
        <v>894</v>
      </c>
      <c r="E112" s="211">
        <v>852</v>
      </c>
      <c r="F112" s="211">
        <v>868</v>
      </c>
      <c r="G112" s="205">
        <v>879</v>
      </c>
      <c r="H112" s="211">
        <v>901</v>
      </c>
      <c r="I112" s="307">
        <v>898</v>
      </c>
      <c r="J112" s="211">
        <v>971</v>
      </c>
      <c r="K112" s="211">
        <v>976</v>
      </c>
      <c r="L112" s="205">
        <v>1014</v>
      </c>
      <c r="M112" s="211">
        <v>941</v>
      </c>
    </row>
    <row r="113" spans="1:13" ht="14.5" customHeight="1" x14ac:dyDescent="0.35">
      <c r="A113" s="3" t="s">
        <v>3</v>
      </c>
      <c r="B113" s="205">
        <v>1184</v>
      </c>
      <c r="C113" s="205">
        <v>1235</v>
      </c>
      <c r="D113" s="154">
        <v>1261</v>
      </c>
      <c r="E113" s="211">
        <v>1387</v>
      </c>
      <c r="F113" s="211">
        <v>1272</v>
      </c>
      <c r="G113" s="205">
        <v>1491</v>
      </c>
      <c r="H113" s="211">
        <v>1517</v>
      </c>
      <c r="I113" s="307">
        <v>1580</v>
      </c>
      <c r="J113" s="211">
        <v>1381</v>
      </c>
      <c r="K113" s="211">
        <v>1231</v>
      </c>
      <c r="L113" s="205">
        <v>1284</v>
      </c>
      <c r="M113" s="211">
        <v>1278</v>
      </c>
    </row>
    <row r="114" spans="1:13" ht="14.5" customHeight="1" x14ac:dyDescent="0.35">
      <c r="A114" s="25" t="s">
        <v>70</v>
      </c>
      <c r="B114" s="205">
        <v>534</v>
      </c>
      <c r="C114" s="205">
        <v>466</v>
      </c>
      <c r="D114" s="154">
        <v>512</v>
      </c>
      <c r="E114" s="211">
        <v>519</v>
      </c>
      <c r="F114" s="211">
        <v>525</v>
      </c>
      <c r="G114" s="205">
        <v>533</v>
      </c>
      <c r="H114" s="211">
        <v>533</v>
      </c>
      <c r="I114" s="307">
        <v>563</v>
      </c>
      <c r="J114" s="211">
        <v>611</v>
      </c>
      <c r="K114" s="211">
        <v>615</v>
      </c>
      <c r="L114" s="205">
        <v>657</v>
      </c>
      <c r="M114" s="211">
        <v>616</v>
      </c>
    </row>
    <row r="115" spans="1:13" ht="14.5" customHeight="1" x14ac:dyDescent="0.35">
      <c r="A115" s="26" t="s">
        <v>13</v>
      </c>
      <c r="B115" s="170">
        <v>17331</v>
      </c>
      <c r="C115" s="170">
        <v>16435</v>
      </c>
      <c r="D115" s="201">
        <v>17098</v>
      </c>
      <c r="E115" s="302">
        <v>17198</v>
      </c>
      <c r="F115" s="302">
        <v>16591</v>
      </c>
      <c r="G115" s="170">
        <v>16453</v>
      </c>
      <c r="H115" s="302">
        <v>15742</v>
      </c>
      <c r="I115" s="308">
        <v>15600</v>
      </c>
      <c r="J115" s="302">
        <v>15704</v>
      </c>
      <c r="K115" s="302">
        <v>15942</v>
      </c>
      <c r="L115" s="170">
        <v>16580</v>
      </c>
      <c r="M115" s="302">
        <v>15925</v>
      </c>
    </row>
    <row r="116" spans="1:13" ht="14.5" customHeight="1" x14ac:dyDescent="0.35">
      <c r="A116" s="26"/>
      <c r="J116" s="310"/>
    </row>
    <row r="117" spans="1:13" ht="14.5" customHeight="1" x14ac:dyDescent="0.35">
      <c r="A117" s="3"/>
    </row>
    <row r="118" spans="1:13" ht="14.5" customHeight="1" thickBot="1" x14ac:dyDescent="0.4">
      <c r="A118" s="3"/>
      <c r="B118" s="335" t="s">
        <v>895</v>
      </c>
      <c r="C118" s="335"/>
      <c r="D118" s="335"/>
      <c r="E118" s="335"/>
      <c r="F118" s="335"/>
      <c r="G118" s="335"/>
      <c r="H118" s="335"/>
      <c r="I118" s="335"/>
      <c r="J118" s="335"/>
      <c r="K118" s="335"/>
      <c r="L118" s="335"/>
      <c r="M118" s="335"/>
    </row>
    <row r="119" spans="1:13" ht="14.5" customHeight="1" x14ac:dyDescent="0.35">
      <c r="A119" s="3"/>
      <c r="B119" s="186">
        <v>42736</v>
      </c>
      <c r="C119" s="186">
        <v>42767</v>
      </c>
      <c r="D119" s="186">
        <v>42795</v>
      </c>
      <c r="E119" s="186">
        <v>42826</v>
      </c>
      <c r="F119" s="186">
        <v>42856</v>
      </c>
      <c r="G119" s="186">
        <v>42887</v>
      </c>
      <c r="H119" s="186">
        <v>42917</v>
      </c>
      <c r="I119" s="186">
        <v>42948</v>
      </c>
      <c r="J119" s="186">
        <v>42979</v>
      </c>
      <c r="K119" s="186">
        <v>43009</v>
      </c>
      <c r="L119" s="186">
        <v>43040</v>
      </c>
      <c r="M119" s="186">
        <v>43070</v>
      </c>
    </row>
    <row r="120" spans="1:13" ht="14.5" customHeight="1" x14ac:dyDescent="0.35">
      <c r="A120" s="3" t="s">
        <v>0</v>
      </c>
      <c r="B120" s="9">
        <v>0.48899999999999999</v>
      </c>
      <c r="C120" s="9">
        <v>0.49399999999999999</v>
      </c>
      <c r="D120" s="172">
        <v>0.49199999999999999</v>
      </c>
      <c r="E120" s="304">
        <v>0.49399999999999999</v>
      </c>
      <c r="F120" s="172">
        <v>0.49199999999999999</v>
      </c>
      <c r="G120" s="304">
        <v>0.49099999999999999</v>
      </c>
      <c r="H120" s="304">
        <v>0.48899999999999999</v>
      </c>
      <c r="I120" s="304">
        <v>0.49</v>
      </c>
      <c r="J120" s="304">
        <v>0.48499999999999999</v>
      </c>
      <c r="K120" s="172">
        <v>0.47099999999999997</v>
      </c>
      <c r="L120" s="304">
        <v>0.46400000000000002</v>
      </c>
      <c r="M120" s="304">
        <v>0.46700000000000003</v>
      </c>
    </row>
    <row r="121" spans="1:13" ht="14.5" customHeight="1" x14ac:dyDescent="0.35">
      <c r="A121" s="3" t="s">
        <v>1</v>
      </c>
      <c r="B121" s="9">
        <v>0.70199999999999996</v>
      </c>
      <c r="C121" s="9">
        <v>0.70799999999999996</v>
      </c>
      <c r="D121" s="172">
        <v>0.71799999999999997</v>
      </c>
      <c r="E121" s="304">
        <v>0.72199999999999998</v>
      </c>
      <c r="F121" s="172">
        <v>0.72699999999999998</v>
      </c>
      <c r="G121" s="304">
        <v>0.73099999999999998</v>
      </c>
      <c r="H121" s="304">
        <v>0.74</v>
      </c>
      <c r="I121" s="304">
        <v>0.73399999999999999</v>
      </c>
      <c r="J121" s="304">
        <v>0.73799999999999999</v>
      </c>
      <c r="K121" s="172">
        <v>0.73199999999999998</v>
      </c>
      <c r="L121" s="304">
        <v>0.73599999999999999</v>
      </c>
      <c r="M121" s="304">
        <v>0.76800000000000002</v>
      </c>
    </row>
    <row r="122" spans="1:13" ht="14.5" customHeight="1" x14ac:dyDescent="0.35">
      <c r="A122" s="25" t="s">
        <v>71</v>
      </c>
      <c r="B122" s="9">
        <v>1.1040000000000001</v>
      </c>
      <c r="C122" s="9">
        <v>1.129</v>
      </c>
      <c r="D122" s="172">
        <v>1.1299999999999999</v>
      </c>
      <c r="E122" s="304">
        <v>1.125</v>
      </c>
      <c r="F122" s="172">
        <v>1.113</v>
      </c>
      <c r="G122" s="304">
        <v>1.0960000000000001</v>
      </c>
      <c r="H122" s="304">
        <v>1.1000000000000001</v>
      </c>
      <c r="I122" s="304">
        <v>1.0620000000000001</v>
      </c>
      <c r="J122" s="304">
        <v>1.0720000000000001</v>
      </c>
      <c r="K122" s="172">
        <v>1.077</v>
      </c>
      <c r="L122" s="304">
        <v>1.1140000000000001</v>
      </c>
      <c r="M122" s="304">
        <v>1.133</v>
      </c>
    </row>
    <row r="123" spans="1:13" ht="14.5" customHeight="1" x14ac:dyDescent="0.35">
      <c r="A123" s="3" t="s">
        <v>2</v>
      </c>
      <c r="B123" s="9">
        <v>0.79900000000000004</v>
      </c>
      <c r="C123" s="9">
        <v>0.82199999999999995</v>
      </c>
      <c r="D123" s="172">
        <v>0.82299999999999995</v>
      </c>
      <c r="E123" s="304">
        <v>0.82599999999999996</v>
      </c>
      <c r="F123" s="172">
        <v>0.80800000000000005</v>
      </c>
      <c r="G123" s="304">
        <v>0.80700000000000005</v>
      </c>
      <c r="H123" s="304">
        <v>0.80300000000000005</v>
      </c>
      <c r="I123" s="304">
        <v>0.80100000000000005</v>
      </c>
      <c r="J123" s="304">
        <v>0.79600000000000004</v>
      </c>
      <c r="K123" s="172">
        <v>0.78300000000000003</v>
      </c>
      <c r="L123" s="304">
        <v>0.78400000000000003</v>
      </c>
      <c r="M123" s="304">
        <v>0.78500000000000003</v>
      </c>
    </row>
    <row r="124" spans="1:13" ht="14.5" customHeight="1" x14ac:dyDescent="0.35">
      <c r="A124" s="3" t="s">
        <v>3</v>
      </c>
      <c r="B124" s="9">
        <v>1.335</v>
      </c>
      <c r="C124" s="9">
        <v>1.365</v>
      </c>
      <c r="D124" s="172">
        <v>1.3340000000000001</v>
      </c>
      <c r="E124" s="304">
        <v>1.323</v>
      </c>
      <c r="F124" s="172">
        <v>1.2809999999999999</v>
      </c>
      <c r="G124" s="304">
        <v>1.3</v>
      </c>
      <c r="H124" s="304">
        <v>1.2749999999999999</v>
      </c>
      <c r="I124" s="304">
        <v>1.2689999999999999</v>
      </c>
      <c r="J124" s="304">
        <v>1.2509999999999999</v>
      </c>
      <c r="K124" s="172">
        <v>1.2569999999999999</v>
      </c>
      <c r="L124" s="304">
        <v>1.254</v>
      </c>
      <c r="M124" s="304">
        <v>1.2509999999999999</v>
      </c>
    </row>
    <row r="125" spans="1:13" ht="14.5" customHeight="1" x14ac:dyDescent="0.35">
      <c r="A125" s="25" t="s">
        <v>70</v>
      </c>
      <c r="B125" s="9">
        <v>1.4550000000000001</v>
      </c>
      <c r="C125" s="9">
        <v>1.5009999999999999</v>
      </c>
      <c r="D125" s="172">
        <v>1.496</v>
      </c>
      <c r="E125" s="304">
        <v>1.4850000000000001</v>
      </c>
      <c r="F125" s="172">
        <v>1.4590000000000001</v>
      </c>
      <c r="G125" s="304">
        <v>1.4490000000000001</v>
      </c>
      <c r="H125" s="304">
        <v>1.4590000000000001</v>
      </c>
      <c r="I125" s="304">
        <v>1.42</v>
      </c>
      <c r="J125" s="304">
        <v>1.3759999999999999</v>
      </c>
      <c r="K125" s="172">
        <v>1.319</v>
      </c>
      <c r="L125" s="304">
        <v>1.2989999999999999</v>
      </c>
      <c r="M125" s="304">
        <v>1.3149999999999999</v>
      </c>
    </row>
    <row r="126" spans="1:13" ht="14.5" customHeight="1" x14ac:dyDescent="0.35">
      <c r="A126" s="27" t="s">
        <v>13</v>
      </c>
      <c r="B126" s="171">
        <v>0.72199999999999998</v>
      </c>
      <c r="C126" s="171">
        <v>0.73699999999999999</v>
      </c>
      <c r="D126" s="171">
        <v>0.73099999999999998</v>
      </c>
      <c r="E126" s="305">
        <v>0.73599999999999999</v>
      </c>
      <c r="F126" s="171">
        <v>0.73399999999999999</v>
      </c>
      <c r="G126" s="305">
        <v>0.749</v>
      </c>
      <c r="H126" s="305">
        <v>0.75900000000000001</v>
      </c>
      <c r="I126" s="305">
        <v>0.76100000000000001</v>
      </c>
      <c r="J126" s="305">
        <v>0.749</v>
      </c>
      <c r="K126" s="171">
        <v>0.72599999999999998</v>
      </c>
      <c r="L126" s="305">
        <v>0.72299999999999998</v>
      </c>
      <c r="M126" s="305">
        <v>0.73599999999999999</v>
      </c>
    </row>
    <row r="127" spans="1:13" ht="14.5" customHeight="1" x14ac:dyDescent="0.35">
      <c r="A127" s="27"/>
    </row>
    <row r="128" spans="1:13" ht="14.5" customHeight="1" x14ac:dyDescent="0.35">
      <c r="A128" s="3"/>
      <c r="E128" s="109"/>
    </row>
    <row r="129" spans="1:13" ht="14.5" customHeight="1" thickBot="1" x14ac:dyDescent="0.4">
      <c r="A129" s="3"/>
      <c r="B129" s="335" t="s">
        <v>668</v>
      </c>
      <c r="C129" s="335"/>
      <c r="D129" s="335"/>
      <c r="E129" s="335"/>
      <c r="F129" s="335"/>
      <c r="G129" s="335"/>
      <c r="H129" s="335"/>
      <c r="I129" s="335"/>
      <c r="J129" s="335"/>
      <c r="K129" s="335"/>
      <c r="L129" s="335"/>
      <c r="M129" s="335"/>
    </row>
    <row r="130" spans="1:13" ht="14.5" customHeight="1" x14ac:dyDescent="0.35">
      <c r="A130" s="3"/>
      <c r="B130" s="186">
        <v>42736</v>
      </c>
      <c r="C130" s="186">
        <v>42767</v>
      </c>
      <c r="D130" s="186">
        <v>42795</v>
      </c>
      <c r="E130" s="186">
        <v>42826</v>
      </c>
      <c r="F130" s="186">
        <v>42856</v>
      </c>
      <c r="G130" s="186">
        <v>42887</v>
      </c>
      <c r="H130" s="186">
        <v>42917</v>
      </c>
      <c r="I130" s="186">
        <v>42948</v>
      </c>
      <c r="J130" s="186">
        <v>42979</v>
      </c>
      <c r="K130" s="186">
        <v>43009</v>
      </c>
      <c r="L130" s="186">
        <v>43040</v>
      </c>
      <c r="M130" s="186">
        <v>43070</v>
      </c>
    </row>
    <row r="131" spans="1:13" ht="14.5" customHeight="1" x14ac:dyDescent="0.35">
      <c r="A131" s="3" t="s">
        <v>33</v>
      </c>
      <c r="B131" s="154">
        <v>13962</v>
      </c>
      <c r="C131" s="154">
        <v>16188</v>
      </c>
      <c r="D131" s="205">
        <v>14778</v>
      </c>
      <c r="E131" s="154">
        <v>14154</v>
      </c>
      <c r="F131" s="154">
        <v>14719</v>
      </c>
      <c r="G131" s="205">
        <v>14816</v>
      </c>
      <c r="H131" s="154">
        <v>12787</v>
      </c>
      <c r="I131" s="154">
        <v>14667</v>
      </c>
      <c r="J131" s="154">
        <v>15276</v>
      </c>
      <c r="K131" s="154">
        <v>13173</v>
      </c>
      <c r="L131" s="154">
        <v>16268</v>
      </c>
      <c r="M131" s="154">
        <v>13362</v>
      </c>
    </row>
    <row r="132" spans="1:13" ht="14.5" customHeight="1" x14ac:dyDescent="0.35">
      <c r="A132" s="3" t="s">
        <v>34</v>
      </c>
      <c r="B132" s="154">
        <v>1260</v>
      </c>
      <c r="C132" s="154">
        <v>1442</v>
      </c>
      <c r="D132" s="205">
        <v>1384</v>
      </c>
      <c r="E132" s="154">
        <v>1371</v>
      </c>
      <c r="F132" s="154">
        <v>1038</v>
      </c>
      <c r="G132" s="205">
        <v>970</v>
      </c>
      <c r="H132" s="154">
        <v>743</v>
      </c>
      <c r="I132" s="154">
        <v>851</v>
      </c>
      <c r="J132" s="154">
        <v>1078</v>
      </c>
      <c r="K132" s="154">
        <v>1159</v>
      </c>
      <c r="L132" s="154">
        <v>1077</v>
      </c>
      <c r="M132" s="154">
        <v>953</v>
      </c>
    </row>
    <row r="133" spans="1:13" ht="14.5" customHeight="1" x14ac:dyDescent="0.35">
      <c r="A133" s="3" t="s">
        <v>19</v>
      </c>
      <c r="B133" s="154">
        <v>815</v>
      </c>
      <c r="C133" s="154">
        <v>779</v>
      </c>
      <c r="D133" s="205">
        <v>775</v>
      </c>
      <c r="E133" s="154">
        <v>776</v>
      </c>
      <c r="F133" s="154">
        <v>724</v>
      </c>
      <c r="G133" s="205">
        <v>769</v>
      </c>
      <c r="H133" s="154">
        <v>505</v>
      </c>
      <c r="I133" s="154">
        <v>529</v>
      </c>
      <c r="J133" s="154">
        <v>623</v>
      </c>
      <c r="K133" s="154">
        <v>557</v>
      </c>
      <c r="L133" s="154">
        <v>635</v>
      </c>
      <c r="M133" s="154">
        <v>591</v>
      </c>
    </row>
    <row r="134" spans="1:13" ht="14.5" customHeight="1" x14ac:dyDescent="0.35">
      <c r="A134" s="27" t="s">
        <v>32</v>
      </c>
      <c r="B134" s="201">
        <v>16036</v>
      </c>
      <c r="C134" s="201">
        <v>18410</v>
      </c>
      <c r="D134" s="170">
        <v>16937</v>
      </c>
      <c r="E134" s="170">
        <v>16301</v>
      </c>
      <c r="F134" s="170">
        <v>16481</v>
      </c>
      <c r="G134" s="170">
        <v>16555</v>
      </c>
      <c r="H134" s="170">
        <v>14036</v>
      </c>
      <c r="I134" s="170">
        <v>16048</v>
      </c>
      <c r="J134" s="170">
        <v>16977</v>
      </c>
      <c r="K134" s="299">
        <v>14890</v>
      </c>
      <c r="L134" s="170">
        <v>17979</v>
      </c>
      <c r="M134" s="170">
        <v>14906</v>
      </c>
    </row>
    <row r="135" spans="1:13" ht="10.5" customHeight="1" x14ac:dyDescent="0.35">
      <c r="A135" s="27"/>
      <c r="B135" s="178"/>
      <c r="C135" s="178"/>
      <c r="D135" s="178"/>
      <c r="E135" s="178"/>
      <c r="F135" s="178"/>
      <c r="G135" s="178"/>
      <c r="H135" s="178"/>
      <c r="I135" s="202"/>
      <c r="J135" s="178"/>
      <c r="K135" s="178"/>
      <c r="L135" s="178"/>
      <c r="M135" s="178"/>
    </row>
    <row r="136" spans="1:13" ht="27" customHeight="1" x14ac:dyDescent="0.35">
      <c r="A136" s="339" t="s">
        <v>919</v>
      </c>
      <c r="B136" s="339"/>
      <c r="C136" s="339"/>
      <c r="D136" s="339"/>
      <c r="E136" s="339"/>
      <c r="F136" s="339"/>
      <c r="G136" s="339"/>
      <c r="H136" s="339"/>
      <c r="I136" s="339"/>
      <c r="J136" s="339"/>
      <c r="K136" s="339"/>
      <c r="L136" s="339"/>
      <c r="M136" s="339"/>
    </row>
    <row r="137" spans="1:13" ht="29.25" customHeight="1" x14ac:dyDescent="0.35">
      <c r="A137" s="333" t="s">
        <v>674</v>
      </c>
      <c r="B137" s="333"/>
      <c r="C137" s="333"/>
      <c r="D137" s="333"/>
      <c r="E137" s="333"/>
      <c r="F137" s="333"/>
      <c r="G137" s="333"/>
      <c r="H137" s="333"/>
      <c r="I137" s="333"/>
      <c r="J137" s="333"/>
      <c r="K137" s="333"/>
      <c r="L137" s="333"/>
      <c r="M137" s="333"/>
    </row>
    <row r="138" spans="1:13" ht="29.15" customHeight="1" x14ac:dyDescent="0.35">
      <c r="A138" s="179">
        <v>2016</v>
      </c>
      <c r="B138" s="334" t="s">
        <v>664</v>
      </c>
      <c r="C138" s="334"/>
      <c r="D138" s="334"/>
      <c r="E138" s="334"/>
      <c r="F138" s="334"/>
      <c r="G138" s="334"/>
      <c r="H138" s="334"/>
      <c r="I138" s="334"/>
      <c r="J138" s="334"/>
      <c r="K138" s="334"/>
      <c r="L138" s="334"/>
      <c r="M138" s="334"/>
    </row>
    <row r="139" spans="1:13" ht="15.75" customHeight="1" x14ac:dyDescent="0.35">
      <c r="A139" s="8" t="s">
        <v>72</v>
      </c>
      <c r="B139" s="92">
        <v>19</v>
      </c>
      <c r="C139" s="92">
        <v>20</v>
      </c>
      <c r="D139" s="92">
        <v>22</v>
      </c>
      <c r="E139" s="92">
        <v>21</v>
      </c>
      <c r="F139" s="92">
        <v>21</v>
      </c>
      <c r="G139" s="92">
        <v>22</v>
      </c>
      <c r="H139" s="92">
        <v>20</v>
      </c>
      <c r="I139" s="92">
        <v>23</v>
      </c>
      <c r="J139" s="92">
        <v>21</v>
      </c>
      <c r="K139" s="92">
        <v>21</v>
      </c>
      <c r="L139" s="92">
        <v>21</v>
      </c>
      <c r="M139" s="92">
        <v>21</v>
      </c>
    </row>
    <row r="140" spans="1:13" ht="15.75" customHeight="1" thickBot="1" x14ac:dyDescent="0.4">
      <c r="A140" s="3"/>
      <c r="B140" s="335" t="s">
        <v>665</v>
      </c>
      <c r="C140" s="335"/>
      <c r="D140" s="335"/>
      <c r="E140" s="335"/>
      <c r="F140" s="335"/>
      <c r="G140" s="335"/>
      <c r="H140" s="335"/>
      <c r="I140" s="335"/>
      <c r="J140" s="335"/>
      <c r="K140" s="335"/>
      <c r="L140" s="335"/>
      <c r="M140" s="335"/>
    </row>
    <row r="141" spans="1:13" ht="15" customHeight="1" x14ac:dyDescent="0.35">
      <c r="A141" s="3"/>
      <c r="B141" s="186">
        <v>42370</v>
      </c>
      <c r="C141" s="187">
        <v>42401</v>
      </c>
      <c r="D141" s="187">
        <v>42430</v>
      </c>
      <c r="E141" s="187">
        <v>42461</v>
      </c>
      <c r="F141" s="187">
        <v>42491</v>
      </c>
      <c r="G141" s="187">
        <v>42522</v>
      </c>
      <c r="H141" s="187">
        <v>42552</v>
      </c>
      <c r="I141" s="187">
        <v>42583</v>
      </c>
      <c r="J141" s="187">
        <v>42614</v>
      </c>
      <c r="K141" s="187">
        <v>42644</v>
      </c>
      <c r="L141" s="187">
        <v>42675</v>
      </c>
      <c r="M141" s="188">
        <v>42705</v>
      </c>
    </row>
    <row r="142" spans="1:13" x14ac:dyDescent="0.35">
      <c r="A142" s="3" t="s">
        <v>0</v>
      </c>
      <c r="B142" s="154">
        <v>8935</v>
      </c>
      <c r="C142" s="154">
        <v>9639</v>
      </c>
      <c r="D142" s="205">
        <v>6385</v>
      </c>
      <c r="E142" s="154">
        <v>5525</v>
      </c>
      <c r="F142" s="154">
        <v>7455</v>
      </c>
      <c r="G142" s="154">
        <v>7322</v>
      </c>
      <c r="H142" s="154">
        <v>6789</v>
      </c>
      <c r="I142" s="154">
        <v>7051</v>
      </c>
      <c r="J142" s="154">
        <v>6508</v>
      </c>
      <c r="K142" s="154">
        <v>5719</v>
      </c>
      <c r="L142" s="154">
        <v>11848</v>
      </c>
      <c r="M142" s="154">
        <v>7334</v>
      </c>
    </row>
    <row r="143" spans="1:13" x14ac:dyDescent="0.35">
      <c r="A143" s="3" t="s">
        <v>1</v>
      </c>
      <c r="B143" s="154">
        <v>4139</v>
      </c>
      <c r="C143" s="154">
        <v>3481</v>
      </c>
      <c r="D143" s="205">
        <v>3124</v>
      </c>
      <c r="E143" s="154">
        <v>2696</v>
      </c>
      <c r="F143" s="154">
        <v>2602</v>
      </c>
      <c r="G143" s="154">
        <v>3543</v>
      </c>
      <c r="H143" s="154">
        <v>2569</v>
      </c>
      <c r="I143" s="154">
        <v>2336</v>
      </c>
      <c r="J143" s="154">
        <v>3761</v>
      </c>
      <c r="K143" s="154">
        <v>2601</v>
      </c>
      <c r="L143" s="154">
        <v>3179</v>
      </c>
      <c r="M143" s="154">
        <v>2846</v>
      </c>
    </row>
    <row r="144" spans="1:13" ht="14.5" customHeight="1" x14ac:dyDescent="0.35">
      <c r="A144" s="25" t="s">
        <v>71</v>
      </c>
      <c r="B144" s="154">
        <v>2597</v>
      </c>
      <c r="C144" s="154">
        <v>2738</v>
      </c>
      <c r="D144" s="205">
        <v>2299</v>
      </c>
      <c r="E144" s="154">
        <v>2463</v>
      </c>
      <c r="F144" s="154">
        <v>2234</v>
      </c>
      <c r="G144" s="154">
        <v>2271</v>
      </c>
      <c r="H144" s="154">
        <v>2207</v>
      </c>
      <c r="I144" s="154">
        <v>2236</v>
      </c>
      <c r="J144" s="154">
        <v>2440</v>
      </c>
      <c r="K144" s="154">
        <v>2409</v>
      </c>
      <c r="L144" s="154">
        <v>2772</v>
      </c>
      <c r="M144" s="154">
        <v>2575</v>
      </c>
    </row>
    <row r="145" spans="1:13" x14ac:dyDescent="0.35">
      <c r="A145" s="3" t="s">
        <v>2</v>
      </c>
      <c r="B145" s="154">
        <v>970</v>
      </c>
      <c r="C145" s="154">
        <v>954</v>
      </c>
      <c r="D145" s="205">
        <v>912</v>
      </c>
      <c r="E145" s="154">
        <v>771</v>
      </c>
      <c r="F145" s="154">
        <v>716</v>
      </c>
      <c r="G145" s="154">
        <v>1018</v>
      </c>
      <c r="H145" s="154">
        <v>724</v>
      </c>
      <c r="I145" s="154">
        <v>632</v>
      </c>
      <c r="J145" s="154">
        <v>969</v>
      </c>
      <c r="K145" s="154">
        <v>771</v>
      </c>
      <c r="L145" s="154">
        <v>987</v>
      </c>
      <c r="M145" s="154">
        <v>892</v>
      </c>
    </row>
    <row r="146" spans="1:13" x14ac:dyDescent="0.35">
      <c r="A146" s="3" t="s">
        <v>3</v>
      </c>
      <c r="B146" s="154">
        <v>1133</v>
      </c>
      <c r="C146" s="154">
        <v>1371</v>
      </c>
      <c r="D146" s="205">
        <v>1119</v>
      </c>
      <c r="E146" s="154">
        <v>1941</v>
      </c>
      <c r="F146" s="154">
        <v>1416</v>
      </c>
      <c r="G146" s="154">
        <v>1805</v>
      </c>
      <c r="H146" s="154">
        <v>1342</v>
      </c>
      <c r="I146" s="154">
        <v>1169</v>
      </c>
      <c r="J146" s="154">
        <v>964</v>
      </c>
      <c r="K146" s="154">
        <v>1192</v>
      </c>
      <c r="L146" s="154">
        <v>1363</v>
      </c>
      <c r="M146" s="154">
        <v>1024</v>
      </c>
    </row>
    <row r="147" spans="1:13" x14ac:dyDescent="0.35">
      <c r="A147" s="25" t="s">
        <v>70</v>
      </c>
      <c r="B147" s="154">
        <v>405</v>
      </c>
      <c r="C147" s="154">
        <v>487</v>
      </c>
      <c r="D147" s="205">
        <v>467</v>
      </c>
      <c r="E147" s="154">
        <v>440</v>
      </c>
      <c r="F147" s="154">
        <v>479</v>
      </c>
      <c r="G147" s="154">
        <v>483</v>
      </c>
      <c r="H147" s="154">
        <v>503</v>
      </c>
      <c r="I147" s="154">
        <v>414</v>
      </c>
      <c r="J147" s="154">
        <v>383</v>
      </c>
      <c r="K147" s="154">
        <v>386</v>
      </c>
      <c r="L147" s="154">
        <v>718</v>
      </c>
      <c r="M147" s="154">
        <v>359</v>
      </c>
    </row>
    <row r="148" spans="1:13" x14ac:dyDescent="0.35">
      <c r="A148" s="26" t="s">
        <v>13</v>
      </c>
      <c r="B148" s="201">
        <v>18179</v>
      </c>
      <c r="C148" s="201">
        <v>18671</v>
      </c>
      <c r="D148" s="170">
        <v>14307</v>
      </c>
      <c r="E148" s="201">
        <v>13836</v>
      </c>
      <c r="F148" s="201">
        <v>14903</v>
      </c>
      <c r="G148" s="201">
        <v>16442</v>
      </c>
      <c r="H148" s="201">
        <v>14133</v>
      </c>
      <c r="I148" s="201">
        <v>13836</v>
      </c>
      <c r="J148" s="201">
        <v>15025</v>
      </c>
      <c r="K148" s="201">
        <v>13078</v>
      </c>
      <c r="L148" s="201">
        <v>20867</v>
      </c>
      <c r="M148" s="201">
        <v>15030</v>
      </c>
    </row>
    <row r="149" spans="1:13" x14ac:dyDescent="0.35">
      <c r="A149" s="26"/>
    </row>
    <row r="150" spans="1:13" x14ac:dyDescent="0.35">
      <c r="A150" s="26"/>
    </row>
    <row r="151" spans="1:13" ht="15" thickBot="1" x14ac:dyDescent="0.4">
      <c r="A151" s="3"/>
      <c r="B151" s="335" t="s">
        <v>666</v>
      </c>
      <c r="C151" s="335"/>
      <c r="D151" s="335"/>
      <c r="E151" s="335"/>
      <c r="F151" s="335"/>
      <c r="G151" s="335"/>
      <c r="H151" s="335"/>
      <c r="I151" s="335"/>
      <c r="J151" s="335"/>
      <c r="K151" s="335"/>
      <c r="L151" s="335"/>
      <c r="M151" s="335"/>
    </row>
    <row r="152" spans="1:13" x14ac:dyDescent="0.35">
      <c r="A152" s="3"/>
      <c r="B152" s="186">
        <v>42370</v>
      </c>
      <c r="C152" s="187">
        <v>42401</v>
      </c>
      <c r="D152" s="187">
        <v>42430</v>
      </c>
      <c r="E152" s="187">
        <v>42461</v>
      </c>
      <c r="F152" s="187">
        <v>42491</v>
      </c>
      <c r="G152" s="187">
        <v>42522</v>
      </c>
      <c r="H152" s="187">
        <v>42552</v>
      </c>
      <c r="I152" s="214">
        <v>42583</v>
      </c>
      <c r="J152" s="187">
        <v>42614</v>
      </c>
      <c r="K152" s="187">
        <v>42644</v>
      </c>
      <c r="L152" s="214">
        <v>42675</v>
      </c>
      <c r="M152" s="214">
        <v>42705</v>
      </c>
    </row>
    <row r="153" spans="1:13" x14ac:dyDescent="0.35">
      <c r="A153" s="3" t="s">
        <v>0</v>
      </c>
      <c r="B153" s="154">
        <v>7087</v>
      </c>
      <c r="C153" s="154">
        <v>7996</v>
      </c>
      <c r="D153" s="154">
        <v>8246</v>
      </c>
      <c r="E153" s="205">
        <v>7131</v>
      </c>
      <c r="F153" s="205">
        <v>6454</v>
      </c>
      <c r="G153" s="205">
        <v>6776</v>
      </c>
      <c r="H153" s="205">
        <v>7197</v>
      </c>
      <c r="I153" s="273">
        <v>7062</v>
      </c>
      <c r="J153" s="205">
        <v>6791</v>
      </c>
      <c r="K153" s="205">
        <v>6445</v>
      </c>
      <c r="L153" s="205">
        <v>8025</v>
      </c>
      <c r="M153" s="205">
        <v>8300</v>
      </c>
    </row>
    <row r="154" spans="1:13" x14ac:dyDescent="0.35">
      <c r="A154" s="3" t="s">
        <v>1</v>
      </c>
      <c r="B154" s="154">
        <v>3187</v>
      </c>
      <c r="C154" s="154">
        <v>3552</v>
      </c>
      <c r="D154" s="154">
        <v>3557</v>
      </c>
      <c r="E154" s="205">
        <v>3095</v>
      </c>
      <c r="F154" s="205">
        <v>2812</v>
      </c>
      <c r="G154" s="205">
        <v>2957</v>
      </c>
      <c r="H154" s="205">
        <v>2920</v>
      </c>
      <c r="I154" s="273">
        <v>2816</v>
      </c>
      <c r="J154" s="205">
        <v>2876</v>
      </c>
      <c r="K154" s="205">
        <v>2882</v>
      </c>
      <c r="L154" s="205">
        <v>3180</v>
      </c>
      <c r="M154" s="205">
        <v>2875</v>
      </c>
    </row>
    <row r="155" spans="1:13" x14ac:dyDescent="0.35">
      <c r="A155" s="25" t="s">
        <v>71</v>
      </c>
      <c r="B155" s="154">
        <v>2196</v>
      </c>
      <c r="C155" s="154">
        <v>2448</v>
      </c>
      <c r="D155" s="154">
        <v>2536</v>
      </c>
      <c r="E155" s="205">
        <v>2493</v>
      </c>
      <c r="F155" s="205">
        <v>2331</v>
      </c>
      <c r="G155" s="205">
        <v>2322</v>
      </c>
      <c r="H155" s="205">
        <v>2238</v>
      </c>
      <c r="I155" s="273">
        <v>2239</v>
      </c>
      <c r="J155" s="205">
        <v>2294</v>
      </c>
      <c r="K155" s="205">
        <v>2358</v>
      </c>
      <c r="L155" s="205">
        <v>2541</v>
      </c>
      <c r="M155" s="205">
        <v>2586</v>
      </c>
    </row>
    <row r="156" spans="1:13" x14ac:dyDescent="0.35">
      <c r="A156" s="3" t="s">
        <v>2</v>
      </c>
      <c r="B156" s="154">
        <v>855</v>
      </c>
      <c r="C156" s="154">
        <v>934</v>
      </c>
      <c r="D156" s="154">
        <v>944</v>
      </c>
      <c r="E156" s="205">
        <v>878</v>
      </c>
      <c r="F156" s="205">
        <v>802</v>
      </c>
      <c r="G156" s="205">
        <v>838</v>
      </c>
      <c r="H156" s="205">
        <v>824</v>
      </c>
      <c r="I156" s="273">
        <v>791</v>
      </c>
      <c r="J156" s="205">
        <v>772</v>
      </c>
      <c r="K156" s="205">
        <v>786</v>
      </c>
      <c r="L156" s="205">
        <v>909</v>
      </c>
      <c r="M156" s="205">
        <v>883</v>
      </c>
    </row>
    <row r="157" spans="1:13" x14ac:dyDescent="0.35">
      <c r="A157" s="3" t="s">
        <v>3</v>
      </c>
      <c r="B157" s="154">
        <v>1176</v>
      </c>
      <c r="C157" s="154">
        <v>1175</v>
      </c>
      <c r="D157" s="154">
        <v>1206</v>
      </c>
      <c r="E157" s="205">
        <v>1473</v>
      </c>
      <c r="F157" s="205">
        <v>1486</v>
      </c>
      <c r="G157" s="205">
        <v>1722</v>
      </c>
      <c r="H157" s="205">
        <v>1529</v>
      </c>
      <c r="I157" s="273">
        <v>1437</v>
      </c>
      <c r="J157" s="205">
        <v>1156</v>
      </c>
      <c r="K157" s="205">
        <v>1110</v>
      </c>
      <c r="L157" s="205">
        <v>1173</v>
      </c>
      <c r="M157" s="205">
        <v>1193</v>
      </c>
    </row>
    <row r="158" spans="1:13" x14ac:dyDescent="0.35">
      <c r="A158" s="25" t="s">
        <v>70</v>
      </c>
      <c r="B158" s="154">
        <v>359</v>
      </c>
      <c r="C158" s="154">
        <v>381</v>
      </c>
      <c r="D158" s="154">
        <v>454</v>
      </c>
      <c r="E158" s="205">
        <v>464</v>
      </c>
      <c r="F158" s="205">
        <v>462</v>
      </c>
      <c r="G158" s="205">
        <v>468</v>
      </c>
      <c r="H158" s="205">
        <v>488</v>
      </c>
      <c r="I158" s="273">
        <v>464</v>
      </c>
      <c r="J158" s="205">
        <v>431</v>
      </c>
      <c r="K158" s="205">
        <v>395</v>
      </c>
      <c r="L158" s="205">
        <v>496</v>
      </c>
      <c r="M158" s="205">
        <v>488</v>
      </c>
    </row>
    <row r="159" spans="1:13" x14ac:dyDescent="0.35">
      <c r="A159" s="26" t="s">
        <v>13</v>
      </c>
      <c r="B159" s="201">
        <v>14861</v>
      </c>
      <c r="C159" s="201">
        <v>16486</v>
      </c>
      <c r="D159" s="201">
        <v>16944</v>
      </c>
      <c r="E159" s="170">
        <v>15535</v>
      </c>
      <c r="F159" s="170">
        <v>14348</v>
      </c>
      <c r="G159" s="170">
        <v>15082</v>
      </c>
      <c r="H159" s="170">
        <v>15196</v>
      </c>
      <c r="I159" s="274">
        <v>14809</v>
      </c>
      <c r="J159" s="170">
        <v>14319</v>
      </c>
      <c r="K159" s="170">
        <v>13975</v>
      </c>
      <c r="L159" s="170">
        <v>16323</v>
      </c>
      <c r="M159" s="170">
        <v>16325</v>
      </c>
    </row>
    <row r="160" spans="1:13" x14ac:dyDescent="0.35">
      <c r="A160" s="26"/>
    </row>
    <row r="161" spans="1:15" x14ac:dyDescent="0.35">
      <c r="A161" s="3"/>
    </row>
    <row r="162" spans="1:15" ht="15" thickBot="1" x14ac:dyDescent="0.4">
      <c r="A162" s="3"/>
      <c r="B162" s="335" t="s">
        <v>895</v>
      </c>
      <c r="C162" s="335"/>
      <c r="D162" s="335"/>
      <c r="E162" s="335"/>
      <c r="F162" s="335"/>
      <c r="G162" s="335"/>
      <c r="H162" s="335"/>
      <c r="I162" s="335"/>
      <c r="J162" s="335"/>
      <c r="K162" s="335"/>
      <c r="L162" s="335"/>
      <c r="M162" s="335"/>
    </row>
    <row r="163" spans="1:15" x14ac:dyDescent="0.35">
      <c r="A163" s="3"/>
      <c r="B163" s="186">
        <v>42370</v>
      </c>
      <c r="C163" s="187">
        <v>42401</v>
      </c>
      <c r="D163" s="187">
        <v>42430</v>
      </c>
      <c r="E163" s="187">
        <v>42461</v>
      </c>
      <c r="F163" s="187">
        <v>42491</v>
      </c>
      <c r="G163" s="187">
        <v>42522</v>
      </c>
      <c r="H163" s="214">
        <v>42552</v>
      </c>
      <c r="I163" s="187">
        <v>42583</v>
      </c>
      <c r="J163" s="187">
        <v>42614</v>
      </c>
      <c r="K163" s="214">
        <v>42644</v>
      </c>
      <c r="L163" s="214">
        <v>42675</v>
      </c>
      <c r="M163" s="188">
        <v>42705</v>
      </c>
    </row>
    <row r="164" spans="1:15" ht="14.5" customHeight="1" x14ac:dyDescent="0.35">
      <c r="A164" s="3" t="s">
        <v>0</v>
      </c>
      <c r="B164" s="9">
        <v>0.51400000000000001</v>
      </c>
      <c r="C164" s="9">
        <v>0.50700000000000001</v>
      </c>
      <c r="D164" s="172">
        <v>0.501</v>
      </c>
      <c r="E164" s="172">
        <v>0.498</v>
      </c>
      <c r="F164" s="172">
        <v>0.5</v>
      </c>
      <c r="G164" s="172">
        <v>0.496</v>
      </c>
      <c r="H164" s="172">
        <v>0.499</v>
      </c>
      <c r="I164" s="172">
        <v>0.504</v>
      </c>
      <c r="J164" s="172">
        <v>0.50800000000000001</v>
      </c>
      <c r="K164" s="172">
        <v>0.505</v>
      </c>
      <c r="L164" s="172">
        <v>0.496</v>
      </c>
      <c r="M164" s="9">
        <v>0.49099999999999999</v>
      </c>
      <c r="O164" s="41"/>
    </row>
    <row r="165" spans="1:15" ht="14.5" customHeight="1" x14ac:dyDescent="0.35">
      <c r="A165" s="3" t="s">
        <v>1</v>
      </c>
      <c r="B165" s="9">
        <v>0.71699999999999997</v>
      </c>
      <c r="C165" s="9">
        <v>0.72299999999999998</v>
      </c>
      <c r="D165" s="172">
        <v>0.72599999999999998</v>
      </c>
      <c r="E165" s="172">
        <v>0.71599999999999997</v>
      </c>
      <c r="F165" s="172">
        <v>0.71</v>
      </c>
      <c r="G165" s="172">
        <v>0.70899999999999996</v>
      </c>
      <c r="H165" s="172">
        <v>0.70799999999999996</v>
      </c>
      <c r="I165" s="172">
        <v>0.69299999999999995</v>
      </c>
      <c r="J165" s="172">
        <v>0.67600000000000005</v>
      </c>
      <c r="K165" s="172">
        <v>0.67300000000000004</v>
      </c>
      <c r="L165" s="172">
        <v>0.68200000000000005</v>
      </c>
      <c r="M165" s="9">
        <v>0.69099999999999995</v>
      </c>
      <c r="O165" s="41"/>
    </row>
    <row r="166" spans="1:15" ht="14.5" customHeight="1" x14ac:dyDescent="0.35">
      <c r="A166" s="25" t="s">
        <v>71</v>
      </c>
      <c r="B166" s="9">
        <v>1.24</v>
      </c>
      <c r="C166" s="9">
        <v>1.2170000000000001</v>
      </c>
      <c r="D166" s="172">
        <v>1.2030000000000001</v>
      </c>
      <c r="E166" s="172">
        <v>1.1830000000000001</v>
      </c>
      <c r="F166" s="172">
        <v>1.1839999999999999</v>
      </c>
      <c r="G166" s="172">
        <v>1.1679999999999999</v>
      </c>
      <c r="H166" s="172">
        <v>1.145</v>
      </c>
      <c r="I166" s="172">
        <v>1.125</v>
      </c>
      <c r="J166" s="172">
        <v>1.097</v>
      </c>
      <c r="K166" s="172">
        <v>1.1000000000000001</v>
      </c>
      <c r="L166" s="172">
        <v>1.087</v>
      </c>
      <c r="M166" s="9">
        <v>1.099</v>
      </c>
      <c r="O166" s="41"/>
    </row>
    <row r="167" spans="1:15" ht="14.5" customHeight="1" x14ac:dyDescent="0.35">
      <c r="A167" s="3" t="s">
        <v>2</v>
      </c>
      <c r="B167" s="9">
        <v>0.78800000000000003</v>
      </c>
      <c r="C167" s="9">
        <v>0.76900000000000002</v>
      </c>
      <c r="D167" s="172">
        <v>0.76700000000000002</v>
      </c>
      <c r="E167" s="172">
        <v>0.78500000000000003</v>
      </c>
      <c r="F167" s="172">
        <v>0.80800000000000005</v>
      </c>
      <c r="G167" s="172">
        <v>0.79800000000000004</v>
      </c>
      <c r="H167" s="172">
        <v>0.80400000000000005</v>
      </c>
      <c r="I167" s="172">
        <v>0.80600000000000005</v>
      </c>
      <c r="J167" s="172">
        <v>0.80600000000000005</v>
      </c>
      <c r="K167" s="172">
        <v>0.80600000000000005</v>
      </c>
      <c r="L167" s="172">
        <v>0.78600000000000003</v>
      </c>
      <c r="M167" s="9">
        <v>0.80400000000000005</v>
      </c>
      <c r="O167" s="41"/>
    </row>
    <row r="168" spans="1:15" ht="14.5" customHeight="1" x14ac:dyDescent="0.35">
      <c r="A168" s="3" t="s">
        <v>3</v>
      </c>
      <c r="B168" s="9">
        <v>1.333</v>
      </c>
      <c r="C168" s="9">
        <v>1.329</v>
      </c>
      <c r="D168" s="172">
        <v>1.321</v>
      </c>
      <c r="E168" s="172">
        <v>1.3069999999999999</v>
      </c>
      <c r="F168" s="172">
        <v>1.2869999999999999</v>
      </c>
      <c r="G168" s="172">
        <v>1.2909999999999999</v>
      </c>
      <c r="H168" s="172">
        <v>1.294</v>
      </c>
      <c r="I168" s="172">
        <v>1.3260000000000001</v>
      </c>
      <c r="J168" s="172">
        <v>1.335</v>
      </c>
      <c r="K168" s="172">
        <v>1.351</v>
      </c>
      <c r="L168" s="172">
        <v>1.3380000000000001</v>
      </c>
      <c r="M168" s="9">
        <v>1.3360000000000001</v>
      </c>
      <c r="O168" s="41"/>
    </row>
    <row r="169" spans="1:15" ht="14.5" customHeight="1" x14ac:dyDescent="0.35">
      <c r="A169" s="25" t="s">
        <v>70</v>
      </c>
      <c r="B169" s="9">
        <v>1.631</v>
      </c>
      <c r="C169" s="9">
        <v>1.5920000000000001</v>
      </c>
      <c r="D169" s="172">
        <v>1.597</v>
      </c>
      <c r="E169" s="172">
        <v>1.5820000000000001</v>
      </c>
      <c r="F169" s="172">
        <v>1.5840000000000001</v>
      </c>
      <c r="G169" s="172">
        <v>1.5620000000000001</v>
      </c>
      <c r="H169" s="172">
        <v>1.5669999999999999</v>
      </c>
      <c r="I169" s="172">
        <v>1.5569999999999999</v>
      </c>
      <c r="J169" s="172">
        <v>1.542</v>
      </c>
      <c r="K169" s="172">
        <v>1.5369999999999999</v>
      </c>
      <c r="L169" s="172">
        <v>1.4870000000000001</v>
      </c>
      <c r="M169" s="9">
        <v>1.486</v>
      </c>
      <c r="O169" s="41"/>
    </row>
    <row r="170" spans="1:15" ht="14.5" customHeight="1" x14ac:dyDescent="0.35">
      <c r="A170" s="27" t="s">
        <v>13</v>
      </c>
      <c r="B170" s="171">
        <v>0.77200000000000002</v>
      </c>
      <c r="C170" s="171">
        <v>0.75800000000000001</v>
      </c>
      <c r="D170" s="171">
        <v>0.75600000000000001</v>
      </c>
      <c r="E170" s="171">
        <v>0.77700000000000002</v>
      </c>
      <c r="F170" s="171">
        <v>0.78600000000000003</v>
      </c>
      <c r="G170" s="171">
        <v>0.78200000000000003</v>
      </c>
      <c r="H170" s="171">
        <v>0.76500000000000001</v>
      </c>
      <c r="I170" s="171">
        <v>0.76300000000000001</v>
      </c>
      <c r="J170" s="171">
        <v>0.75</v>
      </c>
      <c r="K170" s="171">
        <v>0.753</v>
      </c>
      <c r="L170" s="171">
        <v>0.73099999999999998</v>
      </c>
      <c r="M170" s="171">
        <v>0.73099999999999998</v>
      </c>
      <c r="O170" s="41"/>
    </row>
    <row r="171" spans="1:15" x14ac:dyDescent="0.35">
      <c r="A171" s="27"/>
    </row>
    <row r="172" spans="1:15" x14ac:dyDescent="0.35">
      <c r="A172" s="3"/>
      <c r="E172" s="109"/>
    </row>
    <row r="173" spans="1:15" ht="15" thickBot="1" x14ac:dyDescent="0.4">
      <c r="A173" s="3"/>
      <c r="B173" s="335" t="s">
        <v>668</v>
      </c>
      <c r="C173" s="335"/>
      <c r="D173" s="335"/>
      <c r="E173" s="335"/>
      <c r="F173" s="335"/>
      <c r="G173" s="335"/>
      <c r="H173" s="335"/>
      <c r="I173" s="335"/>
      <c r="J173" s="335"/>
      <c r="K173" s="335"/>
      <c r="L173" s="335"/>
      <c r="M173" s="335"/>
    </row>
    <row r="174" spans="1:15" x14ac:dyDescent="0.35">
      <c r="A174" s="3"/>
      <c r="B174" s="186">
        <v>42370</v>
      </c>
      <c r="C174" s="187">
        <v>42401</v>
      </c>
      <c r="D174" s="187">
        <v>42430</v>
      </c>
      <c r="E174" s="187">
        <v>42461</v>
      </c>
      <c r="F174" s="187">
        <v>42491</v>
      </c>
      <c r="G174" s="187">
        <v>42522</v>
      </c>
      <c r="H174" s="187">
        <v>42552</v>
      </c>
      <c r="I174" s="187">
        <v>42583</v>
      </c>
      <c r="J174" s="187">
        <v>42614</v>
      </c>
      <c r="K174" s="187">
        <v>42644</v>
      </c>
      <c r="L174" s="187">
        <v>42675</v>
      </c>
      <c r="M174" s="188">
        <v>42705</v>
      </c>
    </row>
    <row r="175" spans="1:15" x14ac:dyDescent="0.35">
      <c r="A175" s="3" t="s">
        <v>33</v>
      </c>
      <c r="B175" s="154">
        <v>15382</v>
      </c>
      <c r="C175" s="154">
        <v>16390</v>
      </c>
      <c r="D175" s="205">
        <v>12611</v>
      </c>
      <c r="E175" s="154">
        <v>12332</v>
      </c>
      <c r="F175" s="154">
        <v>13212</v>
      </c>
      <c r="G175" s="205">
        <v>14469</v>
      </c>
      <c r="H175" s="154">
        <v>12163</v>
      </c>
      <c r="I175" s="154">
        <v>12429</v>
      </c>
      <c r="J175" s="154">
        <v>13424</v>
      </c>
      <c r="K175" s="154">
        <v>11678</v>
      </c>
      <c r="L175" s="154">
        <v>18378</v>
      </c>
      <c r="M175" s="154">
        <v>13070</v>
      </c>
    </row>
    <row r="176" spans="1:15" x14ac:dyDescent="0.35">
      <c r="A176" s="3" t="s">
        <v>34</v>
      </c>
      <c r="B176" s="154">
        <v>1954</v>
      </c>
      <c r="C176" s="154">
        <v>1402</v>
      </c>
      <c r="D176" s="205">
        <v>985</v>
      </c>
      <c r="E176" s="154">
        <v>933</v>
      </c>
      <c r="F176" s="154">
        <v>1067</v>
      </c>
      <c r="G176" s="205">
        <v>1219</v>
      </c>
      <c r="H176" s="154">
        <v>1234</v>
      </c>
      <c r="I176" s="154">
        <v>798</v>
      </c>
      <c r="J176" s="154">
        <v>942</v>
      </c>
      <c r="K176" s="154">
        <v>806</v>
      </c>
      <c r="L176" s="154">
        <v>1441</v>
      </c>
      <c r="M176" s="154">
        <v>1142</v>
      </c>
    </row>
    <row r="177" spans="1:13" x14ac:dyDescent="0.35">
      <c r="A177" s="3" t="s">
        <v>19</v>
      </c>
      <c r="B177" s="154">
        <v>842</v>
      </c>
      <c r="C177" s="154">
        <v>879</v>
      </c>
      <c r="D177" s="205">
        <v>711</v>
      </c>
      <c r="E177" s="154">
        <v>570</v>
      </c>
      <c r="F177" s="154">
        <v>624</v>
      </c>
      <c r="G177" s="205">
        <v>753</v>
      </c>
      <c r="H177" s="154">
        <v>737</v>
      </c>
      <c r="I177" s="154">
        <v>609</v>
      </c>
      <c r="J177" s="154">
        <v>659</v>
      </c>
      <c r="K177" s="154">
        <v>595</v>
      </c>
      <c r="L177" s="154">
        <v>1048</v>
      </c>
      <c r="M177" s="154">
        <v>817</v>
      </c>
    </row>
    <row r="178" spans="1:13" x14ac:dyDescent="0.35">
      <c r="A178" s="27" t="s">
        <v>32</v>
      </c>
      <c r="B178" s="201">
        <v>18179</v>
      </c>
      <c r="C178" s="201">
        <v>18671</v>
      </c>
      <c r="D178" s="170">
        <v>14307</v>
      </c>
      <c r="E178" s="170">
        <v>13836</v>
      </c>
      <c r="F178" s="170">
        <v>14903</v>
      </c>
      <c r="G178" s="170">
        <v>16442</v>
      </c>
      <c r="H178" s="170">
        <v>14133</v>
      </c>
      <c r="I178" s="170">
        <v>13836</v>
      </c>
      <c r="J178" s="170">
        <v>15025</v>
      </c>
      <c r="K178" s="299">
        <v>13078</v>
      </c>
      <c r="L178" s="170">
        <v>20867</v>
      </c>
      <c r="M178" s="170">
        <v>15030</v>
      </c>
    </row>
    <row r="179" spans="1:13" ht="9" customHeight="1" x14ac:dyDescent="0.35">
      <c r="A179" s="27"/>
      <c r="B179" s="178"/>
      <c r="C179" s="178"/>
      <c r="D179" s="178"/>
      <c r="E179" s="178"/>
      <c r="F179" s="178"/>
      <c r="G179" s="178"/>
      <c r="H179" s="178"/>
      <c r="I179" s="202"/>
      <c r="J179" s="178"/>
      <c r="K179" s="178"/>
      <c r="L179" s="178"/>
      <c r="M179" s="178"/>
    </row>
    <row r="180" spans="1:13" ht="26.25" customHeight="1" x14ac:dyDescent="0.35">
      <c r="A180" s="339" t="s">
        <v>919</v>
      </c>
      <c r="B180" s="339"/>
      <c r="C180" s="339"/>
      <c r="D180" s="339"/>
      <c r="E180" s="339"/>
      <c r="F180" s="339"/>
      <c r="G180" s="339"/>
      <c r="H180" s="339"/>
      <c r="I180" s="339"/>
      <c r="J180" s="339"/>
      <c r="K180" s="339"/>
      <c r="L180" s="339"/>
      <c r="M180" s="339"/>
    </row>
    <row r="181" spans="1:13" ht="28.5" customHeight="1" x14ac:dyDescent="0.35">
      <c r="A181" s="333" t="s">
        <v>674</v>
      </c>
      <c r="B181" s="333"/>
      <c r="C181" s="333"/>
      <c r="D181" s="333"/>
      <c r="E181" s="333"/>
      <c r="F181" s="333"/>
      <c r="G181" s="333"/>
      <c r="H181" s="333"/>
      <c r="I181" s="333"/>
      <c r="J181" s="333"/>
      <c r="K181" s="333"/>
      <c r="L181" s="333"/>
      <c r="M181" s="333"/>
    </row>
    <row r="182" spans="1:13" ht="15.5" x14ac:dyDescent="0.35">
      <c r="A182" s="179">
        <v>2015</v>
      </c>
      <c r="B182" s="334" t="s">
        <v>664</v>
      </c>
      <c r="C182" s="334"/>
      <c r="D182" s="334"/>
      <c r="E182" s="334"/>
      <c r="F182" s="334"/>
      <c r="G182" s="334"/>
      <c r="H182" s="334"/>
      <c r="I182" s="334"/>
      <c r="J182" s="334"/>
      <c r="K182" s="334"/>
      <c r="L182" s="334"/>
      <c r="M182" s="334"/>
    </row>
    <row r="183" spans="1:13" ht="28.5" customHeight="1" x14ac:dyDescent="0.35">
      <c r="A183" s="8" t="s">
        <v>72</v>
      </c>
      <c r="B183" s="92">
        <v>20</v>
      </c>
      <c r="C183" s="92">
        <v>19</v>
      </c>
      <c r="D183" s="92">
        <v>22</v>
      </c>
      <c r="E183" s="92">
        <v>22</v>
      </c>
      <c r="F183" s="92">
        <v>20</v>
      </c>
      <c r="G183" s="92">
        <v>22</v>
      </c>
      <c r="H183" s="92">
        <v>22</v>
      </c>
      <c r="I183" s="92">
        <v>21</v>
      </c>
      <c r="J183" s="92">
        <v>21</v>
      </c>
      <c r="K183" s="92">
        <v>22</v>
      </c>
      <c r="L183" s="92">
        <v>20</v>
      </c>
      <c r="M183" s="92">
        <v>22</v>
      </c>
    </row>
    <row r="184" spans="1:13" ht="15" thickBot="1" x14ac:dyDescent="0.4">
      <c r="A184" s="3"/>
      <c r="B184" s="335" t="s">
        <v>665</v>
      </c>
      <c r="C184" s="335"/>
      <c r="D184" s="335"/>
      <c r="E184" s="335"/>
      <c r="F184" s="335"/>
      <c r="G184" s="335"/>
      <c r="H184" s="335"/>
      <c r="I184" s="335"/>
      <c r="J184" s="335"/>
      <c r="K184" s="335"/>
      <c r="L184" s="335"/>
      <c r="M184" s="335"/>
    </row>
    <row r="185" spans="1:13" ht="15.75" customHeight="1" x14ac:dyDescent="0.35">
      <c r="A185" s="3"/>
      <c r="B185" s="186">
        <v>42005</v>
      </c>
      <c r="C185" s="187">
        <v>42036</v>
      </c>
      <c r="D185" s="187">
        <v>42064</v>
      </c>
      <c r="E185" s="187">
        <v>42095</v>
      </c>
      <c r="F185" s="187">
        <v>42125</v>
      </c>
      <c r="G185" s="187">
        <v>42156</v>
      </c>
      <c r="H185" s="187">
        <v>42186</v>
      </c>
      <c r="I185" s="187">
        <v>42217</v>
      </c>
      <c r="J185" s="187">
        <v>42248</v>
      </c>
      <c r="K185" s="187">
        <v>42278</v>
      </c>
      <c r="L185" s="187">
        <v>42309</v>
      </c>
      <c r="M185" s="188">
        <v>42339</v>
      </c>
    </row>
    <row r="186" spans="1:13" x14ac:dyDescent="0.35">
      <c r="A186" s="3" t="s">
        <v>0</v>
      </c>
      <c r="B186" s="154">
        <v>7686</v>
      </c>
      <c r="C186" s="154">
        <v>8706</v>
      </c>
      <c r="D186" s="205">
        <v>6467</v>
      </c>
      <c r="E186" s="154">
        <v>5126</v>
      </c>
      <c r="F186" s="154">
        <v>7834</v>
      </c>
      <c r="G186" s="154">
        <v>6949</v>
      </c>
      <c r="H186" s="154">
        <v>5930</v>
      </c>
      <c r="I186" s="154">
        <v>7881</v>
      </c>
      <c r="J186" s="154">
        <v>6196</v>
      </c>
      <c r="K186" s="154">
        <v>5804</v>
      </c>
      <c r="L186" s="154">
        <v>6866</v>
      </c>
      <c r="M186" s="154">
        <v>5692</v>
      </c>
    </row>
    <row r="187" spans="1:13" x14ac:dyDescent="0.35">
      <c r="A187" s="3" t="s">
        <v>1</v>
      </c>
      <c r="B187" s="154">
        <v>3190</v>
      </c>
      <c r="C187" s="154">
        <v>2255</v>
      </c>
      <c r="D187" s="205">
        <v>2833</v>
      </c>
      <c r="E187" s="154">
        <v>2092</v>
      </c>
      <c r="F187" s="154">
        <v>2108</v>
      </c>
      <c r="G187" s="154">
        <v>2869</v>
      </c>
      <c r="H187" s="154">
        <v>2542</v>
      </c>
      <c r="I187" s="154">
        <v>3691</v>
      </c>
      <c r="J187" s="154">
        <v>3664</v>
      </c>
      <c r="K187" s="154">
        <v>2719</v>
      </c>
      <c r="L187" s="154">
        <v>2367</v>
      </c>
      <c r="M187" s="154">
        <v>3110</v>
      </c>
    </row>
    <row r="188" spans="1:13" x14ac:dyDescent="0.35">
      <c r="A188" s="25" t="s">
        <v>71</v>
      </c>
      <c r="B188" s="154">
        <v>2196</v>
      </c>
      <c r="C188" s="154">
        <v>2413</v>
      </c>
      <c r="D188" s="205">
        <v>1859</v>
      </c>
      <c r="E188" s="154">
        <v>1791</v>
      </c>
      <c r="F188" s="154">
        <v>1743</v>
      </c>
      <c r="G188" s="154">
        <v>1713</v>
      </c>
      <c r="H188" s="154">
        <v>1835</v>
      </c>
      <c r="I188" s="154">
        <v>2118</v>
      </c>
      <c r="J188" s="154">
        <v>1948</v>
      </c>
      <c r="K188" s="154">
        <v>2065</v>
      </c>
      <c r="L188" s="154">
        <v>1971</v>
      </c>
      <c r="M188" s="154">
        <v>2055</v>
      </c>
    </row>
    <row r="189" spans="1:13" ht="15" customHeight="1" x14ac:dyDescent="0.35">
      <c r="A189" s="3" t="s">
        <v>2</v>
      </c>
      <c r="B189" s="154">
        <v>996</v>
      </c>
      <c r="C189" s="154">
        <v>755</v>
      </c>
      <c r="D189" s="205">
        <v>1087</v>
      </c>
      <c r="E189" s="154">
        <v>838</v>
      </c>
      <c r="F189" s="154">
        <v>880</v>
      </c>
      <c r="G189" s="154">
        <v>987</v>
      </c>
      <c r="H189" s="154">
        <v>733</v>
      </c>
      <c r="I189" s="154">
        <v>890</v>
      </c>
      <c r="J189" s="154">
        <v>947</v>
      </c>
      <c r="K189" s="154">
        <v>735</v>
      </c>
      <c r="L189" s="154">
        <v>713</v>
      </c>
      <c r="M189" s="154">
        <v>884</v>
      </c>
    </row>
    <row r="190" spans="1:13" x14ac:dyDescent="0.35">
      <c r="A190" s="3" t="s">
        <v>3</v>
      </c>
      <c r="B190" s="154">
        <v>1144</v>
      </c>
      <c r="C190" s="154">
        <v>1352</v>
      </c>
      <c r="D190" s="205">
        <v>1096</v>
      </c>
      <c r="E190" s="154">
        <v>1279</v>
      </c>
      <c r="F190" s="154">
        <v>1162</v>
      </c>
      <c r="G190" s="154">
        <v>1739</v>
      </c>
      <c r="H190" s="154">
        <v>1414</v>
      </c>
      <c r="I190" s="154">
        <v>1319</v>
      </c>
      <c r="J190" s="154">
        <v>1060</v>
      </c>
      <c r="K190" s="154">
        <v>1206</v>
      </c>
      <c r="L190" s="154">
        <v>1376</v>
      </c>
      <c r="M190" s="154">
        <v>1033</v>
      </c>
    </row>
    <row r="191" spans="1:13" x14ac:dyDescent="0.35">
      <c r="A191" s="25" t="s">
        <v>70</v>
      </c>
      <c r="B191" s="154">
        <v>410</v>
      </c>
      <c r="C191" s="154">
        <v>329</v>
      </c>
      <c r="D191" s="205">
        <v>365</v>
      </c>
      <c r="E191" s="154">
        <v>324</v>
      </c>
      <c r="F191" s="154">
        <v>337</v>
      </c>
      <c r="G191" s="154">
        <v>333</v>
      </c>
      <c r="H191" s="154">
        <v>381</v>
      </c>
      <c r="I191" s="154">
        <v>381</v>
      </c>
      <c r="J191" s="154">
        <v>295</v>
      </c>
      <c r="K191" s="154">
        <v>304</v>
      </c>
      <c r="L191" s="154">
        <v>419</v>
      </c>
      <c r="M191" s="154">
        <v>264</v>
      </c>
    </row>
    <row r="192" spans="1:13" x14ac:dyDescent="0.35">
      <c r="A192" s="26" t="s">
        <v>13</v>
      </c>
      <c r="B192" s="201">
        <v>15622</v>
      </c>
      <c r="C192" s="201">
        <v>15810</v>
      </c>
      <c r="D192" s="170">
        <v>13706</v>
      </c>
      <c r="E192" s="201">
        <v>11450</v>
      </c>
      <c r="F192" s="201">
        <v>14065</v>
      </c>
      <c r="G192" s="201">
        <v>14590</v>
      </c>
      <c r="H192" s="201">
        <v>12835</v>
      </c>
      <c r="I192" s="201">
        <v>16280</v>
      </c>
      <c r="J192" s="201">
        <v>14110</v>
      </c>
      <c r="K192" s="201">
        <v>12832</v>
      </c>
      <c r="L192" s="201">
        <v>13712</v>
      </c>
      <c r="M192" s="201">
        <v>13039</v>
      </c>
    </row>
    <row r="193" spans="1:13" x14ac:dyDescent="0.35">
      <c r="A193" s="26"/>
    </row>
    <row r="194" spans="1:13" x14ac:dyDescent="0.35">
      <c r="A194" s="26"/>
    </row>
    <row r="195" spans="1:13" ht="15" thickBot="1" x14ac:dyDescent="0.4">
      <c r="A195" s="3"/>
      <c r="B195" s="335" t="s">
        <v>666</v>
      </c>
      <c r="C195" s="335"/>
      <c r="D195" s="335"/>
      <c r="E195" s="335"/>
      <c r="F195" s="335"/>
      <c r="G195" s="335"/>
      <c r="H195" s="335"/>
      <c r="I195" s="335"/>
      <c r="J195" s="335"/>
      <c r="K195" s="335"/>
      <c r="L195" s="335"/>
      <c r="M195" s="335"/>
    </row>
    <row r="196" spans="1:13" x14ac:dyDescent="0.35">
      <c r="A196" s="3"/>
      <c r="B196" s="186">
        <v>42005</v>
      </c>
      <c r="C196" s="187">
        <v>42036</v>
      </c>
      <c r="D196" s="187">
        <v>42064</v>
      </c>
      <c r="E196" s="187">
        <v>42095</v>
      </c>
      <c r="F196" s="187">
        <v>42125</v>
      </c>
      <c r="G196" s="187">
        <v>42156</v>
      </c>
      <c r="H196" s="187">
        <v>42186</v>
      </c>
      <c r="I196" s="187">
        <v>42217</v>
      </c>
      <c r="J196" s="187">
        <v>42248</v>
      </c>
      <c r="K196" s="187">
        <v>42278</v>
      </c>
      <c r="L196" s="187">
        <v>42309</v>
      </c>
      <c r="M196" s="188">
        <v>42339</v>
      </c>
    </row>
    <row r="197" spans="1:13" x14ac:dyDescent="0.35">
      <c r="A197" s="3" t="s">
        <v>0</v>
      </c>
      <c r="B197" s="154">
        <v>6862</v>
      </c>
      <c r="C197" s="154">
        <v>7621</v>
      </c>
      <c r="D197" s="205">
        <v>7564</v>
      </c>
      <c r="E197" s="154">
        <v>6674</v>
      </c>
      <c r="F197" s="154">
        <v>6433</v>
      </c>
      <c r="G197" s="205">
        <v>6599</v>
      </c>
      <c r="H197" s="154">
        <v>6876</v>
      </c>
      <c r="I197" s="273">
        <v>6905</v>
      </c>
      <c r="J197" s="154">
        <v>6658</v>
      </c>
      <c r="K197" s="154">
        <v>6614</v>
      </c>
      <c r="L197" s="205">
        <v>6272</v>
      </c>
      <c r="M197" s="205">
        <v>6097</v>
      </c>
    </row>
    <row r="198" spans="1:13" x14ac:dyDescent="0.35">
      <c r="A198" s="3" t="s">
        <v>1</v>
      </c>
      <c r="B198" s="154">
        <v>2791</v>
      </c>
      <c r="C198" s="154">
        <v>2858</v>
      </c>
      <c r="D198" s="205">
        <v>2772</v>
      </c>
      <c r="E198" s="154">
        <v>2401</v>
      </c>
      <c r="F198" s="154">
        <v>2352</v>
      </c>
      <c r="G198" s="205">
        <v>2364</v>
      </c>
      <c r="H198" s="154">
        <v>2519</v>
      </c>
      <c r="I198" s="273">
        <v>3024</v>
      </c>
      <c r="J198" s="154">
        <v>3287</v>
      </c>
      <c r="K198" s="154">
        <v>3348</v>
      </c>
      <c r="L198" s="205">
        <v>2922</v>
      </c>
      <c r="M198" s="205">
        <v>2743</v>
      </c>
    </row>
    <row r="199" spans="1:13" x14ac:dyDescent="0.35">
      <c r="A199" s="25" t="s">
        <v>71</v>
      </c>
      <c r="B199" s="154">
        <v>1939</v>
      </c>
      <c r="C199" s="154">
        <v>2091</v>
      </c>
      <c r="D199" s="205">
        <v>2142</v>
      </c>
      <c r="E199" s="154">
        <v>2003</v>
      </c>
      <c r="F199" s="154">
        <v>1800</v>
      </c>
      <c r="G199" s="205">
        <v>1749</v>
      </c>
      <c r="H199" s="154">
        <v>1764</v>
      </c>
      <c r="I199" s="273">
        <v>1885</v>
      </c>
      <c r="J199" s="154">
        <v>1965</v>
      </c>
      <c r="K199" s="154">
        <v>2044</v>
      </c>
      <c r="L199" s="205">
        <v>1996</v>
      </c>
      <c r="M199" s="205">
        <v>2032</v>
      </c>
    </row>
    <row r="200" spans="1:13" x14ac:dyDescent="0.35">
      <c r="A200" s="3" t="s">
        <v>2</v>
      </c>
      <c r="B200" s="154">
        <v>961</v>
      </c>
      <c r="C200" s="154">
        <v>907</v>
      </c>
      <c r="D200" s="205">
        <v>954</v>
      </c>
      <c r="E200" s="154">
        <v>900</v>
      </c>
      <c r="F200" s="154">
        <v>937</v>
      </c>
      <c r="G200" s="205">
        <v>903</v>
      </c>
      <c r="H200" s="154">
        <v>866</v>
      </c>
      <c r="I200" s="273">
        <v>870</v>
      </c>
      <c r="J200" s="154">
        <v>855</v>
      </c>
      <c r="K200" s="154">
        <v>856</v>
      </c>
      <c r="L200" s="205">
        <v>799</v>
      </c>
      <c r="M200" s="205">
        <v>779</v>
      </c>
    </row>
    <row r="201" spans="1:13" x14ac:dyDescent="0.35">
      <c r="A201" s="3" t="s">
        <v>3</v>
      </c>
      <c r="B201" s="154">
        <v>1126</v>
      </c>
      <c r="C201" s="154">
        <v>1139</v>
      </c>
      <c r="D201" s="205">
        <v>1189</v>
      </c>
      <c r="E201" s="154">
        <v>1236</v>
      </c>
      <c r="F201" s="154">
        <v>1179</v>
      </c>
      <c r="G201" s="205">
        <v>1400</v>
      </c>
      <c r="H201" s="154">
        <v>1447</v>
      </c>
      <c r="I201" s="273">
        <v>1493</v>
      </c>
      <c r="J201" s="154">
        <v>1267</v>
      </c>
      <c r="K201" s="154">
        <v>1195</v>
      </c>
      <c r="L201" s="205">
        <v>1211</v>
      </c>
      <c r="M201" s="205">
        <v>1200</v>
      </c>
    </row>
    <row r="202" spans="1:13" x14ac:dyDescent="0.35">
      <c r="A202" s="25" t="s">
        <v>70</v>
      </c>
      <c r="B202" s="154">
        <v>389</v>
      </c>
      <c r="C202" s="154">
        <v>343</v>
      </c>
      <c r="D202" s="205">
        <v>369</v>
      </c>
      <c r="E202" s="154">
        <v>340</v>
      </c>
      <c r="F202" s="154">
        <v>342</v>
      </c>
      <c r="G202" s="205">
        <v>331</v>
      </c>
      <c r="H202" s="154">
        <v>351</v>
      </c>
      <c r="I202" s="273">
        <v>365</v>
      </c>
      <c r="J202" s="154">
        <v>353</v>
      </c>
      <c r="K202" s="154">
        <v>326</v>
      </c>
      <c r="L202" s="205">
        <v>337</v>
      </c>
      <c r="M202" s="205">
        <v>326</v>
      </c>
    </row>
    <row r="203" spans="1:13" x14ac:dyDescent="0.35">
      <c r="A203" s="26" t="s">
        <v>13</v>
      </c>
      <c r="B203" s="201">
        <v>14069</v>
      </c>
      <c r="C203" s="201">
        <v>14959</v>
      </c>
      <c r="D203" s="170">
        <v>14990</v>
      </c>
      <c r="E203" s="170">
        <v>13553</v>
      </c>
      <c r="F203" s="170">
        <v>13043</v>
      </c>
      <c r="G203" s="170">
        <v>13347</v>
      </c>
      <c r="H203" s="170">
        <v>13823</v>
      </c>
      <c r="I203" s="274">
        <v>14542</v>
      </c>
      <c r="J203" s="170">
        <v>14384</v>
      </c>
      <c r="K203" s="170">
        <v>14383</v>
      </c>
      <c r="L203" s="170">
        <v>13538</v>
      </c>
      <c r="M203" s="170">
        <v>13178</v>
      </c>
    </row>
    <row r="204" spans="1:13" x14ac:dyDescent="0.35">
      <c r="A204" s="26"/>
    </row>
    <row r="205" spans="1:13" x14ac:dyDescent="0.35">
      <c r="A205" s="3"/>
    </row>
    <row r="206" spans="1:13" ht="15" thickBot="1" x14ac:dyDescent="0.4">
      <c r="A206" s="3"/>
      <c r="B206" s="335" t="s">
        <v>895</v>
      </c>
      <c r="C206" s="335"/>
      <c r="D206" s="335"/>
      <c r="E206" s="335"/>
      <c r="F206" s="335"/>
      <c r="G206" s="335"/>
      <c r="H206" s="335"/>
      <c r="I206" s="335"/>
      <c r="J206" s="335"/>
      <c r="K206" s="335"/>
      <c r="L206" s="335"/>
      <c r="M206" s="335"/>
    </row>
    <row r="207" spans="1:13" x14ac:dyDescent="0.35">
      <c r="A207" s="3"/>
      <c r="B207" s="186">
        <v>42005</v>
      </c>
      <c r="C207" s="187">
        <v>42036</v>
      </c>
      <c r="D207" s="187">
        <v>42064</v>
      </c>
      <c r="E207" s="187">
        <v>42095</v>
      </c>
      <c r="F207" s="187">
        <v>42125</v>
      </c>
      <c r="G207" s="187">
        <v>42156</v>
      </c>
      <c r="H207" s="187">
        <v>42186</v>
      </c>
      <c r="I207" s="187">
        <v>42217</v>
      </c>
      <c r="J207" s="187">
        <v>42248</v>
      </c>
      <c r="K207" s="187">
        <v>42278</v>
      </c>
      <c r="L207" s="187">
        <v>42309</v>
      </c>
      <c r="M207" s="188">
        <v>42339</v>
      </c>
    </row>
    <row r="208" spans="1:13" x14ac:dyDescent="0.35">
      <c r="A208" s="3" t="s">
        <v>0</v>
      </c>
      <c r="B208" s="9">
        <v>0.47399999999999998</v>
      </c>
      <c r="C208" s="172">
        <v>0.47499999999999998</v>
      </c>
      <c r="D208" s="9">
        <v>0.48</v>
      </c>
      <c r="E208" s="9">
        <v>0.49299999999999999</v>
      </c>
      <c r="F208" s="172">
        <v>0.498</v>
      </c>
      <c r="G208" s="9">
        <v>0.502</v>
      </c>
      <c r="H208" s="9">
        <v>0.5</v>
      </c>
      <c r="I208" s="9">
        <v>0.501</v>
      </c>
      <c r="J208" s="9">
        <v>0.50600000000000001</v>
      </c>
      <c r="K208" s="9">
        <v>0.50900000000000001</v>
      </c>
      <c r="L208" s="9">
        <v>0.51400000000000001</v>
      </c>
      <c r="M208" s="9">
        <v>0.51700000000000002</v>
      </c>
    </row>
    <row r="209" spans="1:13" x14ac:dyDescent="0.35">
      <c r="A209" s="3" t="s">
        <v>1</v>
      </c>
      <c r="B209" s="9">
        <v>0.71099999999999997</v>
      </c>
      <c r="C209" s="172">
        <v>0.70899999999999996</v>
      </c>
      <c r="D209" s="9">
        <v>0.72099999999999997</v>
      </c>
      <c r="E209" s="9">
        <v>0.73</v>
      </c>
      <c r="F209" s="172">
        <v>0.73099999999999998</v>
      </c>
      <c r="G209" s="9">
        <v>0.72499999999999998</v>
      </c>
      <c r="H209" s="9">
        <v>0.71799999999999997</v>
      </c>
      <c r="I209" s="9">
        <v>0.70499999999999996</v>
      </c>
      <c r="J209" s="9">
        <v>0.70799999999999996</v>
      </c>
      <c r="K209" s="9">
        <v>0.71799999999999997</v>
      </c>
      <c r="L209" s="9">
        <v>0.72299999999999998</v>
      </c>
      <c r="M209" s="9">
        <v>0.71799999999999997</v>
      </c>
    </row>
    <row r="210" spans="1:13" x14ac:dyDescent="0.35">
      <c r="A210" s="25" t="s">
        <v>71</v>
      </c>
      <c r="B210" s="9">
        <v>1.272</v>
      </c>
      <c r="C210" s="172">
        <v>1.254</v>
      </c>
      <c r="D210" s="9">
        <v>1.25</v>
      </c>
      <c r="E210" s="9">
        <v>1.2609999999999999</v>
      </c>
      <c r="F210" s="172">
        <v>1.278</v>
      </c>
      <c r="G210" s="9">
        <v>1.2769999999999999</v>
      </c>
      <c r="H210" s="9">
        <v>1.2430000000000001</v>
      </c>
      <c r="I210" s="9">
        <v>1.236</v>
      </c>
      <c r="J210" s="9">
        <v>1.1970000000000001</v>
      </c>
      <c r="K210" s="9">
        <v>1.194</v>
      </c>
      <c r="L210" s="9">
        <v>1.1859999999999999</v>
      </c>
      <c r="M210" s="9">
        <v>1.232</v>
      </c>
    </row>
    <row r="211" spans="1:13" x14ac:dyDescent="0.35">
      <c r="A211" s="3" t="s">
        <v>2</v>
      </c>
      <c r="B211" s="9">
        <v>0.78900000000000003</v>
      </c>
      <c r="C211" s="172">
        <v>0.81499999999999995</v>
      </c>
      <c r="D211" s="9">
        <v>0.83099999999999996</v>
      </c>
      <c r="E211" s="9">
        <v>0.82899999999999996</v>
      </c>
      <c r="F211" s="172">
        <v>0.82</v>
      </c>
      <c r="G211" s="9">
        <v>0.81599999999999995</v>
      </c>
      <c r="H211" s="9">
        <v>0.82</v>
      </c>
      <c r="I211" s="9">
        <v>0.79800000000000004</v>
      </c>
      <c r="J211" s="9">
        <v>0.78500000000000003</v>
      </c>
      <c r="K211" s="9">
        <v>0.78300000000000003</v>
      </c>
      <c r="L211" s="9">
        <v>0.79900000000000004</v>
      </c>
      <c r="M211" s="9">
        <v>0.81299999999999994</v>
      </c>
    </row>
    <row r="212" spans="1:13" x14ac:dyDescent="0.35">
      <c r="A212" s="3" t="s">
        <v>3</v>
      </c>
      <c r="B212" s="9">
        <v>1.331</v>
      </c>
      <c r="C212" s="172">
        <v>1.3440000000000001</v>
      </c>
      <c r="D212" s="9">
        <v>1.3240000000000001</v>
      </c>
      <c r="E212" s="9">
        <v>1.341</v>
      </c>
      <c r="F212" s="172">
        <v>1.3149999999999999</v>
      </c>
      <c r="G212" s="9">
        <v>1.3109999999999999</v>
      </c>
      <c r="H212" s="9">
        <v>1.2909999999999999</v>
      </c>
      <c r="I212" s="9">
        <v>1.294</v>
      </c>
      <c r="J212" s="9">
        <v>1.29</v>
      </c>
      <c r="K212" s="9">
        <v>1.302</v>
      </c>
      <c r="L212" s="9">
        <v>1.32</v>
      </c>
      <c r="M212" s="9">
        <v>1.339</v>
      </c>
    </row>
    <row r="213" spans="1:13" x14ac:dyDescent="0.35">
      <c r="A213" s="25" t="s">
        <v>70</v>
      </c>
      <c r="B213" s="9">
        <v>1.66</v>
      </c>
      <c r="C213" s="172">
        <v>1.659</v>
      </c>
      <c r="D213" s="9">
        <v>1.6619999999999999</v>
      </c>
      <c r="E213" s="9">
        <v>1.6619999999999999</v>
      </c>
      <c r="F213" s="172">
        <v>1.6439999999999999</v>
      </c>
      <c r="G213" s="9">
        <v>1.6339999999999999</v>
      </c>
      <c r="H213" s="9">
        <v>1.6180000000000001</v>
      </c>
      <c r="I213" s="9">
        <v>1.6060000000000001</v>
      </c>
      <c r="J213" s="9">
        <v>1.6</v>
      </c>
      <c r="K213" s="9">
        <v>1.615</v>
      </c>
      <c r="L213" s="9">
        <v>1.641</v>
      </c>
      <c r="M213" s="9">
        <v>1.6439999999999999</v>
      </c>
    </row>
    <row r="214" spans="1:13" x14ac:dyDescent="0.35">
      <c r="A214" s="27" t="s">
        <v>13</v>
      </c>
      <c r="B214" s="171">
        <v>0.754</v>
      </c>
      <c r="C214" s="171">
        <v>0.74299999999999999</v>
      </c>
      <c r="D214" s="171">
        <v>0.753</v>
      </c>
      <c r="E214" s="171">
        <v>0.77800000000000002</v>
      </c>
      <c r="F214" s="171">
        <v>0.77500000000000002</v>
      </c>
      <c r="G214" s="171">
        <v>0.77700000000000002</v>
      </c>
      <c r="H214" s="171">
        <v>0.76600000000000001</v>
      </c>
      <c r="I214" s="171">
        <v>0.76600000000000001</v>
      </c>
      <c r="J214" s="171">
        <v>0.75900000000000001</v>
      </c>
      <c r="K214" s="171">
        <v>0.76200000000000001</v>
      </c>
      <c r="L214" s="171">
        <v>0.77500000000000002</v>
      </c>
      <c r="M214" s="171">
        <v>0.78900000000000003</v>
      </c>
    </row>
    <row r="215" spans="1:13" x14ac:dyDescent="0.35">
      <c r="A215" s="27"/>
    </row>
    <row r="216" spans="1:13" x14ac:dyDescent="0.35">
      <c r="A216" s="3"/>
      <c r="E216" s="109"/>
    </row>
    <row r="217" spans="1:13" ht="15" thickBot="1" x14ac:dyDescent="0.4">
      <c r="A217" s="3"/>
      <c r="B217" s="335" t="s">
        <v>668</v>
      </c>
      <c r="C217" s="335"/>
      <c r="D217" s="335"/>
      <c r="E217" s="335"/>
      <c r="F217" s="335"/>
      <c r="G217" s="335"/>
      <c r="H217" s="335"/>
      <c r="I217" s="335"/>
      <c r="J217" s="335"/>
      <c r="K217" s="335"/>
      <c r="L217" s="335"/>
      <c r="M217" s="335"/>
    </row>
    <row r="218" spans="1:13" x14ac:dyDescent="0.35">
      <c r="A218" s="3"/>
      <c r="B218" s="186">
        <v>42005</v>
      </c>
      <c r="C218" s="187">
        <v>42036</v>
      </c>
      <c r="D218" s="187">
        <v>42064</v>
      </c>
      <c r="E218" s="187">
        <v>42095</v>
      </c>
      <c r="F218" s="187">
        <v>42125</v>
      </c>
      <c r="G218" s="187">
        <v>42156</v>
      </c>
      <c r="H218" s="187">
        <v>42186</v>
      </c>
      <c r="I218" s="187">
        <v>42217</v>
      </c>
      <c r="J218" s="187">
        <v>42248</v>
      </c>
      <c r="K218" s="187">
        <v>42278</v>
      </c>
      <c r="L218" s="187">
        <v>42309</v>
      </c>
      <c r="M218" s="188">
        <v>42339</v>
      </c>
    </row>
    <row r="219" spans="1:13" x14ac:dyDescent="0.35">
      <c r="A219" s="3" t="s">
        <v>33</v>
      </c>
      <c r="B219" s="154">
        <v>13545</v>
      </c>
      <c r="C219" s="154">
        <v>13690</v>
      </c>
      <c r="D219" s="205">
        <v>12004</v>
      </c>
      <c r="E219" s="154">
        <v>10007</v>
      </c>
      <c r="F219" s="154">
        <v>12383</v>
      </c>
      <c r="G219" s="205">
        <v>12787</v>
      </c>
      <c r="H219" s="154">
        <v>11117</v>
      </c>
      <c r="I219" s="154">
        <v>14519</v>
      </c>
      <c r="J219" s="154">
        <v>12296</v>
      </c>
      <c r="K219" s="154">
        <v>11019</v>
      </c>
      <c r="L219" s="154">
        <v>11980</v>
      </c>
      <c r="M219" s="154">
        <v>11312</v>
      </c>
    </row>
    <row r="220" spans="1:13" x14ac:dyDescent="0.35">
      <c r="A220" s="3" t="s">
        <v>34</v>
      </c>
      <c r="B220" s="154">
        <v>1323</v>
      </c>
      <c r="C220" s="154">
        <v>1436</v>
      </c>
      <c r="D220" s="205">
        <v>1136</v>
      </c>
      <c r="E220" s="154">
        <v>956</v>
      </c>
      <c r="F220" s="154">
        <v>1134</v>
      </c>
      <c r="G220" s="205">
        <v>1236</v>
      </c>
      <c r="H220" s="154">
        <v>1164</v>
      </c>
      <c r="I220" s="154">
        <v>1111</v>
      </c>
      <c r="J220" s="154">
        <v>1054</v>
      </c>
      <c r="K220" s="154">
        <v>1068</v>
      </c>
      <c r="L220" s="154">
        <v>1041</v>
      </c>
      <c r="M220" s="154">
        <v>1054</v>
      </c>
    </row>
    <row r="221" spans="1:13" x14ac:dyDescent="0.35">
      <c r="A221" s="3" t="s">
        <v>19</v>
      </c>
      <c r="B221" s="154">
        <v>754</v>
      </c>
      <c r="C221" s="154">
        <v>684</v>
      </c>
      <c r="D221" s="205">
        <v>567</v>
      </c>
      <c r="E221" s="154">
        <v>487</v>
      </c>
      <c r="F221" s="154">
        <v>549</v>
      </c>
      <c r="G221" s="205">
        <v>567</v>
      </c>
      <c r="H221" s="154">
        <v>554</v>
      </c>
      <c r="I221" s="154">
        <v>650</v>
      </c>
      <c r="J221" s="154">
        <v>760</v>
      </c>
      <c r="K221" s="154">
        <v>746</v>
      </c>
      <c r="L221" s="154">
        <v>692</v>
      </c>
      <c r="M221" s="154">
        <v>672</v>
      </c>
    </row>
    <row r="222" spans="1:13" x14ac:dyDescent="0.35">
      <c r="A222" s="27" t="s">
        <v>32</v>
      </c>
      <c r="B222" s="201">
        <v>15622</v>
      </c>
      <c r="C222" s="201">
        <v>15810</v>
      </c>
      <c r="D222" s="170">
        <v>13706</v>
      </c>
      <c r="E222" s="170">
        <v>11450</v>
      </c>
      <c r="F222" s="170">
        <v>14065</v>
      </c>
      <c r="G222" s="170">
        <v>14590</v>
      </c>
      <c r="H222" s="170">
        <v>12835</v>
      </c>
      <c r="I222" s="170">
        <v>16280</v>
      </c>
      <c r="J222" s="170">
        <v>14110</v>
      </c>
      <c r="K222" s="170">
        <v>12832</v>
      </c>
      <c r="L222" s="170">
        <v>13712</v>
      </c>
      <c r="M222" s="170">
        <v>13039</v>
      </c>
    </row>
    <row r="223" spans="1:13" ht="11.25" customHeight="1" x14ac:dyDescent="0.35">
      <c r="A223" s="27"/>
      <c r="B223" s="178"/>
      <c r="C223" s="178"/>
      <c r="D223" s="178"/>
      <c r="E223" s="178"/>
      <c r="F223" s="178"/>
      <c r="G223" s="178"/>
      <c r="H223" s="178"/>
      <c r="I223" s="202"/>
      <c r="J223" s="178"/>
      <c r="K223" s="178"/>
      <c r="L223" s="178"/>
      <c r="M223" s="178"/>
    </row>
    <row r="224" spans="1:13" ht="33.75" customHeight="1" x14ac:dyDescent="0.35">
      <c r="A224" s="339" t="s">
        <v>919</v>
      </c>
      <c r="B224" s="339"/>
      <c r="C224" s="339"/>
      <c r="D224" s="339"/>
      <c r="E224" s="339"/>
      <c r="F224" s="339"/>
      <c r="G224" s="339"/>
      <c r="H224" s="339"/>
      <c r="I224" s="339"/>
      <c r="J224" s="339"/>
      <c r="K224" s="339"/>
      <c r="L224" s="339"/>
      <c r="M224" s="339"/>
    </row>
    <row r="225" spans="1:13" ht="32.25" customHeight="1" x14ac:dyDescent="0.35">
      <c r="A225" s="333" t="s">
        <v>674</v>
      </c>
      <c r="B225" s="333"/>
      <c r="C225" s="333"/>
      <c r="D225" s="333"/>
      <c r="E225" s="333"/>
      <c r="F225" s="333"/>
      <c r="G225" s="333"/>
      <c r="H225" s="333"/>
      <c r="I225" s="333"/>
      <c r="J225" s="333"/>
      <c r="K225" s="333"/>
      <c r="L225" s="333"/>
      <c r="M225" s="333"/>
    </row>
    <row r="226" spans="1:13" ht="7.5" customHeight="1" x14ac:dyDescent="0.35">
      <c r="A226" s="179"/>
      <c r="B226" s="334"/>
      <c r="C226" s="334"/>
      <c r="D226" s="334"/>
      <c r="E226" s="334"/>
      <c r="F226" s="334"/>
      <c r="G226" s="334"/>
      <c r="H226" s="334"/>
      <c r="I226" s="334"/>
      <c r="J226" s="334"/>
      <c r="K226" s="334"/>
      <c r="L226" s="334"/>
      <c r="M226" s="334"/>
    </row>
    <row r="227" spans="1:13" ht="15.5" x14ac:dyDescent="0.35">
      <c r="A227" s="179">
        <v>2014</v>
      </c>
      <c r="B227" s="334" t="s">
        <v>664</v>
      </c>
      <c r="C227" s="334"/>
      <c r="D227" s="334"/>
      <c r="E227" s="334"/>
      <c r="F227" s="334"/>
      <c r="G227" s="334"/>
      <c r="H227" s="334"/>
      <c r="I227" s="334"/>
      <c r="J227" s="334"/>
      <c r="K227" s="334"/>
      <c r="L227" s="334"/>
      <c r="M227" s="334"/>
    </row>
    <row r="228" spans="1:13" ht="24.75" customHeight="1" x14ac:dyDescent="0.35">
      <c r="A228" s="8" t="s">
        <v>72</v>
      </c>
      <c r="B228" s="92">
        <v>21</v>
      </c>
      <c r="C228" s="92">
        <v>19</v>
      </c>
      <c r="D228" s="92">
        <v>21</v>
      </c>
      <c r="E228" s="92">
        <v>21</v>
      </c>
      <c r="F228" s="92">
        <v>21</v>
      </c>
      <c r="G228" s="92">
        <v>21</v>
      </c>
      <c r="H228" s="92">
        <v>22</v>
      </c>
      <c r="I228" s="92">
        <v>21</v>
      </c>
      <c r="J228" s="92">
        <v>21</v>
      </c>
      <c r="K228" s="92">
        <v>23</v>
      </c>
      <c r="L228" s="92">
        <v>19</v>
      </c>
      <c r="M228" s="92">
        <v>22</v>
      </c>
    </row>
    <row r="229" spans="1:13" ht="15" customHeight="1" thickBot="1" x14ac:dyDescent="0.4">
      <c r="A229" s="3"/>
      <c r="B229" s="335" t="s">
        <v>665</v>
      </c>
      <c r="C229" s="335"/>
      <c r="D229" s="335"/>
      <c r="E229" s="335"/>
      <c r="F229" s="335"/>
      <c r="G229" s="335"/>
      <c r="H229" s="335"/>
      <c r="I229" s="335"/>
      <c r="J229" s="335"/>
      <c r="K229" s="335"/>
      <c r="L229" s="335"/>
      <c r="M229" s="335"/>
    </row>
    <row r="230" spans="1:13" x14ac:dyDescent="0.35">
      <c r="A230" s="3"/>
      <c r="B230" s="186">
        <v>41640</v>
      </c>
      <c r="C230" s="187">
        <v>41681</v>
      </c>
      <c r="D230" s="187">
        <v>41709</v>
      </c>
      <c r="E230" s="187">
        <v>41740</v>
      </c>
      <c r="F230" s="187">
        <v>41770</v>
      </c>
      <c r="G230" s="187">
        <v>41801</v>
      </c>
      <c r="H230" s="187">
        <v>41831</v>
      </c>
      <c r="I230" s="187">
        <v>41862</v>
      </c>
      <c r="J230" s="187">
        <v>41893</v>
      </c>
      <c r="K230" s="187">
        <v>41923</v>
      </c>
      <c r="L230" s="187">
        <v>41954</v>
      </c>
      <c r="M230" s="188">
        <v>41984</v>
      </c>
    </row>
    <row r="231" spans="1:13" x14ac:dyDescent="0.35">
      <c r="A231" s="3" t="s">
        <v>0</v>
      </c>
      <c r="B231" s="154">
        <v>6303</v>
      </c>
      <c r="C231" s="154">
        <v>6846</v>
      </c>
      <c r="D231" s="205">
        <v>7036</v>
      </c>
      <c r="E231" s="154">
        <v>5976</v>
      </c>
      <c r="F231" s="154">
        <v>7594</v>
      </c>
      <c r="G231" s="154">
        <v>6434</v>
      </c>
      <c r="H231" s="154">
        <v>6219</v>
      </c>
      <c r="I231" s="154">
        <v>7297</v>
      </c>
      <c r="J231" s="154">
        <v>8074</v>
      </c>
      <c r="K231" s="154">
        <v>9199</v>
      </c>
      <c r="L231" s="154">
        <v>6271</v>
      </c>
      <c r="M231" s="154">
        <v>6624</v>
      </c>
    </row>
    <row r="232" spans="1:13" x14ac:dyDescent="0.35">
      <c r="A232" s="3" t="s">
        <v>1</v>
      </c>
      <c r="B232" s="154">
        <v>2610</v>
      </c>
      <c r="C232" s="154">
        <v>2829</v>
      </c>
      <c r="D232" s="205">
        <v>3226</v>
      </c>
      <c r="E232" s="154">
        <v>2750</v>
      </c>
      <c r="F232" s="154">
        <v>2169</v>
      </c>
      <c r="G232" s="154">
        <v>2476</v>
      </c>
      <c r="H232" s="154">
        <v>2411</v>
      </c>
      <c r="I232" s="154">
        <v>2287</v>
      </c>
      <c r="J232" s="154">
        <v>3070</v>
      </c>
      <c r="K232" s="154">
        <v>4035</v>
      </c>
      <c r="L232" s="154">
        <v>2042</v>
      </c>
      <c r="M232" s="154">
        <v>3076</v>
      </c>
    </row>
    <row r="233" spans="1:13" x14ac:dyDescent="0.35">
      <c r="A233" s="25" t="s">
        <v>71</v>
      </c>
      <c r="B233" s="154">
        <v>1849</v>
      </c>
      <c r="C233" s="154">
        <v>1825</v>
      </c>
      <c r="D233" s="205">
        <v>1452</v>
      </c>
      <c r="E233" s="154">
        <v>1452</v>
      </c>
      <c r="F233" s="154">
        <v>1407</v>
      </c>
      <c r="G233" s="154">
        <v>1512</v>
      </c>
      <c r="H233" s="154">
        <v>1636</v>
      </c>
      <c r="I233" s="154">
        <v>1449</v>
      </c>
      <c r="J233" s="154">
        <v>1597</v>
      </c>
      <c r="K233" s="154">
        <v>1766</v>
      </c>
      <c r="L233" s="154">
        <v>1923</v>
      </c>
      <c r="M233" s="154">
        <v>1719</v>
      </c>
    </row>
    <row r="234" spans="1:13" x14ac:dyDescent="0.35">
      <c r="A234" s="3" t="s">
        <v>2</v>
      </c>
      <c r="B234" s="154">
        <v>822</v>
      </c>
      <c r="C234" s="154">
        <v>769</v>
      </c>
      <c r="D234" s="205">
        <v>855</v>
      </c>
      <c r="E234" s="154">
        <v>559</v>
      </c>
      <c r="F234" s="154">
        <v>589</v>
      </c>
      <c r="G234" s="154">
        <v>765</v>
      </c>
      <c r="H234" s="154">
        <v>583</v>
      </c>
      <c r="I234" s="154">
        <v>669</v>
      </c>
      <c r="J234" s="154">
        <v>1150</v>
      </c>
      <c r="K234" s="154">
        <v>986</v>
      </c>
      <c r="L234" s="154">
        <v>929</v>
      </c>
      <c r="M234" s="154">
        <v>957</v>
      </c>
    </row>
    <row r="235" spans="1:13" x14ac:dyDescent="0.35">
      <c r="A235" s="3" t="s">
        <v>3</v>
      </c>
      <c r="B235" s="154">
        <v>1031</v>
      </c>
      <c r="C235" s="154">
        <v>1383</v>
      </c>
      <c r="D235" s="205">
        <v>1111</v>
      </c>
      <c r="E235" s="154">
        <v>1159</v>
      </c>
      <c r="F235" s="154">
        <v>915</v>
      </c>
      <c r="G235" s="154">
        <v>1179</v>
      </c>
      <c r="H235" s="154">
        <v>1076</v>
      </c>
      <c r="I235" s="154">
        <v>1058</v>
      </c>
      <c r="J235" s="154">
        <v>1038</v>
      </c>
      <c r="K235" s="154">
        <v>1270</v>
      </c>
      <c r="L235" s="154">
        <v>1310</v>
      </c>
      <c r="M235" s="154">
        <v>952</v>
      </c>
    </row>
    <row r="236" spans="1:13" x14ac:dyDescent="0.35">
      <c r="A236" s="25" t="s">
        <v>70</v>
      </c>
      <c r="B236" s="154">
        <v>331</v>
      </c>
      <c r="C236" s="154">
        <v>351</v>
      </c>
      <c r="D236" s="205">
        <v>382</v>
      </c>
      <c r="E236" s="154">
        <v>321</v>
      </c>
      <c r="F236" s="154">
        <v>324</v>
      </c>
      <c r="G236" s="154">
        <v>325</v>
      </c>
      <c r="H236" s="154">
        <v>319</v>
      </c>
      <c r="I236" s="154">
        <v>281</v>
      </c>
      <c r="J236" s="154">
        <v>325</v>
      </c>
      <c r="K236" s="154">
        <v>330</v>
      </c>
      <c r="L236" s="154">
        <v>477</v>
      </c>
      <c r="M236" s="154">
        <v>293</v>
      </c>
    </row>
    <row r="237" spans="1:13" x14ac:dyDescent="0.35">
      <c r="A237" s="26" t="s">
        <v>13</v>
      </c>
      <c r="B237" s="201">
        <v>12946</v>
      </c>
      <c r="C237" s="201">
        <v>14002</v>
      </c>
      <c r="D237" s="170">
        <v>14062</v>
      </c>
      <c r="E237" s="201">
        <v>12218</v>
      </c>
      <c r="F237" s="201">
        <v>12998</v>
      </c>
      <c r="G237" s="201">
        <v>12691</v>
      </c>
      <c r="H237" s="201">
        <v>12243</v>
      </c>
      <c r="I237" s="201">
        <v>13040</v>
      </c>
      <c r="J237" s="201">
        <v>15254</v>
      </c>
      <c r="K237" s="201">
        <v>17586</v>
      </c>
      <c r="L237" s="201">
        <v>12953</v>
      </c>
      <c r="M237" s="201">
        <v>13623</v>
      </c>
    </row>
    <row r="238" spans="1:13" x14ac:dyDescent="0.35">
      <c r="A238" s="26"/>
    </row>
    <row r="239" spans="1:13" x14ac:dyDescent="0.35">
      <c r="A239" s="26"/>
    </row>
    <row r="240" spans="1:13" ht="15" thickBot="1" x14ac:dyDescent="0.4">
      <c r="A240" s="3"/>
      <c r="B240" s="335" t="s">
        <v>666</v>
      </c>
      <c r="C240" s="335"/>
      <c r="D240" s="335"/>
      <c r="E240" s="335"/>
      <c r="F240" s="335"/>
      <c r="G240" s="335"/>
      <c r="H240" s="335"/>
      <c r="I240" s="335"/>
      <c r="J240" s="335"/>
      <c r="K240" s="335"/>
      <c r="L240" s="335"/>
      <c r="M240" s="335"/>
    </row>
    <row r="241" spans="1:13" x14ac:dyDescent="0.35">
      <c r="A241" s="3"/>
      <c r="B241" s="186">
        <v>41640</v>
      </c>
      <c r="C241" s="187">
        <v>41681</v>
      </c>
      <c r="D241" s="187">
        <v>41709</v>
      </c>
      <c r="E241" s="187">
        <v>41740</v>
      </c>
      <c r="F241" s="187">
        <v>41770</v>
      </c>
      <c r="G241" s="214">
        <v>41801</v>
      </c>
      <c r="H241" s="187">
        <v>41831</v>
      </c>
      <c r="I241" s="187">
        <v>41862</v>
      </c>
      <c r="J241" s="187">
        <v>41893</v>
      </c>
      <c r="K241" s="187">
        <v>41923</v>
      </c>
      <c r="L241" s="187">
        <v>41954</v>
      </c>
      <c r="M241" s="188">
        <v>41984</v>
      </c>
    </row>
    <row r="242" spans="1:13" x14ac:dyDescent="0.35">
      <c r="A242" s="3" t="s">
        <v>0</v>
      </c>
      <c r="B242" s="154">
        <v>5773</v>
      </c>
      <c r="C242" s="154">
        <v>6027</v>
      </c>
      <c r="D242" s="205">
        <v>6725</v>
      </c>
      <c r="E242" s="154">
        <v>6612</v>
      </c>
      <c r="F242" s="154">
        <v>6869</v>
      </c>
      <c r="G242" s="205">
        <v>6668</v>
      </c>
      <c r="H242" s="154">
        <v>6741</v>
      </c>
      <c r="I242" s="154">
        <v>6643.3305781250001</v>
      </c>
      <c r="J242" s="154">
        <v>7181</v>
      </c>
      <c r="K242" s="154">
        <v>8221</v>
      </c>
      <c r="L242" s="154">
        <v>7941</v>
      </c>
      <c r="M242" s="205">
        <v>7445</v>
      </c>
    </row>
    <row r="243" spans="1:13" x14ac:dyDescent="0.35">
      <c r="A243" s="3" t="s">
        <v>1</v>
      </c>
      <c r="B243" s="154">
        <v>2440</v>
      </c>
      <c r="C243" s="154">
        <v>2636</v>
      </c>
      <c r="D243" s="205">
        <v>2890</v>
      </c>
      <c r="E243" s="154">
        <v>2938</v>
      </c>
      <c r="F243" s="154">
        <v>2715</v>
      </c>
      <c r="G243" s="205">
        <v>2465</v>
      </c>
      <c r="H243" s="154">
        <v>2353</v>
      </c>
      <c r="I243" s="154">
        <v>2391.5306875000001</v>
      </c>
      <c r="J243" s="154">
        <v>2586</v>
      </c>
      <c r="K243" s="154">
        <v>3158</v>
      </c>
      <c r="L243" s="154">
        <v>3112</v>
      </c>
      <c r="M243" s="205">
        <v>3114</v>
      </c>
    </row>
    <row r="244" spans="1:13" x14ac:dyDescent="0.35">
      <c r="A244" s="25" t="s">
        <v>71</v>
      </c>
      <c r="B244" s="154">
        <v>1644</v>
      </c>
      <c r="C244" s="154">
        <v>1737</v>
      </c>
      <c r="D244" s="205">
        <v>1705</v>
      </c>
      <c r="E244" s="154">
        <v>1568</v>
      </c>
      <c r="F244" s="154">
        <v>1437</v>
      </c>
      <c r="G244" s="205">
        <v>1457</v>
      </c>
      <c r="H244" s="154">
        <v>1520</v>
      </c>
      <c r="I244" s="154">
        <v>1533.570203125</v>
      </c>
      <c r="J244" s="154">
        <v>1562</v>
      </c>
      <c r="K244" s="154">
        <v>1609</v>
      </c>
      <c r="L244" s="154">
        <v>1757</v>
      </c>
      <c r="M244" s="205">
        <v>1797</v>
      </c>
    </row>
    <row r="245" spans="1:13" x14ac:dyDescent="0.35">
      <c r="A245" s="3" t="s">
        <v>2</v>
      </c>
      <c r="B245" s="154">
        <v>767</v>
      </c>
      <c r="C245" s="154">
        <v>784</v>
      </c>
      <c r="D245" s="205">
        <v>817</v>
      </c>
      <c r="E245" s="154">
        <v>726</v>
      </c>
      <c r="F245" s="154">
        <v>668</v>
      </c>
      <c r="G245" s="205">
        <v>638</v>
      </c>
      <c r="H245" s="154">
        <v>645</v>
      </c>
      <c r="I245" s="154">
        <v>670.87156249999998</v>
      </c>
      <c r="J245" s="154">
        <v>797</v>
      </c>
      <c r="K245" s="154">
        <v>937</v>
      </c>
      <c r="L245" s="154">
        <v>1024</v>
      </c>
      <c r="M245" s="205">
        <v>959</v>
      </c>
    </row>
    <row r="246" spans="1:13" x14ac:dyDescent="0.35">
      <c r="A246" s="3" t="s">
        <v>3</v>
      </c>
      <c r="B246" s="154">
        <v>1011</v>
      </c>
      <c r="C246" s="154">
        <v>1058</v>
      </c>
      <c r="D246" s="205">
        <v>1168</v>
      </c>
      <c r="E246" s="154">
        <v>1212</v>
      </c>
      <c r="F246" s="154">
        <v>1062</v>
      </c>
      <c r="G246" s="205">
        <v>1084</v>
      </c>
      <c r="H246" s="154">
        <v>1057</v>
      </c>
      <c r="I246" s="154">
        <v>1103.971359375</v>
      </c>
      <c r="J246" s="154">
        <v>1058</v>
      </c>
      <c r="K246" s="154">
        <v>1127</v>
      </c>
      <c r="L246" s="154">
        <v>1205</v>
      </c>
      <c r="M246" s="205">
        <v>1173</v>
      </c>
    </row>
    <row r="247" spans="1:13" x14ac:dyDescent="0.35">
      <c r="A247" s="25" t="s">
        <v>70</v>
      </c>
      <c r="B247" s="154">
        <v>328</v>
      </c>
      <c r="C247" s="154">
        <v>318</v>
      </c>
      <c r="D247" s="205">
        <v>355</v>
      </c>
      <c r="E247" s="154">
        <v>351</v>
      </c>
      <c r="F247" s="154">
        <v>342</v>
      </c>
      <c r="G247" s="205">
        <v>323</v>
      </c>
      <c r="H247" s="154">
        <v>322</v>
      </c>
      <c r="I247" s="154">
        <v>308.13546874999997</v>
      </c>
      <c r="J247" s="154">
        <v>308</v>
      </c>
      <c r="K247" s="154">
        <v>312</v>
      </c>
      <c r="L247" s="154">
        <v>373</v>
      </c>
      <c r="M247" s="205">
        <v>361</v>
      </c>
    </row>
    <row r="248" spans="1:13" x14ac:dyDescent="0.35">
      <c r="A248" s="26" t="s">
        <v>13</v>
      </c>
      <c r="B248" s="201">
        <v>11964</v>
      </c>
      <c r="C248" s="201">
        <v>12561</v>
      </c>
      <c r="D248" s="170">
        <v>13659</v>
      </c>
      <c r="E248" s="170">
        <v>13408</v>
      </c>
      <c r="F248" s="170">
        <v>13093</v>
      </c>
      <c r="G248" s="170">
        <v>12636</v>
      </c>
      <c r="H248" s="170">
        <v>12638</v>
      </c>
      <c r="I248" s="170">
        <v>12651.409859375</v>
      </c>
      <c r="J248" s="170">
        <v>13493</v>
      </c>
      <c r="K248" s="170">
        <v>15364</v>
      </c>
      <c r="L248" s="170">
        <v>15411</v>
      </c>
      <c r="M248" s="170">
        <v>14848</v>
      </c>
    </row>
    <row r="249" spans="1:13" x14ac:dyDescent="0.35">
      <c r="A249" s="26"/>
    </row>
    <row r="250" spans="1:13" x14ac:dyDescent="0.35">
      <c r="A250" s="3"/>
    </row>
    <row r="251" spans="1:13" ht="15" thickBot="1" x14ac:dyDescent="0.4">
      <c r="A251" s="3"/>
      <c r="B251" s="335" t="s">
        <v>895</v>
      </c>
      <c r="C251" s="335"/>
      <c r="D251" s="335"/>
      <c r="E251" s="335"/>
      <c r="F251" s="335"/>
      <c r="G251" s="335"/>
      <c r="H251" s="335"/>
      <c r="I251" s="335"/>
      <c r="J251" s="335"/>
      <c r="K251" s="335"/>
      <c r="L251" s="335"/>
      <c r="M251" s="335"/>
    </row>
    <row r="252" spans="1:13" x14ac:dyDescent="0.35">
      <c r="A252" s="3"/>
      <c r="B252" s="186">
        <v>41640</v>
      </c>
      <c r="C252" s="187">
        <v>41681</v>
      </c>
      <c r="D252" s="187">
        <v>41709</v>
      </c>
      <c r="E252" s="187">
        <v>41740</v>
      </c>
      <c r="F252" s="187">
        <v>41770</v>
      </c>
      <c r="G252" s="187">
        <v>41801</v>
      </c>
      <c r="H252" s="187">
        <v>41831</v>
      </c>
      <c r="I252" s="187">
        <v>41862</v>
      </c>
      <c r="J252" s="187">
        <v>41893</v>
      </c>
      <c r="K252" s="187">
        <v>41923</v>
      </c>
      <c r="L252" s="187">
        <v>41954</v>
      </c>
      <c r="M252" s="188">
        <v>41984</v>
      </c>
    </row>
    <row r="253" spans="1:13" x14ac:dyDescent="0.35">
      <c r="A253" s="3" t="s">
        <v>0</v>
      </c>
      <c r="B253" s="9">
        <v>0.499</v>
      </c>
      <c r="C253" s="172">
        <v>0.49199999999999999</v>
      </c>
      <c r="D253" s="9">
        <v>0.48099999999999998</v>
      </c>
      <c r="E253" s="9">
        <v>0.48199999999999998</v>
      </c>
      <c r="F253" s="172">
        <v>0.47599999999999998</v>
      </c>
      <c r="G253" s="9">
        <v>0.47299999999999998</v>
      </c>
      <c r="H253" s="9">
        <v>0.47</v>
      </c>
      <c r="I253" s="9">
        <v>0.47299999999999998</v>
      </c>
      <c r="J253" s="9">
        <v>0.47299999999999998</v>
      </c>
      <c r="K253" s="9">
        <v>0.46700000000000003</v>
      </c>
      <c r="L253" s="9">
        <v>0.47099999999999997</v>
      </c>
      <c r="M253" s="9">
        <v>0.47199999999999998</v>
      </c>
    </row>
    <row r="254" spans="1:13" x14ac:dyDescent="0.35">
      <c r="A254" s="3" t="s">
        <v>1</v>
      </c>
      <c r="B254" s="9">
        <v>0.71899999999999997</v>
      </c>
      <c r="C254" s="172">
        <v>0.72</v>
      </c>
      <c r="D254" s="9">
        <v>0.71199999999999997</v>
      </c>
      <c r="E254" s="9">
        <v>0.70499999999999996</v>
      </c>
      <c r="F254" s="172">
        <v>0.71199999999999997</v>
      </c>
      <c r="G254" s="9">
        <v>0.71399999999999997</v>
      </c>
      <c r="H254" s="9">
        <v>0.70399999999999996</v>
      </c>
      <c r="I254" s="9">
        <v>0.69499999999999995</v>
      </c>
      <c r="J254" s="9">
        <v>0.68700000000000006</v>
      </c>
      <c r="K254" s="9">
        <v>0.68400000000000005</v>
      </c>
      <c r="L254" s="9">
        <v>0.69199999999999995</v>
      </c>
      <c r="M254" s="9">
        <v>0.69699999999999995</v>
      </c>
    </row>
    <row r="255" spans="1:13" x14ac:dyDescent="0.35">
      <c r="A255" s="25" t="s">
        <v>71</v>
      </c>
      <c r="B255" s="9">
        <v>1.3029999999999999</v>
      </c>
      <c r="C255" s="172">
        <v>1.325</v>
      </c>
      <c r="D255" s="9">
        <v>1.3640000000000001</v>
      </c>
      <c r="E255" s="9">
        <v>1.397</v>
      </c>
      <c r="F255" s="172">
        <v>1.34</v>
      </c>
      <c r="G255" s="9">
        <v>1.298</v>
      </c>
      <c r="H255" s="9">
        <v>1.25</v>
      </c>
      <c r="I255" s="9">
        <v>1.2589999999999999</v>
      </c>
      <c r="J255" s="9">
        <v>1.2909999999999999</v>
      </c>
      <c r="K255" s="9">
        <v>1.302</v>
      </c>
      <c r="L255" s="9">
        <v>1.2989999999999999</v>
      </c>
      <c r="M255" s="9">
        <v>1.2789999999999999</v>
      </c>
    </row>
    <row r="256" spans="1:13" x14ac:dyDescent="0.35">
      <c r="A256" s="3" t="s">
        <v>2</v>
      </c>
      <c r="B256" s="9">
        <v>0.82299999999999995</v>
      </c>
      <c r="C256" s="172">
        <v>0.80600000000000005</v>
      </c>
      <c r="D256" s="9">
        <v>0.80400000000000005</v>
      </c>
      <c r="E256" s="9">
        <v>0.82199999999999995</v>
      </c>
      <c r="F256" s="172">
        <v>0.85299999999999998</v>
      </c>
      <c r="G256" s="9">
        <v>0.86099999999999999</v>
      </c>
      <c r="H256" s="9">
        <v>0.85</v>
      </c>
      <c r="I256" s="9">
        <v>0.83</v>
      </c>
      <c r="J256" s="9">
        <v>0.78800000000000003</v>
      </c>
      <c r="K256" s="9">
        <v>0.75900000000000001</v>
      </c>
      <c r="L256" s="9">
        <v>0.746</v>
      </c>
      <c r="M256" s="9">
        <v>0.76</v>
      </c>
    </row>
    <row r="257" spans="1:13" x14ac:dyDescent="0.35">
      <c r="A257" s="3" t="s">
        <v>3</v>
      </c>
      <c r="B257" s="9">
        <v>1.3540000000000001</v>
      </c>
      <c r="C257" s="172">
        <v>1.36</v>
      </c>
      <c r="D257" s="9">
        <v>1.369</v>
      </c>
      <c r="E257" s="9">
        <v>1.3919999999999999</v>
      </c>
      <c r="F257" s="172">
        <v>1.409</v>
      </c>
      <c r="G257" s="9">
        <v>1.43</v>
      </c>
      <c r="H257" s="9">
        <v>1.409</v>
      </c>
      <c r="I257" s="9">
        <v>1.3979999999999999</v>
      </c>
      <c r="J257" s="9">
        <v>1.3620000000000001</v>
      </c>
      <c r="K257" s="9">
        <v>1.331</v>
      </c>
      <c r="L257" s="9">
        <v>1.3169999999999999</v>
      </c>
      <c r="M257" s="9">
        <v>1.321</v>
      </c>
    </row>
    <row r="258" spans="1:13" x14ac:dyDescent="0.35">
      <c r="A258" s="25" t="s">
        <v>70</v>
      </c>
      <c r="B258" s="9">
        <v>1.698</v>
      </c>
      <c r="C258" s="172">
        <v>1.7010000000000001</v>
      </c>
      <c r="D258" s="9">
        <v>1.7070000000000001</v>
      </c>
      <c r="E258" s="9">
        <v>1.712</v>
      </c>
      <c r="F258" s="172">
        <v>1.7230000000000001</v>
      </c>
      <c r="G258" s="9">
        <v>1.7150000000000001</v>
      </c>
      <c r="H258" s="9">
        <v>1.712</v>
      </c>
      <c r="I258" s="9">
        <v>1.7090000000000001</v>
      </c>
      <c r="J258" s="9">
        <v>1.7070000000000001</v>
      </c>
      <c r="K258" s="9">
        <v>1.6919999999999999</v>
      </c>
      <c r="L258" s="9">
        <v>1.677</v>
      </c>
      <c r="M258" s="9">
        <v>1.6639999999999999</v>
      </c>
    </row>
    <row r="259" spans="1:13" x14ac:dyDescent="0.35">
      <c r="A259" s="27" t="s">
        <v>13</v>
      </c>
      <c r="B259" s="171">
        <v>0.78</v>
      </c>
      <c r="C259" s="171">
        <v>0.77800000000000002</v>
      </c>
      <c r="D259" s="171">
        <v>0.76700000000000002</v>
      </c>
      <c r="E259" s="171">
        <v>0.76900000000000002</v>
      </c>
      <c r="F259" s="171">
        <v>0.747</v>
      </c>
      <c r="G259" s="171">
        <v>0.749</v>
      </c>
      <c r="H259" s="171">
        <v>0.73699999999999999</v>
      </c>
      <c r="I259" s="171">
        <v>0.74</v>
      </c>
      <c r="J259" s="171">
        <v>0.72499999999999998</v>
      </c>
      <c r="K259" s="171">
        <v>0.70499999999999996</v>
      </c>
      <c r="L259" s="171">
        <v>0.72399999999999998</v>
      </c>
      <c r="M259" s="171">
        <v>0.73099999999999998</v>
      </c>
    </row>
    <row r="260" spans="1:13" x14ac:dyDescent="0.35">
      <c r="A260" s="27"/>
    </row>
    <row r="261" spans="1:13" x14ac:dyDescent="0.35">
      <c r="A261" s="3"/>
      <c r="E261" s="109"/>
    </row>
    <row r="262" spans="1:13" ht="15" thickBot="1" x14ac:dyDescent="0.4">
      <c r="A262" s="3"/>
      <c r="B262" s="335" t="s">
        <v>668</v>
      </c>
      <c r="C262" s="335"/>
      <c r="D262" s="335"/>
      <c r="E262" s="335"/>
      <c r="F262" s="335"/>
      <c r="G262" s="335"/>
      <c r="H262" s="335"/>
      <c r="I262" s="335"/>
      <c r="J262" s="335"/>
      <c r="K262" s="335"/>
      <c r="L262" s="335"/>
      <c r="M262" s="335"/>
    </row>
    <row r="263" spans="1:13" x14ac:dyDescent="0.35">
      <c r="A263" s="3"/>
      <c r="B263" s="186">
        <v>41640</v>
      </c>
      <c r="C263" s="187">
        <v>41681</v>
      </c>
      <c r="D263" s="187">
        <v>41709</v>
      </c>
      <c r="E263" s="187">
        <v>41740</v>
      </c>
      <c r="F263" s="187">
        <v>41770</v>
      </c>
      <c r="G263" s="187">
        <v>41801</v>
      </c>
      <c r="H263" s="187">
        <v>41831</v>
      </c>
      <c r="I263" s="187">
        <v>41862</v>
      </c>
      <c r="J263" s="187">
        <v>41893</v>
      </c>
      <c r="K263" s="187">
        <v>41923</v>
      </c>
      <c r="L263" s="187">
        <v>41954</v>
      </c>
      <c r="M263" s="188">
        <v>41984</v>
      </c>
    </row>
    <row r="264" spans="1:13" x14ac:dyDescent="0.35">
      <c r="A264" s="3" t="s">
        <v>33</v>
      </c>
      <c r="B264" s="154">
        <v>11003</v>
      </c>
      <c r="C264" s="154">
        <v>12020</v>
      </c>
      <c r="D264" s="205">
        <v>12116</v>
      </c>
      <c r="E264" s="154">
        <v>10575</v>
      </c>
      <c r="F264" s="154">
        <v>11183</v>
      </c>
      <c r="G264" s="205">
        <v>10906</v>
      </c>
      <c r="H264" s="154">
        <v>10517</v>
      </c>
      <c r="I264" s="154">
        <v>11372</v>
      </c>
      <c r="J264" s="154">
        <v>13046</v>
      </c>
      <c r="K264" s="154">
        <v>15377</v>
      </c>
      <c r="L264" s="154">
        <v>11355</v>
      </c>
      <c r="M264" s="154">
        <v>11882</v>
      </c>
    </row>
    <row r="265" spans="1:13" x14ac:dyDescent="0.35">
      <c r="A265" s="3" t="s">
        <v>34</v>
      </c>
      <c r="B265" s="154">
        <v>1116</v>
      </c>
      <c r="C265" s="154">
        <v>1231</v>
      </c>
      <c r="D265" s="205">
        <v>1194</v>
      </c>
      <c r="E265" s="154">
        <v>1029</v>
      </c>
      <c r="F265" s="154">
        <v>1181</v>
      </c>
      <c r="G265" s="205">
        <v>1091</v>
      </c>
      <c r="H265" s="154">
        <v>1053</v>
      </c>
      <c r="I265" s="154">
        <v>1133</v>
      </c>
      <c r="J265" s="154">
        <v>1445</v>
      </c>
      <c r="K265" s="154">
        <v>1484</v>
      </c>
      <c r="L265" s="154">
        <v>993</v>
      </c>
      <c r="M265" s="154">
        <v>1133</v>
      </c>
    </row>
    <row r="266" spans="1:13" x14ac:dyDescent="0.35">
      <c r="A266" s="3" t="s">
        <v>19</v>
      </c>
      <c r="B266" s="154">
        <v>827</v>
      </c>
      <c r="C266" s="154">
        <v>751</v>
      </c>
      <c r="D266" s="205">
        <v>752</v>
      </c>
      <c r="E266" s="154">
        <v>614</v>
      </c>
      <c r="F266" s="154">
        <v>634</v>
      </c>
      <c r="G266" s="205">
        <v>694</v>
      </c>
      <c r="H266" s="154">
        <v>673</v>
      </c>
      <c r="I266" s="154">
        <v>535</v>
      </c>
      <c r="J266" s="154">
        <v>763</v>
      </c>
      <c r="K266" s="154">
        <v>725</v>
      </c>
      <c r="L266" s="154">
        <v>604</v>
      </c>
      <c r="M266" s="154">
        <v>607</v>
      </c>
    </row>
    <row r="267" spans="1:13" x14ac:dyDescent="0.35">
      <c r="A267" s="27" t="s">
        <v>32</v>
      </c>
      <c r="B267" s="201">
        <v>12946</v>
      </c>
      <c r="C267" s="201">
        <v>14002</v>
      </c>
      <c r="D267" s="170">
        <v>14062</v>
      </c>
      <c r="E267" s="170">
        <v>12218</v>
      </c>
      <c r="F267" s="170">
        <v>12998</v>
      </c>
      <c r="G267" s="170">
        <v>12691</v>
      </c>
      <c r="H267" s="170">
        <v>12243</v>
      </c>
      <c r="I267" s="170">
        <v>13040</v>
      </c>
      <c r="J267" s="170">
        <v>15254</v>
      </c>
      <c r="K267" s="170">
        <v>17586</v>
      </c>
      <c r="L267" s="170">
        <v>12953</v>
      </c>
      <c r="M267" s="170">
        <v>13623</v>
      </c>
    </row>
    <row r="268" spans="1:13" ht="11.25" customHeight="1" x14ac:dyDescent="0.35">
      <c r="A268" s="27"/>
      <c r="B268" s="178"/>
      <c r="C268" s="178"/>
      <c r="D268" s="178"/>
      <c r="E268" s="178"/>
      <c r="F268" s="178"/>
      <c r="G268" s="178"/>
      <c r="H268" s="178"/>
      <c r="I268" s="202"/>
      <c r="J268" s="178"/>
      <c r="K268" s="178"/>
      <c r="L268" s="178"/>
      <c r="M268" s="178"/>
    </row>
    <row r="269" spans="1:13" ht="30" customHeight="1" x14ac:dyDescent="0.35">
      <c r="A269" s="333" t="s">
        <v>919</v>
      </c>
      <c r="B269" s="333"/>
      <c r="C269" s="333"/>
      <c r="D269" s="333"/>
      <c r="E269" s="333"/>
      <c r="F269" s="333"/>
      <c r="G269" s="333"/>
      <c r="H269" s="333"/>
      <c r="I269" s="333"/>
      <c r="J269" s="333"/>
      <c r="K269" s="333"/>
      <c r="L269" s="333"/>
      <c r="M269" s="333"/>
    </row>
    <row r="270" spans="1:13" ht="32.25" customHeight="1" x14ac:dyDescent="0.35">
      <c r="A270" s="333" t="s">
        <v>674</v>
      </c>
      <c r="B270" s="333"/>
      <c r="C270" s="333"/>
      <c r="D270" s="333"/>
      <c r="E270" s="333"/>
      <c r="F270" s="333"/>
      <c r="G270" s="333"/>
      <c r="H270" s="333"/>
      <c r="I270" s="333"/>
      <c r="J270" s="333"/>
      <c r="K270" s="333"/>
      <c r="L270" s="333"/>
      <c r="M270" s="333"/>
    </row>
    <row r="271" spans="1:13" ht="9" customHeight="1" x14ac:dyDescent="0.35"/>
    <row r="272" spans="1:13" ht="15.5" x14ac:dyDescent="0.35">
      <c r="A272" s="179">
        <v>2013</v>
      </c>
      <c r="B272" s="334" t="s">
        <v>664</v>
      </c>
      <c r="C272" s="334"/>
      <c r="D272" s="334"/>
      <c r="E272" s="334"/>
      <c r="F272" s="334"/>
      <c r="G272" s="334"/>
      <c r="H272" s="334"/>
      <c r="I272" s="334"/>
      <c r="J272" s="334"/>
      <c r="K272" s="334"/>
      <c r="L272" s="334"/>
      <c r="M272" s="334"/>
    </row>
    <row r="273" spans="1:13" x14ac:dyDescent="0.35">
      <c r="A273" s="8" t="s">
        <v>72</v>
      </c>
      <c r="B273" s="92">
        <v>21</v>
      </c>
      <c r="C273" s="92">
        <v>19</v>
      </c>
      <c r="D273" s="92">
        <v>20</v>
      </c>
      <c r="E273" s="92">
        <v>22</v>
      </c>
      <c r="F273" s="92">
        <v>22</v>
      </c>
      <c r="G273" s="92">
        <v>20</v>
      </c>
      <c r="H273" s="92">
        <v>22</v>
      </c>
      <c r="I273" s="92">
        <v>22</v>
      </c>
      <c r="J273" s="92">
        <v>20</v>
      </c>
      <c r="K273" s="92">
        <v>23</v>
      </c>
      <c r="L273" s="92">
        <v>20</v>
      </c>
      <c r="M273" s="92">
        <v>21</v>
      </c>
    </row>
    <row r="274" spans="1:13" ht="15" thickBot="1" x14ac:dyDescent="0.4">
      <c r="A274" s="3"/>
      <c r="B274" s="335" t="s">
        <v>665</v>
      </c>
      <c r="C274" s="335"/>
      <c r="D274" s="335"/>
      <c r="E274" s="335"/>
      <c r="F274" s="335"/>
      <c r="G274" s="335"/>
      <c r="H274" s="335"/>
      <c r="I274" s="335"/>
      <c r="J274" s="335"/>
      <c r="K274" s="335"/>
      <c r="L274" s="335"/>
      <c r="M274" s="335"/>
    </row>
    <row r="275" spans="1:13" x14ac:dyDescent="0.35">
      <c r="A275" s="3"/>
      <c r="B275" s="186">
        <v>41275</v>
      </c>
      <c r="C275" s="187">
        <v>41316</v>
      </c>
      <c r="D275" s="187">
        <v>41344</v>
      </c>
      <c r="E275" s="187">
        <v>41375</v>
      </c>
      <c r="F275" s="187">
        <v>41405</v>
      </c>
      <c r="G275" s="187">
        <v>41436</v>
      </c>
      <c r="H275" s="187">
        <v>41466</v>
      </c>
      <c r="I275" s="187">
        <v>41497</v>
      </c>
      <c r="J275" s="187">
        <v>41528</v>
      </c>
      <c r="K275" s="187">
        <v>41558</v>
      </c>
      <c r="L275" s="187">
        <v>41589</v>
      </c>
      <c r="M275" s="188">
        <v>41619</v>
      </c>
    </row>
    <row r="276" spans="1:13" x14ac:dyDescent="0.35">
      <c r="A276" s="3" t="s">
        <v>0</v>
      </c>
      <c r="B276" s="154">
        <v>5328</v>
      </c>
      <c r="C276" s="154">
        <v>6472</v>
      </c>
      <c r="D276" s="205">
        <v>5225</v>
      </c>
      <c r="E276" s="154">
        <v>4272</v>
      </c>
      <c r="F276" s="154">
        <v>7790</v>
      </c>
      <c r="G276" s="154">
        <v>8581</v>
      </c>
      <c r="H276" s="154">
        <v>4968</v>
      </c>
      <c r="I276" s="154">
        <v>6060</v>
      </c>
      <c r="J276" s="154">
        <v>6554</v>
      </c>
      <c r="K276" s="154">
        <v>4868</v>
      </c>
      <c r="L276" s="154">
        <v>6017</v>
      </c>
      <c r="M276" s="154">
        <v>5010</v>
      </c>
    </row>
    <row r="277" spans="1:13" ht="30" customHeight="1" x14ac:dyDescent="0.35">
      <c r="A277" s="3" t="s">
        <v>1</v>
      </c>
      <c r="B277" s="154">
        <v>2108</v>
      </c>
      <c r="C277" s="154">
        <v>2686</v>
      </c>
      <c r="D277" s="205">
        <v>3059</v>
      </c>
      <c r="E277" s="154">
        <v>2720</v>
      </c>
      <c r="F277" s="154">
        <v>2773</v>
      </c>
      <c r="G277" s="154">
        <v>3810</v>
      </c>
      <c r="H277" s="154">
        <v>2029</v>
      </c>
      <c r="I277" s="154">
        <v>2351</v>
      </c>
      <c r="J277" s="154">
        <v>2888</v>
      </c>
      <c r="K277" s="154">
        <v>2682</v>
      </c>
      <c r="L277" s="154">
        <v>2213</v>
      </c>
      <c r="M277" s="154">
        <v>2487</v>
      </c>
    </row>
    <row r="278" spans="1:13" x14ac:dyDescent="0.35">
      <c r="A278" s="25" t="s">
        <v>71</v>
      </c>
      <c r="B278" s="154">
        <v>1679</v>
      </c>
      <c r="C278" s="154">
        <v>1751</v>
      </c>
      <c r="D278" s="205">
        <v>1764</v>
      </c>
      <c r="E278" s="154">
        <v>1934</v>
      </c>
      <c r="F278" s="154">
        <v>1711</v>
      </c>
      <c r="G278" s="154">
        <v>1738</v>
      </c>
      <c r="H278" s="154">
        <v>1698</v>
      </c>
      <c r="I278" s="154">
        <v>1570</v>
      </c>
      <c r="J278" s="154">
        <v>1555</v>
      </c>
      <c r="K278" s="154">
        <v>1626</v>
      </c>
      <c r="L278" s="154">
        <v>1533</v>
      </c>
      <c r="M278" s="154">
        <v>1547</v>
      </c>
    </row>
    <row r="279" spans="1:13" x14ac:dyDescent="0.35">
      <c r="A279" s="3" t="s">
        <v>2</v>
      </c>
      <c r="B279" s="154">
        <v>900</v>
      </c>
      <c r="C279" s="154">
        <v>1067</v>
      </c>
      <c r="D279" s="205">
        <v>1072</v>
      </c>
      <c r="E279" s="154">
        <v>898</v>
      </c>
      <c r="F279" s="154">
        <v>1031</v>
      </c>
      <c r="G279" s="154">
        <v>1213</v>
      </c>
      <c r="H279" s="154">
        <v>807</v>
      </c>
      <c r="I279" s="154">
        <v>745</v>
      </c>
      <c r="J279" s="154">
        <v>825</v>
      </c>
      <c r="K279" s="154">
        <v>644</v>
      </c>
      <c r="L279" s="154">
        <v>718</v>
      </c>
      <c r="M279" s="154">
        <v>760</v>
      </c>
    </row>
    <row r="280" spans="1:13" ht="24.75" customHeight="1" x14ac:dyDescent="0.35">
      <c r="A280" s="3" t="s">
        <v>3</v>
      </c>
      <c r="B280" s="154">
        <v>1030</v>
      </c>
      <c r="C280" s="154">
        <v>1263</v>
      </c>
      <c r="D280" s="205">
        <v>969</v>
      </c>
      <c r="E280" s="154">
        <v>1210</v>
      </c>
      <c r="F280" s="154">
        <v>958</v>
      </c>
      <c r="G280" s="154">
        <v>1156</v>
      </c>
      <c r="H280" s="154">
        <v>984</v>
      </c>
      <c r="I280" s="154">
        <v>1117</v>
      </c>
      <c r="J280" s="154">
        <v>918</v>
      </c>
      <c r="K280" s="154">
        <v>976</v>
      </c>
      <c r="L280" s="154">
        <v>1220</v>
      </c>
      <c r="M280" s="154">
        <v>793</v>
      </c>
    </row>
    <row r="281" spans="1:13" ht="15" customHeight="1" x14ac:dyDescent="0.35">
      <c r="A281" s="25" t="s">
        <v>70</v>
      </c>
      <c r="B281" s="154">
        <v>384</v>
      </c>
      <c r="C281" s="154">
        <v>439</v>
      </c>
      <c r="D281" s="205">
        <v>368</v>
      </c>
      <c r="E281" s="154">
        <v>532</v>
      </c>
      <c r="F281" s="154">
        <v>444</v>
      </c>
      <c r="G281" s="154">
        <v>435</v>
      </c>
      <c r="H281" s="154">
        <v>376</v>
      </c>
      <c r="I281" s="154">
        <v>374</v>
      </c>
      <c r="J281" s="154">
        <v>327</v>
      </c>
      <c r="K281" s="154">
        <v>302</v>
      </c>
      <c r="L281" s="154">
        <v>379</v>
      </c>
      <c r="M281" s="154">
        <v>276</v>
      </c>
    </row>
    <row r="282" spans="1:13" ht="15" customHeight="1" x14ac:dyDescent="0.35">
      <c r="A282" s="26" t="s">
        <v>13</v>
      </c>
      <c r="B282" s="201">
        <v>11429</v>
      </c>
      <c r="C282" s="201">
        <v>13678</v>
      </c>
      <c r="D282" s="170">
        <v>12458</v>
      </c>
      <c r="E282" s="201">
        <v>11566</v>
      </c>
      <c r="F282" s="201">
        <v>14707</v>
      </c>
      <c r="G282" s="201">
        <v>16933</v>
      </c>
      <c r="H282" s="201">
        <v>10863</v>
      </c>
      <c r="I282" s="201">
        <v>12218</v>
      </c>
      <c r="J282" s="201">
        <v>13067</v>
      </c>
      <c r="K282" s="201">
        <v>11097</v>
      </c>
      <c r="L282" s="201">
        <v>12079</v>
      </c>
      <c r="M282" s="201">
        <v>10873</v>
      </c>
    </row>
    <row r="283" spans="1:13" ht="15" customHeight="1" x14ac:dyDescent="0.35">
      <c r="A283" s="26"/>
    </row>
    <row r="284" spans="1:13" ht="15" customHeight="1" x14ac:dyDescent="0.35">
      <c r="A284" s="26"/>
    </row>
    <row r="285" spans="1:13" ht="15" customHeight="1" thickBot="1" x14ac:dyDescent="0.4">
      <c r="A285" s="3"/>
      <c r="B285" s="335" t="s">
        <v>666</v>
      </c>
      <c r="C285" s="335"/>
      <c r="D285" s="335"/>
      <c r="E285" s="335"/>
      <c r="F285" s="335"/>
      <c r="G285" s="335"/>
      <c r="H285" s="335"/>
      <c r="I285" s="335"/>
      <c r="J285" s="335"/>
      <c r="K285" s="335"/>
      <c r="L285" s="335"/>
      <c r="M285" s="335"/>
    </row>
    <row r="286" spans="1:13" ht="15" customHeight="1" x14ac:dyDescent="0.35">
      <c r="A286" s="3"/>
      <c r="B286" s="186">
        <v>41275</v>
      </c>
      <c r="C286" s="187">
        <v>41316</v>
      </c>
      <c r="D286" s="187">
        <v>41344</v>
      </c>
      <c r="E286" s="187">
        <v>41375</v>
      </c>
      <c r="F286" s="187">
        <v>41405</v>
      </c>
      <c r="G286" s="214">
        <v>41436</v>
      </c>
      <c r="H286" s="187">
        <v>41466</v>
      </c>
      <c r="I286" s="187">
        <v>41497</v>
      </c>
      <c r="J286" s="187">
        <v>41528</v>
      </c>
      <c r="K286" s="187">
        <v>41558</v>
      </c>
      <c r="L286" s="187">
        <v>41589</v>
      </c>
      <c r="M286" s="188">
        <v>41619</v>
      </c>
    </row>
    <row r="287" spans="1:13" ht="15" customHeight="1" x14ac:dyDescent="0.35">
      <c r="A287" s="3" t="s">
        <v>0</v>
      </c>
      <c r="B287" s="154">
        <v>4529</v>
      </c>
      <c r="C287" s="154">
        <v>5128</v>
      </c>
      <c r="D287" s="205">
        <v>5656</v>
      </c>
      <c r="E287" s="154">
        <v>5270</v>
      </c>
      <c r="F287" s="154">
        <v>5779</v>
      </c>
      <c r="G287" s="205">
        <v>6827.9419531249978</v>
      </c>
      <c r="H287" s="154">
        <v>7067</v>
      </c>
      <c r="I287" s="154">
        <v>6473</v>
      </c>
      <c r="J287" s="154">
        <v>5839</v>
      </c>
      <c r="K287" s="154">
        <v>5790</v>
      </c>
      <c r="L287" s="154">
        <v>5768</v>
      </c>
      <c r="M287" s="205">
        <v>5274.0788750000002</v>
      </c>
    </row>
    <row r="288" spans="1:13" ht="15" customHeight="1" x14ac:dyDescent="0.35">
      <c r="A288" s="3" t="s">
        <v>1</v>
      </c>
      <c r="B288" s="154">
        <v>2489</v>
      </c>
      <c r="C288" s="154">
        <v>2482</v>
      </c>
      <c r="D288" s="205">
        <v>2608</v>
      </c>
      <c r="E288" s="154">
        <v>2821</v>
      </c>
      <c r="F288" s="154">
        <v>2844</v>
      </c>
      <c r="G288" s="205">
        <v>3078.8737343749999</v>
      </c>
      <c r="H288" s="154">
        <v>2841</v>
      </c>
      <c r="I288" s="154">
        <v>2696</v>
      </c>
      <c r="J288" s="154">
        <v>2408</v>
      </c>
      <c r="K288" s="154">
        <v>2633</v>
      </c>
      <c r="L288" s="154">
        <v>2599</v>
      </c>
      <c r="M288" s="205">
        <v>2471.370203125</v>
      </c>
    </row>
    <row r="289" spans="1:15" ht="15" customHeight="1" x14ac:dyDescent="0.35">
      <c r="A289" s="25" t="s">
        <v>71</v>
      </c>
      <c r="B289" s="154">
        <v>1509</v>
      </c>
      <c r="C289" s="154">
        <v>1587</v>
      </c>
      <c r="D289" s="205">
        <v>1730</v>
      </c>
      <c r="E289" s="154">
        <v>1821</v>
      </c>
      <c r="F289" s="154">
        <v>1804</v>
      </c>
      <c r="G289" s="205">
        <v>1796.1765312499983</v>
      </c>
      <c r="H289" s="154">
        <v>1715</v>
      </c>
      <c r="I289" s="154">
        <v>1667</v>
      </c>
      <c r="J289" s="154">
        <v>1609</v>
      </c>
      <c r="K289" s="154">
        <v>1585</v>
      </c>
      <c r="L289" s="154">
        <v>1574</v>
      </c>
      <c r="M289" s="205">
        <v>1571</v>
      </c>
      <c r="O289" s="109"/>
    </row>
    <row r="290" spans="1:15" ht="15" customHeight="1" x14ac:dyDescent="0.35">
      <c r="A290" s="3" t="s">
        <v>2</v>
      </c>
      <c r="B290" s="154">
        <v>834</v>
      </c>
      <c r="C290" s="154">
        <v>928</v>
      </c>
      <c r="D290" s="205">
        <v>1010</v>
      </c>
      <c r="E290" s="154">
        <v>1008</v>
      </c>
      <c r="F290" s="154">
        <v>998</v>
      </c>
      <c r="G290" s="205">
        <v>1042.0837031249998</v>
      </c>
      <c r="H290" s="154">
        <v>1011</v>
      </c>
      <c r="I290" s="154">
        <v>913</v>
      </c>
      <c r="J290" s="154">
        <v>792</v>
      </c>
      <c r="K290" s="154">
        <v>734</v>
      </c>
      <c r="L290" s="154">
        <v>725</v>
      </c>
      <c r="M290" s="205">
        <v>705</v>
      </c>
    </row>
    <row r="291" spans="1:15" ht="15" customHeight="1" x14ac:dyDescent="0.35">
      <c r="A291" s="3" t="s">
        <v>3</v>
      </c>
      <c r="B291" s="154">
        <v>1002</v>
      </c>
      <c r="C291" s="154">
        <v>1053</v>
      </c>
      <c r="D291" s="205">
        <v>1084</v>
      </c>
      <c r="E291" s="154">
        <v>1148</v>
      </c>
      <c r="F291" s="154">
        <v>1048</v>
      </c>
      <c r="G291" s="205">
        <v>1106.4073906250003</v>
      </c>
      <c r="H291" s="154">
        <v>1029</v>
      </c>
      <c r="I291" s="154">
        <v>1084</v>
      </c>
      <c r="J291" s="154">
        <v>1009</v>
      </c>
      <c r="K291" s="154">
        <v>1006</v>
      </c>
      <c r="L291" s="154">
        <v>1035</v>
      </c>
      <c r="M291" s="205">
        <v>992</v>
      </c>
    </row>
    <row r="292" spans="1:15" ht="15" customHeight="1" x14ac:dyDescent="0.35">
      <c r="A292" s="25" t="s">
        <v>70</v>
      </c>
      <c r="B292" s="154">
        <v>362</v>
      </c>
      <c r="C292" s="154">
        <v>368</v>
      </c>
      <c r="D292" s="205">
        <v>396</v>
      </c>
      <c r="E292" s="154">
        <v>449</v>
      </c>
      <c r="F292" s="154">
        <v>451</v>
      </c>
      <c r="G292" s="205">
        <v>471</v>
      </c>
      <c r="H292" s="154">
        <v>418</v>
      </c>
      <c r="I292" s="154">
        <v>394</v>
      </c>
      <c r="J292" s="154">
        <v>360</v>
      </c>
      <c r="K292" s="154">
        <v>334</v>
      </c>
      <c r="L292" s="154">
        <v>334</v>
      </c>
      <c r="M292" s="205">
        <v>317.29884375</v>
      </c>
    </row>
    <row r="293" spans="1:15" ht="15" customHeight="1" x14ac:dyDescent="0.35">
      <c r="A293" s="26" t="s">
        <v>13</v>
      </c>
      <c r="B293" s="201">
        <v>10724</v>
      </c>
      <c r="C293" s="201">
        <v>11547</v>
      </c>
      <c r="D293" s="170">
        <v>12484</v>
      </c>
      <c r="E293" s="170">
        <v>12516</v>
      </c>
      <c r="F293" s="170">
        <v>12924</v>
      </c>
      <c r="G293" s="170">
        <v>14323</v>
      </c>
      <c r="H293" s="170">
        <v>14081</v>
      </c>
      <c r="I293" s="170">
        <v>13226</v>
      </c>
      <c r="J293" s="170">
        <v>12018</v>
      </c>
      <c r="K293" s="170">
        <v>12083</v>
      </c>
      <c r="L293" s="170">
        <v>12034</v>
      </c>
      <c r="M293" s="170">
        <v>11330.767750000001</v>
      </c>
    </row>
    <row r="294" spans="1:15" ht="15" customHeight="1" x14ac:dyDescent="0.35">
      <c r="A294" s="26"/>
    </row>
    <row r="295" spans="1:15" ht="15" customHeight="1" x14ac:dyDescent="0.35">
      <c r="A295" s="3"/>
    </row>
    <row r="296" spans="1:15" ht="15" customHeight="1" thickBot="1" x14ac:dyDescent="0.4">
      <c r="A296" s="3"/>
      <c r="B296" s="335" t="s">
        <v>895</v>
      </c>
      <c r="C296" s="335"/>
      <c r="D296" s="335"/>
      <c r="E296" s="335"/>
      <c r="F296" s="335"/>
      <c r="G296" s="335"/>
      <c r="H296" s="335"/>
      <c r="I296" s="335"/>
      <c r="J296" s="335"/>
      <c r="K296" s="335"/>
      <c r="L296" s="335"/>
      <c r="M296" s="335"/>
    </row>
    <row r="297" spans="1:15" ht="15" customHeight="1" x14ac:dyDescent="0.35">
      <c r="A297" s="3"/>
      <c r="B297" s="186">
        <v>41275</v>
      </c>
      <c r="C297" s="187">
        <v>41316</v>
      </c>
      <c r="D297" s="187">
        <v>41344</v>
      </c>
      <c r="E297" s="187">
        <v>41375</v>
      </c>
      <c r="F297" s="187">
        <v>41405</v>
      </c>
      <c r="G297" s="187">
        <v>41436</v>
      </c>
      <c r="H297" s="187">
        <v>41466</v>
      </c>
      <c r="I297" s="187">
        <v>41497</v>
      </c>
      <c r="J297" s="187">
        <v>41528</v>
      </c>
      <c r="K297" s="187">
        <v>41558</v>
      </c>
      <c r="L297" s="187">
        <v>41589</v>
      </c>
      <c r="M297" s="188">
        <v>41619</v>
      </c>
    </row>
    <row r="298" spans="1:15" ht="15" customHeight="1" x14ac:dyDescent="0.35">
      <c r="A298" s="3" t="s">
        <v>0</v>
      </c>
      <c r="B298" s="9">
        <v>0.48699999999999999</v>
      </c>
      <c r="C298" s="172">
        <v>0.47218994459843489</v>
      </c>
      <c r="D298" s="9">
        <v>0.46800000000000003</v>
      </c>
      <c r="E298" s="9">
        <v>0.46800000000000003</v>
      </c>
      <c r="F298" s="172">
        <v>0.46536629954520692</v>
      </c>
      <c r="G298" s="9">
        <v>0.45500000000000002</v>
      </c>
      <c r="H298" s="9">
        <v>0.46100000000000002</v>
      </c>
      <c r="I298" s="9">
        <v>0.46600000000000003</v>
      </c>
      <c r="J298" s="9">
        <v>0.48399999999999999</v>
      </c>
      <c r="K298" s="9">
        <v>0.48199999999999998</v>
      </c>
      <c r="L298" s="9">
        <v>0.49916165674605045</v>
      </c>
      <c r="M298" s="9">
        <v>0.504</v>
      </c>
    </row>
    <row r="299" spans="1:15" ht="15" customHeight="1" x14ac:dyDescent="0.35">
      <c r="A299" s="3" t="s">
        <v>1</v>
      </c>
      <c r="B299" s="9">
        <v>0.70799999999999996</v>
      </c>
      <c r="C299" s="172">
        <v>0.69808893310198561</v>
      </c>
      <c r="D299" s="9">
        <v>0.69099999999999995</v>
      </c>
      <c r="E299" s="9">
        <v>0.69299999999999995</v>
      </c>
      <c r="F299" s="172">
        <v>0.70135520887795422</v>
      </c>
      <c r="G299" s="9">
        <v>0.71399999999999997</v>
      </c>
      <c r="H299" s="9">
        <v>0.71699999999999997</v>
      </c>
      <c r="I299" s="9">
        <v>0.71099999999999997</v>
      </c>
      <c r="J299" s="9">
        <v>0.69499999999999995</v>
      </c>
      <c r="K299" s="9">
        <v>0.68200000000000005</v>
      </c>
      <c r="L299" s="9">
        <v>0.68882977085280517</v>
      </c>
      <c r="M299" s="9">
        <v>0.70199999999999996</v>
      </c>
    </row>
    <row r="300" spans="1:15" ht="15" customHeight="1" x14ac:dyDescent="0.35">
      <c r="A300" s="25" t="s">
        <v>71</v>
      </c>
      <c r="B300" s="9">
        <v>1.4850000000000001</v>
      </c>
      <c r="C300" s="172">
        <v>1.4489156384905957</v>
      </c>
      <c r="D300" s="9">
        <v>1.39</v>
      </c>
      <c r="E300" s="9">
        <v>1.3180000000000001</v>
      </c>
      <c r="F300" s="172">
        <v>1.2784531454645625</v>
      </c>
      <c r="G300" s="9">
        <v>1.26</v>
      </c>
      <c r="H300" s="9">
        <v>1.27</v>
      </c>
      <c r="I300" s="9">
        <v>1.282</v>
      </c>
      <c r="J300" s="9">
        <v>1.3</v>
      </c>
      <c r="K300" s="9">
        <v>1.292</v>
      </c>
      <c r="L300" s="9">
        <v>1.3013017378435687</v>
      </c>
      <c r="M300" s="9">
        <v>1.2789999999999999</v>
      </c>
    </row>
    <row r="301" spans="1:15" ht="15" customHeight="1" x14ac:dyDescent="0.35">
      <c r="A301" s="3" t="s">
        <v>2</v>
      </c>
      <c r="B301" s="9">
        <v>0.83399999999999996</v>
      </c>
      <c r="C301" s="172">
        <v>0.84969431505960402</v>
      </c>
      <c r="D301" s="9">
        <v>0.84799999999999998</v>
      </c>
      <c r="E301" s="9">
        <v>0.86799999999999999</v>
      </c>
      <c r="F301" s="172">
        <v>0.85428135571031782</v>
      </c>
      <c r="G301" s="9">
        <v>0.82599999999999996</v>
      </c>
      <c r="H301" s="9">
        <v>0.80600000000000005</v>
      </c>
      <c r="I301" s="9">
        <v>0.80800000000000005</v>
      </c>
      <c r="J301" s="9">
        <v>0.81899999999999995</v>
      </c>
      <c r="K301" s="9">
        <v>0.82299999999999995</v>
      </c>
      <c r="L301" s="9">
        <v>0.83338151999730936</v>
      </c>
      <c r="M301" s="9">
        <v>0.83499999999999996</v>
      </c>
    </row>
    <row r="302" spans="1:15" ht="15" customHeight="1" x14ac:dyDescent="0.35">
      <c r="A302" s="3" t="s">
        <v>3</v>
      </c>
      <c r="B302" s="9">
        <v>1.3089999999999999</v>
      </c>
      <c r="C302" s="172">
        <v>1.3050116758870896</v>
      </c>
      <c r="D302" s="9">
        <v>1.3180000000000001</v>
      </c>
      <c r="E302" s="9">
        <v>1.337</v>
      </c>
      <c r="F302" s="172">
        <v>1.359902012573309</v>
      </c>
      <c r="G302" s="9">
        <v>1.3779999999999999</v>
      </c>
      <c r="H302" s="9">
        <v>1.383</v>
      </c>
      <c r="I302" s="9">
        <v>1.357</v>
      </c>
      <c r="J302" s="9">
        <v>1.323</v>
      </c>
      <c r="K302" s="9">
        <v>1.292</v>
      </c>
      <c r="L302" s="9">
        <v>1.3086201734739784</v>
      </c>
      <c r="M302" s="9">
        <v>1.327</v>
      </c>
    </row>
    <row r="303" spans="1:15" ht="15" customHeight="1" x14ac:dyDescent="0.35">
      <c r="A303" s="25" t="s">
        <v>70</v>
      </c>
      <c r="B303" s="9">
        <v>1.6779999999999999</v>
      </c>
      <c r="C303" s="172">
        <v>1.6639999999999999</v>
      </c>
      <c r="D303" s="9">
        <v>1.6559999999999999</v>
      </c>
      <c r="E303" s="9">
        <v>1.6319999999999999</v>
      </c>
      <c r="F303" s="172">
        <v>1.6302468788504429</v>
      </c>
      <c r="G303" s="9">
        <v>1.613</v>
      </c>
      <c r="H303" s="9">
        <v>1.6240000000000001</v>
      </c>
      <c r="I303" s="9">
        <v>1.623</v>
      </c>
      <c r="J303" s="9">
        <v>1.6259999999999999</v>
      </c>
      <c r="K303" s="9">
        <v>1.6379999999999999</v>
      </c>
      <c r="L303" s="9">
        <v>1.6597632922169956</v>
      </c>
      <c r="M303" s="9">
        <v>1.6819999999999999</v>
      </c>
    </row>
    <row r="304" spans="1:15" ht="15" customHeight="1" x14ac:dyDescent="0.35">
      <c r="A304" s="27" t="s">
        <v>13</v>
      </c>
      <c r="B304" s="171">
        <v>0.82299999999999995</v>
      </c>
      <c r="C304" s="171">
        <v>0.79928288777734802</v>
      </c>
      <c r="D304" s="171">
        <v>0.78500000000000003</v>
      </c>
      <c r="E304" s="171">
        <v>0.79600000000000004</v>
      </c>
      <c r="F304" s="171">
        <v>0.77399377845249762</v>
      </c>
      <c r="G304" s="171">
        <v>0.748</v>
      </c>
      <c r="H304" s="171">
        <v>0.73799999999999999</v>
      </c>
      <c r="I304" s="171">
        <v>0.75</v>
      </c>
      <c r="J304" s="171">
        <v>0.76200000000000001</v>
      </c>
      <c r="K304" s="171">
        <v>0.752</v>
      </c>
      <c r="L304" s="171">
        <v>0.76699004342976818</v>
      </c>
      <c r="M304" s="171">
        <v>0.78</v>
      </c>
    </row>
    <row r="305" spans="1:14" ht="15" customHeight="1" x14ac:dyDescent="0.35">
      <c r="A305" s="27"/>
    </row>
    <row r="306" spans="1:14" ht="15" customHeight="1" x14ac:dyDescent="0.35">
      <c r="A306" s="3"/>
      <c r="E306" s="109"/>
      <c r="N306" s="207"/>
    </row>
    <row r="307" spans="1:14" ht="15" customHeight="1" thickBot="1" x14ac:dyDescent="0.4">
      <c r="A307" s="3"/>
      <c r="B307" s="335" t="s">
        <v>668</v>
      </c>
      <c r="C307" s="335"/>
      <c r="D307" s="335"/>
      <c r="E307" s="335"/>
      <c r="F307" s="335"/>
      <c r="G307" s="335"/>
      <c r="H307" s="335"/>
      <c r="I307" s="335"/>
      <c r="J307" s="335"/>
      <c r="K307" s="335"/>
      <c r="L307" s="335"/>
      <c r="M307" s="335"/>
      <c r="N307" s="207"/>
    </row>
    <row r="308" spans="1:14" ht="15" customHeight="1" x14ac:dyDescent="0.35">
      <c r="A308" s="3"/>
      <c r="B308" s="186">
        <v>41275</v>
      </c>
      <c r="C308" s="187">
        <v>41316</v>
      </c>
      <c r="D308" s="187">
        <v>41344</v>
      </c>
      <c r="E308" s="187">
        <v>41375</v>
      </c>
      <c r="F308" s="187">
        <v>41405</v>
      </c>
      <c r="G308" s="187">
        <v>41436</v>
      </c>
      <c r="H308" s="187">
        <v>41466</v>
      </c>
      <c r="I308" s="187">
        <v>41497</v>
      </c>
      <c r="J308" s="187">
        <v>41528</v>
      </c>
      <c r="K308" s="187">
        <v>41558</v>
      </c>
      <c r="L308" s="187">
        <v>41589</v>
      </c>
      <c r="M308" s="188">
        <v>41619</v>
      </c>
      <c r="N308" s="207"/>
    </row>
    <row r="309" spans="1:14" ht="15" customHeight="1" x14ac:dyDescent="0.35">
      <c r="A309" s="3" t="s">
        <v>33</v>
      </c>
      <c r="B309" s="154">
        <v>9919</v>
      </c>
      <c r="C309" s="154">
        <v>12001</v>
      </c>
      <c r="D309" s="205">
        <v>10908</v>
      </c>
      <c r="E309" s="154">
        <v>10096</v>
      </c>
      <c r="F309" s="154">
        <v>12872</v>
      </c>
      <c r="G309" s="205">
        <v>14599</v>
      </c>
      <c r="H309" s="154">
        <v>9236</v>
      </c>
      <c r="I309" s="154">
        <v>10402</v>
      </c>
      <c r="J309" s="154">
        <v>11034</v>
      </c>
      <c r="K309" s="154">
        <v>9503</v>
      </c>
      <c r="L309" s="154">
        <v>10481</v>
      </c>
      <c r="M309" s="154">
        <v>9243</v>
      </c>
      <c r="N309" s="207"/>
    </row>
    <row r="310" spans="1:14" ht="15" customHeight="1" x14ac:dyDescent="0.35">
      <c r="A310" s="3" t="s">
        <v>34</v>
      </c>
      <c r="B310" s="154">
        <v>884</v>
      </c>
      <c r="C310" s="154">
        <v>941</v>
      </c>
      <c r="D310" s="205">
        <v>834</v>
      </c>
      <c r="E310" s="154">
        <v>749</v>
      </c>
      <c r="F310" s="154">
        <v>1180</v>
      </c>
      <c r="G310" s="205">
        <v>1508</v>
      </c>
      <c r="H310" s="154">
        <v>1025</v>
      </c>
      <c r="I310" s="154">
        <v>1195</v>
      </c>
      <c r="J310" s="154">
        <v>1312</v>
      </c>
      <c r="K310" s="154">
        <v>966</v>
      </c>
      <c r="L310" s="154">
        <v>966</v>
      </c>
      <c r="M310" s="154">
        <v>938</v>
      </c>
      <c r="N310" s="207"/>
    </row>
    <row r="311" spans="1:14" ht="15" customHeight="1" x14ac:dyDescent="0.35">
      <c r="A311" s="3" t="s">
        <v>19</v>
      </c>
      <c r="B311" s="154">
        <v>232</v>
      </c>
      <c r="C311" s="154">
        <v>339</v>
      </c>
      <c r="D311" s="205">
        <v>259</v>
      </c>
      <c r="E311" s="154">
        <v>239</v>
      </c>
      <c r="F311" s="154">
        <v>264</v>
      </c>
      <c r="G311" s="205">
        <v>420</v>
      </c>
      <c r="H311" s="154">
        <v>271</v>
      </c>
      <c r="I311" s="154">
        <v>319</v>
      </c>
      <c r="J311" s="154">
        <v>357</v>
      </c>
      <c r="K311" s="154">
        <v>254</v>
      </c>
      <c r="L311" s="154">
        <v>278</v>
      </c>
      <c r="M311" s="154">
        <v>308</v>
      </c>
      <c r="N311" s="208"/>
    </row>
    <row r="312" spans="1:14" ht="15" customHeight="1" x14ac:dyDescent="0.35">
      <c r="A312" s="26" t="s">
        <v>35</v>
      </c>
      <c r="B312" s="201">
        <v>11035</v>
      </c>
      <c r="C312" s="201">
        <v>13281</v>
      </c>
      <c r="D312" s="170">
        <v>12002</v>
      </c>
      <c r="E312" s="201">
        <v>11085</v>
      </c>
      <c r="F312" s="201">
        <v>14316</v>
      </c>
      <c r="G312" s="170">
        <v>16527</v>
      </c>
      <c r="H312" s="201">
        <v>10532</v>
      </c>
      <c r="I312" s="201">
        <v>11915</v>
      </c>
      <c r="J312" s="201">
        <v>12703</v>
      </c>
      <c r="K312" s="201">
        <v>10723</v>
      </c>
      <c r="L312" s="201">
        <v>11724</v>
      </c>
      <c r="M312" s="201">
        <v>10489</v>
      </c>
      <c r="N312" s="209"/>
    </row>
    <row r="313" spans="1:14" ht="15" customHeight="1" x14ac:dyDescent="0.35">
      <c r="A313" s="3" t="s">
        <v>10</v>
      </c>
      <c r="B313" s="154">
        <v>394</v>
      </c>
      <c r="C313" s="154">
        <v>398</v>
      </c>
      <c r="D313" s="205">
        <v>455</v>
      </c>
      <c r="E313" s="154">
        <v>481</v>
      </c>
      <c r="F313" s="154">
        <v>391</v>
      </c>
      <c r="G313" s="205">
        <v>406</v>
      </c>
      <c r="H313" s="154">
        <v>331</v>
      </c>
      <c r="I313" s="154">
        <v>303</v>
      </c>
      <c r="J313" s="154">
        <v>364</v>
      </c>
      <c r="K313" s="154">
        <v>374</v>
      </c>
      <c r="L313" s="154">
        <v>355</v>
      </c>
      <c r="M313" s="154">
        <v>384</v>
      </c>
    </row>
    <row r="314" spans="1:14" ht="15" customHeight="1" x14ac:dyDescent="0.35">
      <c r="A314" s="27" t="s">
        <v>32</v>
      </c>
      <c r="B314" s="201">
        <v>11429</v>
      </c>
      <c r="C314" s="201">
        <v>13678</v>
      </c>
      <c r="D314" s="170">
        <v>12458</v>
      </c>
      <c r="E314" s="170">
        <v>11566</v>
      </c>
      <c r="F314" s="170">
        <v>14707</v>
      </c>
      <c r="G314" s="170">
        <v>16933</v>
      </c>
      <c r="H314" s="170">
        <v>10863</v>
      </c>
      <c r="I314" s="170">
        <v>12218</v>
      </c>
      <c r="J314" s="170">
        <v>13067</v>
      </c>
      <c r="K314" s="170">
        <v>11097</v>
      </c>
      <c r="L314" s="170">
        <v>12079</v>
      </c>
      <c r="M314" s="170">
        <v>10873</v>
      </c>
    </row>
    <row r="315" spans="1:14" ht="15" customHeight="1" x14ac:dyDescent="0.35">
      <c r="A315" s="27"/>
      <c r="B315" s="178"/>
      <c r="C315" s="178"/>
      <c r="D315" s="178"/>
      <c r="E315" s="178"/>
      <c r="F315" s="178"/>
      <c r="G315" s="178"/>
      <c r="H315" s="178"/>
      <c r="I315" s="202"/>
      <c r="J315" s="178"/>
      <c r="K315" s="178"/>
      <c r="L315" s="178"/>
      <c r="M315" s="178"/>
    </row>
    <row r="316" spans="1:14" ht="15" customHeight="1" thickBot="1" x14ac:dyDescent="0.4">
      <c r="A316" s="3"/>
      <c r="B316" s="335" t="s">
        <v>669</v>
      </c>
      <c r="C316" s="335"/>
      <c r="D316" s="335"/>
      <c r="E316" s="335"/>
      <c r="F316" s="335"/>
      <c r="G316" s="335"/>
      <c r="H316" s="335"/>
      <c r="I316" s="335"/>
      <c r="J316" s="335"/>
      <c r="K316" s="335"/>
      <c r="L316" s="335"/>
      <c r="M316" s="335"/>
    </row>
    <row r="317" spans="1:14" ht="15" customHeight="1" x14ac:dyDescent="0.35">
      <c r="A317" s="3"/>
      <c r="B317" s="186">
        <v>41275</v>
      </c>
      <c r="C317" s="187">
        <v>41316</v>
      </c>
      <c r="D317" s="187">
        <v>41344</v>
      </c>
      <c r="E317" s="187">
        <v>41375</v>
      </c>
      <c r="F317" s="187">
        <v>41405</v>
      </c>
      <c r="G317" s="187">
        <v>41436</v>
      </c>
      <c r="H317" s="187">
        <v>41466</v>
      </c>
      <c r="I317" s="187">
        <v>41497</v>
      </c>
      <c r="J317" s="187">
        <v>41528</v>
      </c>
      <c r="K317" s="187">
        <v>41558</v>
      </c>
      <c r="L317" s="187">
        <v>41589</v>
      </c>
      <c r="M317" s="188">
        <v>41619</v>
      </c>
    </row>
    <row r="318" spans="1:14" ht="15" customHeight="1" x14ac:dyDescent="0.35">
      <c r="A318" s="3" t="s">
        <v>31</v>
      </c>
      <c r="B318" s="9">
        <v>0.76300000000000001</v>
      </c>
      <c r="C318" s="172">
        <v>0.7421215368838</v>
      </c>
      <c r="D318" s="9">
        <v>0.73</v>
      </c>
      <c r="E318" s="9">
        <v>0.747</v>
      </c>
      <c r="F318" s="172">
        <v>0.73074933866376368</v>
      </c>
      <c r="G318" s="9">
        <v>0.71</v>
      </c>
      <c r="H318" s="9">
        <v>0.70199999999999996</v>
      </c>
      <c r="I318" s="9">
        <v>0.71299999999999997</v>
      </c>
      <c r="J318" s="9">
        <v>0.72299999999999998</v>
      </c>
      <c r="K318" s="9">
        <v>0.71399999999999997</v>
      </c>
      <c r="L318" s="9">
        <v>0.72755347167054729</v>
      </c>
      <c r="M318" s="215"/>
    </row>
    <row r="319" spans="1:14" ht="15" customHeight="1" x14ac:dyDescent="0.35">
      <c r="A319" s="3" t="s">
        <v>10</v>
      </c>
      <c r="B319" s="9">
        <v>2.585</v>
      </c>
      <c r="C319" s="172">
        <v>2.5565707896951722</v>
      </c>
      <c r="D319" s="9">
        <v>2.36</v>
      </c>
      <c r="E319" s="9">
        <v>2.13</v>
      </c>
      <c r="F319" s="172">
        <v>1.9948964676289473</v>
      </c>
      <c r="G319" s="9">
        <v>1.9690000000000001</v>
      </c>
      <c r="H319" s="9">
        <v>2.044</v>
      </c>
      <c r="I319" s="9">
        <v>2.11</v>
      </c>
      <c r="J319" s="9">
        <v>2.15</v>
      </c>
      <c r="K319" s="9">
        <v>2.0459999999999998</v>
      </c>
      <c r="L319" s="9">
        <v>2.0286763107587822</v>
      </c>
      <c r="M319" s="215"/>
    </row>
    <row r="320" spans="1:14" ht="15" customHeight="1" x14ac:dyDescent="0.35">
      <c r="A320" s="27" t="s">
        <v>32</v>
      </c>
      <c r="B320" s="171">
        <v>0.82299999999999995</v>
      </c>
      <c r="C320" s="171">
        <v>0.7992836376761866</v>
      </c>
      <c r="D320" s="171">
        <v>0.78500000000000003</v>
      </c>
      <c r="E320" s="171">
        <v>0.79600000000000004</v>
      </c>
      <c r="F320" s="171">
        <v>0.7739938776400308</v>
      </c>
      <c r="G320" s="171">
        <v>0.748</v>
      </c>
      <c r="H320" s="171">
        <v>0.73799999999999999</v>
      </c>
      <c r="I320" s="171">
        <v>0.75</v>
      </c>
      <c r="J320" s="171">
        <v>0.76200000000000001</v>
      </c>
      <c r="K320" s="171">
        <v>0.752</v>
      </c>
      <c r="L320" s="171">
        <v>0.76699004342976829</v>
      </c>
      <c r="M320" s="171">
        <v>0.78</v>
      </c>
    </row>
    <row r="321" spans="1:26" ht="28.5" customHeight="1" x14ac:dyDescent="0.35">
      <c r="A321" s="333" t="s">
        <v>674</v>
      </c>
      <c r="B321" s="333"/>
      <c r="C321" s="333"/>
      <c r="D321" s="333"/>
      <c r="E321" s="333"/>
      <c r="F321" s="333"/>
      <c r="G321" s="333"/>
      <c r="H321" s="333"/>
      <c r="I321" s="333"/>
      <c r="J321" s="333"/>
      <c r="K321" s="333"/>
      <c r="L321" s="333"/>
      <c r="M321" s="333"/>
    </row>
    <row r="322" spans="1:26" ht="6" customHeight="1" x14ac:dyDescent="0.35"/>
    <row r="323" spans="1:26" ht="9.75" customHeight="1" x14ac:dyDescent="0.35"/>
    <row r="324" spans="1:26" ht="15" customHeight="1" x14ac:dyDescent="0.35">
      <c r="A324" s="179">
        <v>2012</v>
      </c>
      <c r="B324" s="334" t="s">
        <v>664</v>
      </c>
      <c r="C324" s="334"/>
      <c r="D324" s="334"/>
      <c r="E324" s="334"/>
      <c r="F324" s="334"/>
      <c r="G324" s="334"/>
      <c r="H324" s="334"/>
      <c r="I324" s="334"/>
      <c r="J324" s="334"/>
      <c r="K324" s="334"/>
      <c r="L324" s="334"/>
      <c r="M324" s="334"/>
    </row>
    <row r="325" spans="1:26" ht="15" customHeight="1" x14ac:dyDescent="0.35">
      <c r="A325" s="8" t="s">
        <v>72</v>
      </c>
      <c r="B325" s="92">
        <v>20</v>
      </c>
      <c r="C325" s="92">
        <v>20</v>
      </c>
      <c r="D325" s="92">
        <v>22</v>
      </c>
      <c r="E325" s="92">
        <v>21</v>
      </c>
      <c r="F325" s="92">
        <v>22</v>
      </c>
      <c r="G325" s="92">
        <v>21</v>
      </c>
      <c r="H325" s="92">
        <v>21</v>
      </c>
      <c r="I325" s="92">
        <v>23</v>
      </c>
      <c r="J325" s="92">
        <v>19</v>
      </c>
      <c r="K325" s="92">
        <v>23</v>
      </c>
      <c r="L325" s="92">
        <v>21</v>
      </c>
      <c r="M325" s="92">
        <v>20</v>
      </c>
    </row>
    <row r="326" spans="1:26" ht="15" customHeight="1" thickBot="1" x14ac:dyDescent="0.4">
      <c r="A326" s="3"/>
      <c r="B326" s="335" t="s">
        <v>665</v>
      </c>
      <c r="C326" s="335"/>
      <c r="D326" s="335"/>
      <c r="E326" s="335"/>
      <c r="F326" s="335"/>
      <c r="G326" s="335"/>
      <c r="H326" s="335"/>
      <c r="I326" s="335"/>
      <c r="J326" s="335"/>
      <c r="K326" s="335"/>
      <c r="L326" s="335"/>
      <c r="M326" s="335"/>
    </row>
    <row r="327" spans="1:26" ht="15" customHeight="1" x14ac:dyDescent="0.35">
      <c r="A327" s="3"/>
      <c r="B327" s="186">
        <v>40909</v>
      </c>
      <c r="C327" s="187">
        <v>40950</v>
      </c>
      <c r="D327" s="187">
        <v>40979</v>
      </c>
      <c r="E327" s="187">
        <v>41010</v>
      </c>
      <c r="F327" s="187">
        <v>41040</v>
      </c>
      <c r="G327" s="187">
        <v>41071</v>
      </c>
      <c r="H327" s="187">
        <v>41101</v>
      </c>
      <c r="I327" s="187">
        <v>41132</v>
      </c>
      <c r="J327" s="187">
        <v>41163</v>
      </c>
      <c r="K327" s="187">
        <v>41193</v>
      </c>
      <c r="L327" s="187">
        <v>41224</v>
      </c>
      <c r="M327" s="188">
        <v>41254</v>
      </c>
    </row>
    <row r="328" spans="1:26" ht="15" customHeight="1" x14ac:dyDescent="0.35">
      <c r="A328" s="3" t="s">
        <v>0</v>
      </c>
      <c r="B328" s="154">
        <v>5202</v>
      </c>
      <c r="C328" s="154">
        <v>5991</v>
      </c>
      <c r="D328" s="154">
        <v>5643</v>
      </c>
      <c r="E328" s="154">
        <v>4351</v>
      </c>
      <c r="F328" s="154">
        <v>5959</v>
      </c>
      <c r="G328" s="154">
        <v>5059</v>
      </c>
      <c r="H328" s="154">
        <v>3886</v>
      </c>
      <c r="I328" s="154">
        <v>4700</v>
      </c>
      <c r="J328" s="154">
        <v>4983</v>
      </c>
      <c r="K328" s="154">
        <v>4050</v>
      </c>
      <c r="L328" s="154">
        <v>4574</v>
      </c>
      <c r="M328" s="154">
        <v>3642</v>
      </c>
    </row>
    <row r="329" spans="1:26" ht="25.5" customHeight="1" x14ac:dyDescent="0.35">
      <c r="A329" s="3" t="s">
        <v>1</v>
      </c>
      <c r="B329" s="154">
        <v>2227</v>
      </c>
      <c r="C329" s="154">
        <v>2201</v>
      </c>
      <c r="D329" s="154">
        <v>2710</v>
      </c>
      <c r="E329" s="154">
        <v>2350</v>
      </c>
      <c r="F329" s="154">
        <v>2948</v>
      </c>
      <c r="G329" s="154">
        <v>3458</v>
      </c>
      <c r="H329" s="154">
        <v>2486</v>
      </c>
      <c r="I329" s="154">
        <v>1981</v>
      </c>
      <c r="J329" s="154">
        <v>2783</v>
      </c>
      <c r="K329" s="154">
        <v>2263</v>
      </c>
      <c r="L329" s="154">
        <v>2685</v>
      </c>
      <c r="M329" s="154">
        <v>2682</v>
      </c>
    </row>
    <row r="330" spans="1:26" ht="22.5" customHeight="1" x14ac:dyDescent="0.35">
      <c r="A330" s="25" t="s">
        <v>71</v>
      </c>
      <c r="B330" s="154">
        <v>2024</v>
      </c>
      <c r="C330" s="154">
        <v>2143</v>
      </c>
      <c r="D330" s="154">
        <v>1714</v>
      </c>
      <c r="E330" s="154">
        <v>1613</v>
      </c>
      <c r="F330" s="154">
        <v>1813</v>
      </c>
      <c r="G330" s="154">
        <v>1788</v>
      </c>
      <c r="H330" s="154">
        <v>1540</v>
      </c>
      <c r="I330" s="154">
        <v>1570</v>
      </c>
      <c r="J330" s="154">
        <v>1669</v>
      </c>
      <c r="K330" s="154">
        <v>1608</v>
      </c>
      <c r="L330" s="154">
        <v>1505</v>
      </c>
      <c r="M330" s="154">
        <v>1334</v>
      </c>
    </row>
    <row r="331" spans="1:26" x14ac:dyDescent="0.35">
      <c r="A331" s="3" t="s">
        <v>2</v>
      </c>
      <c r="B331" s="154">
        <v>744</v>
      </c>
      <c r="C331" s="154">
        <v>848</v>
      </c>
      <c r="D331" s="154">
        <v>936</v>
      </c>
      <c r="E331" s="154">
        <v>759</v>
      </c>
      <c r="F331" s="154">
        <v>947</v>
      </c>
      <c r="G331" s="154">
        <v>1054</v>
      </c>
      <c r="H331" s="154">
        <v>801</v>
      </c>
      <c r="I331" s="154">
        <v>731</v>
      </c>
      <c r="J331" s="154">
        <v>1035</v>
      </c>
      <c r="K331" s="154">
        <v>709</v>
      </c>
      <c r="L331" s="154">
        <v>775</v>
      </c>
      <c r="M331" s="154">
        <v>826</v>
      </c>
    </row>
    <row r="332" spans="1:26" x14ac:dyDescent="0.35">
      <c r="A332" s="3" t="s">
        <v>3</v>
      </c>
      <c r="B332" s="154">
        <v>1056</v>
      </c>
      <c r="C332" s="154">
        <v>1191</v>
      </c>
      <c r="D332" s="154">
        <v>1118</v>
      </c>
      <c r="E332" s="154">
        <v>1293</v>
      </c>
      <c r="F332" s="154">
        <v>1175</v>
      </c>
      <c r="G332" s="154">
        <v>1407</v>
      </c>
      <c r="H332" s="154">
        <v>1384</v>
      </c>
      <c r="I332" s="154">
        <v>1047</v>
      </c>
      <c r="J332" s="154">
        <v>1084</v>
      </c>
      <c r="K332" s="154">
        <v>973</v>
      </c>
      <c r="L332" s="154">
        <v>1091</v>
      </c>
      <c r="M332" s="211">
        <v>878</v>
      </c>
    </row>
    <row r="333" spans="1:26" ht="15" customHeight="1" x14ac:dyDescent="0.35">
      <c r="A333" s="25" t="s">
        <v>70</v>
      </c>
      <c r="B333" s="154">
        <v>365</v>
      </c>
      <c r="C333" s="154">
        <v>395</v>
      </c>
      <c r="D333" s="154">
        <v>395</v>
      </c>
      <c r="E333" s="154">
        <v>329</v>
      </c>
      <c r="F333" s="154">
        <v>404</v>
      </c>
      <c r="G333" s="154">
        <v>381</v>
      </c>
      <c r="H333" s="154">
        <v>324</v>
      </c>
      <c r="I333" s="154">
        <v>290</v>
      </c>
      <c r="J333" s="154">
        <v>374</v>
      </c>
      <c r="K333" s="154">
        <v>275</v>
      </c>
      <c r="L333" s="154">
        <v>415</v>
      </c>
      <c r="M333" s="154">
        <v>284</v>
      </c>
    </row>
    <row r="334" spans="1:26" x14ac:dyDescent="0.35">
      <c r="A334" s="26" t="s">
        <v>13</v>
      </c>
      <c r="B334" s="201">
        <v>11619</v>
      </c>
      <c r="C334" s="201">
        <v>12768</v>
      </c>
      <c r="D334" s="201">
        <v>12516</v>
      </c>
      <c r="E334" s="201">
        <v>10694</v>
      </c>
      <c r="F334" s="201">
        <v>13245</v>
      </c>
      <c r="G334" s="201">
        <v>13147</v>
      </c>
      <c r="H334" s="201">
        <v>10421</v>
      </c>
      <c r="I334" s="201">
        <v>10320</v>
      </c>
      <c r="J334" s="201">
        <v>11928</v>
      </c>
      <c r="K334" s="201">
        <v>9878</v>
      </c>
      <c r="L334" s="201">
        <v>11045</v>
      </c>
      <c r="M334" s="201">
        <v>9645</v>
      </c>
      <c r="O334" s="204"/>
      <c r="P334" s="204"/>
      <c r="Q334" s="204"/>
      <c r="R334" s="204"/>
      <c r="S334" s="204"/>
      <c r="T334" s="204"/>
      <c r="U334" s="204"/>
      <c r="V334" s="204"/>
      <c r="W334" s="204"/>
      <c r="X334" s="204"/>
      <c r="Y334" s="204"/>
      <c r="Z334" s="204"/>
    </row>
    <row r="335" spans="1:26" x14ac:dyDescent="0.35">
      <c r="A335" s="26"/>
      <c r="O335" s="204"/>
      <c r="P335" s="204"/>
      <c r="Q335" s="204"/>
      <c r="R335" s="204"/>
      <c r="S335" s="204"/>
      <c r="T335" s="204"/>
      <c r="U335" s="204"/>
      <c r="V335" s="204"/>
      <c r="W335" s="204"/>
      <c r="X335" s="204"/>
      <c r="Y335" s="204"/>
      <c r="Z335" s="204"/>
    </row>
    <row r="336" spans="1:26" x14ac:dyDescent="0.35">
      <c r="A336" s="26"/>
      <c r="O336" s="204"/>
      <c r="P336" s="204"/>
      <c r="Q336" s="204"/>
      <c r="R336" s="204"/>
      <c r="S336" s="204"/>
      <c r="T336" s="204"/>
      <c r="U336" s="204"/>
      <c r="V336" s="204"/>
      <c r="W336" s="204"/>
      <c r="X336" s="204"/>
      <c r="Y336" s="204"/>
      <c r="Z336" s="204"/>
    </row>
    <row r="337" spans="1:26" ht="15" thickBot="1" x14ac:dyDescent="0.4">
      <c r="A337" s="3"/>
      <c r="B337" s="335" t="s">
        <v>666</v>
      </c>
      <c r="C337" s="335"/>
      <c r="D337" s="335"/>
      <c r="E337" s="335"/>
      <c r="F337" s="335"/>
      <c r="G337" s="335"/>
      <c r="H337" s="335"/>
      <c r="I337" s="335"/>
      <c r="J337" s="335"/>
      <c r="K337" s="335"/>
      <c r="L337" s="335"/>
      <c r="M337" s="335"/>
      <c r="O337" s="204"/>
      <c r="P337" s="204"/>
      <c r="Q337" s="204"/>
      <c r="R337" s="204"/>
      <c r="S337" s="204"/>
      <c r="T337" s="204"/>
      <c r="U337" s="204"/>
      <c r="V337" s="204"/>
      <c r="W337" s="204"/>
      <c r="X337" s="204"/>
      <c r="Y337" s="204"/>
      <c r="Z337" s="204"/>
    </row>
    <row r="338" spans="1:26" x14ac:dyDescent="0.35">
      <c r="A338" s="3"/>
      <c r="B338" s="186">
        <v>40909</v>
      </c>
      <c r="C338" s="187">
        <v>40950</v>
      </c>
      <c r="D338" s="187">
        <v>40979</v>
      </c>
      <c r="E338" s="187">
        <v>41010</v>
      </c>
      <c r="F338" s="187">
        <v>41040</v>
      </c>
      <c r="G338" s="187">
        <v>41071</v>
      </c>
      <c r="H338" s="187">
        <v>41101</v>
      </c>
      <c r="I338" s="187">
        <v>41132</v>
      </c>
      <c r="J338" s="187">
        <v>41163</v>
      </c>
      <c r="K338" s="187">
        <v>41193</v>
      </c>
      <c r="L338" s="187">
        <v>41224</v>
      </c>
      <c r="M338" s="188">
        <v>41254</v>
      </c>
      <c r="O338" s="204"/>
      <c r="P338" s="204"/>
      <c r="Q338" s="204"/>
      <c r="R338" s="204"/>
      <c r="S338" s="204"/>
      <c r="T338" s="204"/>
      <c r="U338" s="204"/>
      <c r="V338" s="204"/>
      <c r="W338" s="204"/>
      <c r="X338" s="204"/>
      <c r="Y338" s="204"/>
      <c r="Z338" s="204"/>
    </row>
    <row r="339" spans="1:26" x14ac:dyDescent="0.35">
      <c r="A339" s="3" t="s">
        <v>0</v>
      </c>
      <c r="B339" s="154">
        <v>4858</v>
      </c>
      <c r="C339" s="154">
        <v>4888</v>
      </c>
      <c r="D339" s="154">
        <v>5613</v>
      </c>
      <c r="E339" s="154">
        <v>5323</v>
      </c>
      <c r="F339" s="154">
        <v>5333</v>
      </c>
      <c r="G339" s="154">
        <v>5136</v>
      </c>
      <c r="H339" s="154">
        <v>4984</v>
      </c>
      <c r="I339" s="154">
        <v>4553</v>
      </c>
      <c r="J339" s="154">
        <v>4514</v>
      </c>
      <c r="K339" s="154">
        <v>4552</v>
      </c>
      <c r="L339" s="154">
        <v>4506</v>
      </c>
      <c r="M339" s="154">
        <v>4094</v>
      </c>
      <c r="O339" s="204"/>
      <c r="P339" s="204"/>
      <c r="Q339" s="204"/>
      <c r="R339" s="204"/>
      <c r="S339" s="204"/>
      <c r="T339" s="204"/>
      <c r="U339" s="204"/>
      <c r="V339" s="204"/>
      <c r="W339" s="204"/>
      <c r="X339" s="204"/>
      <c r="Y339" s="204"/>
      <c r="Z339" s="204"/>
    </row>
    <row r="340" spans="1:26" x14ac:dyDescent="0.35">
      <c r="A340" s="3" t="s">
        <v>1</v>
      </c>
      <c r="B340" s="154">
        <v>2751</v>
      </c>
      <c r="C340" s="154">
        <v>2419</v>
      </c>
      <c r="D340" s="154">
        <v>2390</v>
      </c>
      <c r="E340" s="154">
        <v>2428</v>
      </c>
      <c r="F340" s="154">
        <v>2674</v>
      </c>
      <c r="G340" s="154">
        <v>2919</v>
      </c>
      <c r="H340" s="154">
        <v>2963</v>
      </c>
      <c r="I340" s="154">
        <v>2621</v>
      </c>
      <c r="J340" s="154">
        <v>2391</v>
      </c>
      <c r="K340" s="154">
        <v>2315</v>
      </c>
      <c r="L340" s="154">
        <v>2560</v>
      </c>
      <c r="M340" s="154">
        <v>2532</v>
      </c>
      <c r="O340" s="204"/>
      <c r="P340" s="204"/>
      <c r="Q340" s="204"/>
      <c r="R340" s="204"/>
      <c r="S340" s="204"/>
      <c r="T340" s="204"/>
      <c r="U340" s="204"/>
      <c r="V340" s="204"/>
      <c r="W340" s="204"/>
      <c r="X340" s="204"/>
      <c r="Y340" s="204"/>
      <c r="Z340" s="204"/>
    </row>
    <row r="341" spans="1:26" x14ac:dyDescent="0.35">
      <c r="A341" s="25" t="s">
        <v>71</v>
      </c>
      <c r="B341" s="154">
        <v>1749</v>
      </c>
      <c r="C341" s="154">
        <v>1854</v>
      </c>
      <c r="D341" s="154">
        <v>1952</v>
      </c>
      <c r="E341" s="154">
        <v>1816</v>
      </c>
      <c r="F341" s="154">
        <v>1715</v>
      </c>
      <c r="G341" s="154">
        <v>1741</v>
      </c>
      <c r="H341" s="154">
        <v>1716</v>
      </c>
      <c r="I341" s="154">
        <v>1631</v>
      </c>
      <c r="J341" s="154">
        <v>1590</v>
      </c>
      <c r="K341" s="154">
        <v>1613</v>
      </c>
      <c r="L341" s="154">
        <v>1593</v>
      </c>
      <c r="M341" s="154">
        <v>1489</v>
      </c>
    </row>
    <row r="342" spans="1:26" x14ac:dyDescent="0.35">
      <c r="A342" s="3" t="s">
        <v>2</v>
      </c>
      <c r="B342" s="154">
        <v>760</v>
      </c>
      <c r="C342" s="154">
        <v>771</v>
      </c>
      <c r="D342" s="154">
        <v>846</v>
      </c>
      <c r="E342" s="154">
        <v>849</v>
      </c>
      <c r="F342" s="154">
        <v>882</v>
      </c>
      <c r="G342" s="154">
        <v>920</v>
      </c>
      <c r="H342" s="154">
        <v>934</v>
      </c>
      <c r="I342" s="154">
        <v>858</v>
      </c>
      <c r="J342" s="154">
        <v>846</v>
      </c>
      <c r="K342" s="154">
        <v>812</v>
      </c>
      <c r="L342" s="154">
        <v>829</v>
      </c>
      <c r="M342" s="154">
        <v>767</v>
      </c>
    </row>
    <row r="343" spans="1:26" x14ac:dyDescent="0.35">
      <c r="A343" s="3" t="s">
        <v>3</v>
      </c>
      <c r="B343" s="154">
        <v>995</v>
      </c>
      <c r="C343" s="154">
        <v>1019</v>
      </c>
      <c r="D343" s="154">
        <v>1122</v>
      </c>
      <c r="E343" s="154">
        <v>1200</v>
      </c>
      <c r="F343" s="154">
        <v>1194</v>
      </c>
      <c r="G343" s="154">
        <v>1288</v>
      </c>
      <c r="H343" s="154">
        <v>1319</v>
      </c>
      <c r="I343" s="154">
        <v>1272</v>
      </c>
      <c r="J343" s="154">
        <v>1171</v>
      </c>
      <c r="K343" s="154">
        <v>1032</v>
      </c>
      <c r="L343" s="154">
        <v>1045</v>
      </c>
      <c r="M343" s="211">
        <v>982</v>
      </c>
    </row>
    <row r="344" spans="1:26" x14ac:dyDescent="0.35">
      <c r="A344" s="25" t="s">
        <v>70</v>
      </c>
      <c r="B344" s="154">
        <v>335</v>
      </c>
      <c r="C344" s="154">
        <v>342</v>
      </c>
      <c r="D344" s="154">
        <v>385</v>
      </c>
      <c r="E344" s="154">
        <v>373</v>
      </c>
      <c r="F344" s="154">
        <v>377</v>
      </c>
      <c r="G344" s="154">
        <v>372</v>
      </c>
      <c r="H344" s="154">
        <v>370</v>
      </c>
      <c r="I344" s="154">
        <v>330</v>
      </c>
      <c r="J344" s="154">
        <v>327</v>
      </c>
      <c r="K344" s="154">
        <v>309</v>
      </c>
      <c r="L344" s="154">
        <v>352</v>
      </c>
      <c r="M344" s="154">
        <v>324</v>
      </c>
    </row>
    <row r="345" spans="1:26" x14ac:dyDescent="0.35">
      <c r="A345" s="26" t="s">
        <v>13</v>
      </c>
      <c r="B345" s="201">
        <v>11449</v>
      </c>
      <c r="C345" s="201">
        <v>11294</v>
      </c>
      <c r="D345" s="170">
        <v>12308</v>
      </c>
      <c r="E345" s="170">
        <v>11989</v>
      </c>
      <c r="F345" s="170">
        <v>12174</v>
      </c>
      <c r="G345" s="170">
        <v>12376</v>
      </c>
      <c r="H345" s="170">
        <v>12286</v>
      </c>
      <c r="I345" s="170">
        <v>11266</v>
      </c>
      <c r="J345" s="170">
        <v>10839</v>
      </c>
      <c r="K345" s="170">
        <v>10634</v>
      </c>
      <c r="L345" s="170">
        <v>10885</v>
      </c>
      <c r="M345" s="201">
        <v>10188</v>
      </c>
    </row>
    <row r="346" spans="1:26" x14ac:dyDescent="0.35">
      <c r="A346" s="26"/>
    </row>
    <row r="347" spans="1:26" x14ac:dyDescent="0.35">
      <c r="A347" s="3"/>
    </row>
    <row r="348" spans="1:26" ht="15" thickBot="1" x14ac:dyDescent="0.4">
      <c r="A348" s="3"/>
      <c r="B348" s="335" t="s">
        <v>667</v>
      </c>
      <c r="C348" s="335"/>
      <c r="D348" s="335"/>
      <c r="E348" s="335"/>
      <c r="F348" s="335"/>
      <c r="G348" s="335"/>
      <c r="H348" s="335"/>
      <c r="I348" s="335"/>
      <c r="J348" s="335"/>
      <c r="K348" s="335"/>
      <c r="L348" s="335"/>
      <c r="M348" s="335"/>
    </row>
    <row r="349" spans="1:26" x14ac:dyDescent="0.35">
      <c r="A349" s="3"/>
      <c r="B349" s="186">
        <v>40909</v>
      </c>
      <c r="C349" s="187">
        <v>40950</v>
      </c>
      <c r="D349" s="187">
        <v>40979</v>
      </c>
      <c r="E349" s="187">
        <v>41010</v>
      </c>
      <c r="F349" s="187">
        <v>41040</v>
      </c>
      <c r="G349" s="187">
        <v>41071</v>
      </c>
      <c r="H349" s="187">
        <v>41101</v>
      </c>
      <c r="I349" s="187">
        <v>41132</v>
      </c>
      <c r="J349" s="187">
        <v>41163</v>
      </c>
      <c r="K349" s="187">
        <v>41193</v>
      </c>
      <c r="L349" s="187">
        <v>41224</v>
      </c>
      <c r="M349" s="188">
        <v>41254</v>
      </c>
    </row>
    <row r="350" spans="1:26" x14ac:dyDescent="0.35">
      <c r="A350" s="3" t="s">
        <v>0</v>
      </c>
      <c r="B350" s="9">
        <v>0.48099999999999998</v>
      </c>
      <c r="C350" s="9">
        <v>0.48</v>
      </c>
      <c r="D350" s="9">
        <v>0.47499999999999998</v>
      </c>
      <c r="E350" s="9">
        <v>0.48399999999999999</v>
      </c>
      <c r="F350" s="9">
        <v>0.48599999999999999</v>
      </c>
      <c r="G350" s="9">
        <v>0.48499999999999999</v>
      </c>
      <c r="H350" s="9">
        <v>0.47699999999999998</v>
      </c>
      <c r="I350" s="9">
        <v>0.47799999999999998</v>
      </c>
      <c r="J350" s="9">
        <v>0.48099999999999998</v>
      </c>
      <c r="K350" s="9">
        <v>0.48299999999999998</v>
      </c>
      <c r="L350" s="9">
        <v>0.49</v>
      </c>
      <c r="M350" s="9">
        <v>0.49399999999999999</v>
      </c>
    </row>
    <row r="351" spans="1:26" x14ac:dyDescent="0.35">
      <c r="A351" s="3" t="s">
        <v>1</v>
      </c>
      <c r="B351" s="9">
        <v>0.69699999999999995</v>
      </c>
      <c r="C351" s="9">
        <v>0.69099999999999995</v>
      </c>
      <c r="D351" s="9">
        <v>0.69199999999999995</v>
      </c>
      <c r="E351" s="9">
        <v>0.69099999999999995</v>
      </c>
      <c r="F351" s="9">
        <v>0.68700000000000006</v>
      </c>
      <c r="G351" s="9">
        <v>0.67400000000000004</v>
      </c>
      <c r="H351" s="9">
        <v>0.67</v>
      </c>
      <c r="I351" s="9">
        <v>0.66700000000000004</v>
      </c>
      <c r="J351" s="9">
        <v>0.68500000000000005</v>
      </c>
      <c r="K351" s="9">
        <v>0.68500000000000005</v>
      </c>
      <c r="L351" s="9">
        <v>0.69199999999999995</v>
      </c>
      <c r="M351" s="9">
        <v>0.69699999999999995</v>
      </c>
    </row>
    <row r="352" spans="1:26" x14ac:dyDescent="0.35">
      <c r="A352" s="25" t="s">
        <v>71</v>
      </c>
      <c r="B352" s="9">
        <v>1.5469999999999999</v>
      </c>
      <c r="C352" s="9">
        <v>1.544</v>
      </c>
      <c r="D352" s="9">
        <v>1.5169999999999999</v>
      </c>
      <c r="E352" s="9">
        <v>1.5069999999999999</v>
      </c>
      <c r="F352" s="9">
        <v>1.502</v>
      </c>
      <c r="G352" s="9">
        <v>1.496</v>
      </c>
      <c r="H352" s="9">
        <v>1.4770000000000001</v>
      </c>
      <c r="I352" s="9">
        <v>1.4610000000000001</v>
      </c>
      <c r="J352" s="9">
        <v>1.4730000000000001</v>
      </c>
      <c r="K352" s="9">
        <v>1.472</v>
      </c>
      <c r="L352" s="9">
        <v>1.488</v>
      </c>
      <c r="M352" s="9">
        <v>1.4870000000000001</v>
      </c>
    </row>
    <row r="353" spans="1:13" x14ac:dyDescent="0.35">
      <c r="A353" s="3" t="s">
        <v>2</v>
      </c>
      <c r="B353" s="9">
        <v>0.84099999999999997</v>
      </c>
      <c r="C353" s="9">
        <v>0.83699999999999997</v>
      </c>
      <c r="D353" s="9">
        <v>0.84099999999999997</v>
      </c>
      <c r="E353" s="9">
        <v>0.83499999999999996</v>
      </c>
      <c r="F353" s="9">
        <v>0.82099999999999995</v>
      </c>
      <c r="G353" s="9">
        <v>0.80700000000000005</v>
      </c>
      <c r="H353" s="9">
        <v>0.79</v>
      </c>
      <c r="I353" s="9">
        <v>0.79300000000000004</v>
      </c>
      <c r="J353" s="9">
        <v>0.80800000000000005</v>
      </c>
      <c r="K353" s="9">
        <v>0.82099999999999995</v>
      </c>
      <c r="L353" s="9">
        <v>0.82</v>
      </c>
      <c r="M353" s="9">
        <v>0.83499999999999996</v>
      </c>
    </row>
    <row r="354" spans="1:13" x14ac:dyDescent="0.35">
      <c r="A354" s="3" t="s">
        <v>3</v>
      </c>
      <c r="B354" s="9">
        <v>1.2230000000000001</v>
      </c>
      <c r="C354" s="9">
        <v>1.206</v>
      </c>
      <c r="D354" s="9">
        <v>1.216</v>
      </c>
      <c r="E354" s="9">
        <v>1.232</v>
      </c>
      <c r="F354" s="9">
        <v>1.2470000000000001</v>
      </c>
      <c r="G354" s="9">
        <v>1.264</v>
      </c>
      <c r="H354" s="9">
        <v>1.282</v>
      </c>
      <c r="I354" s="9">
        <v>1.294</v>
      </c>
      <c r="J354" s="9">
        <v>1.3009999999999999</v>
      </c>
      <c r="K354" s="9">
        <v>1.2909999999999999</v>
      </c>
      <c r="L354" s="9">
        <v>1.2929999999999999</v>
      </c>
      <c r="M354" s="9">
        <v>1.298</v>
      </c>
    </row>
    <row r="355" spans="1:13" x14ac:dyDescent="0.35">
      <c r="A355" s="25" t="s">
        <v>70</v>
      </c>
      <c r="B355" s="9">
        <v>1.6970000000000001</v>
      </c>
      <c r="C355" s="9">
        <v>1.639</v>
      </c>
      <c r="D355" s="9">
        <v>1.647</v>
      </c>
      <c r="E355" s="9">
        <v>1.6479999999999999</v>
      </c>
      <c r="F355" s="9">
        <v>1.649</v>
      </c>
      <c r="G355" s="9">
        <v>1.649</v>
      </c>
      <c r="H355" s="9">
        <v>1.6439999999999999</v>
      </c>
      <c r="I355" s="9">
        <v>1.657</v>
      </c>
      <c r="J355" s="9">
        <v>1.6930000000000001</v>
      </c>
      <c r="K355" s="9">
        <v>1.7230000000000001</v>
      </c>
      <c r="L355" s="9">
        <v>1.7150000000000001</v>
      </c>
      <c r="M355" s="9">
        <v>1.7090000000000001</v>
      </c>
    </row>
    <row r="356" spans="1:13" x14ac:dyDescent="0.35">
      <c r="A356" s="27" t="s">
        <v>13</v>
      </c>
      <c r="B356" s="171">
        <v>0.82</v>
      </c>
      <c r="C356" s="171">
        <v>0.82499999999999996</v>
      </c>
      <c r="D356" s="171">
        <v>0.81100000000000005</v>
      </c>
      <c r="E356" s="171">
        <v>0.81699999999999995</v>
      </c>
      <c r="F356" s="171">
        <v>0.80800000000000005</v>
      </c>
      <c r="G356" s="171">
        <v>0.81200000000000006</v>
      </c>
      <c r="H356" s="171">
        <v>0.80900000000000005</v>
      </c>
      <c r="I356" s="171">
        <v>0.81499999999999995</v>
      </c>
      <c r="J356" s="171">
        <v>0.82199999999999995</v>
      </c>
      <c r="K356" s="171">
        <v>0.81699999999999995</v>
      </c>
      <c r="L356" s="171">
        <v>0.82499999999999996</v>
      </c>
      <c r="M356" s="171">
        <v>0.83099999999999996</v>
      </c>
    </row>
    <row r="357" spans="1:13" x14ac:dyDescent="0.35">
      <c r="A357" s="27"/>
    </row>
    <row r="358" spans="1:13" x14ac:dyDescent="0.35">
      <c r="A358" s="3"/>
      <c r="E358" s="109"/>
    </row>
    <row r="359" spans="1:13" ht="15" thickBot="1" x14ac:dyDescent="0.4">
      <c r="A359" s="3"/>
      <c r="B359" s="335" t="s">
        <v>668</v>
      </c>
      <c r="C359" s="335"/>
      <c r="D359" s="335"/>
      <c r="E359" s="335"/>
      <c r="F359" s="335"/>
      <c r="G359" s="335"/>
      <c r="H359" s="335"/>
      <c r="I359" s="335"/>
      <c r="J359" s="335"/>
      <c r="K359" s="335"/>
      <c r="L359" s="335"/>
      <c r="M359" s="335"/>
    </row>
    <row r="360" spans="1:13" x14ac:dyDescent="0.35">
      <c r="A360" s="3"/>
      <c r="B360" s="186">
        <v>40909</v>
      </c>
      <c r="C360" s="187">
        <v>40950</v>
      </c>
      <c r="D360" s="187">
        <v>40979</v>
      </c>
      <c r="E360" s="187">
        <v>41010</v>
      </c>
      <c r="F360" s="187">
        <v>41040</v>
      </c>
      <c r="G360" s="187">
        <v>41071</v>
      </c>
      <c r="H360" s="187">
        <v>41101</v>
      </c>
      <c r="I360" s="187">
        <v>41132</v>
      </c>
      <c r="J360" s="187">
        <v>41163</v>
      </c>
      <c r="K360" s="187">
        <v>41193</v>
      </c>
      <c r="L360" s="187">
        <v>41224</v>
      </c>
      <c r="M360" s="188">
        <v>41254</v>
      </c>
    </row>
    <row r="361" spans="1:13" x14ac:dyDescent="0.35">
      <c r="A361" s="3" t="s">
        <v>33</v>
      </c>
      <c r="B361" s="154">
        <v>9492</v>
      </c>
      <c r="C361" s="154">
        <v>10545</v>
      </c>
      <c r="D361" s="154">
        <v>10464</v>
      </c>
      <c r="E361" s="154">
        <v>9095</v>
      </c>
      <c r="F361" s="154">
        <v>11308</v>
      </c>
      <c r="G361" s="154">
        <v>11348</v>
      </c>
      <c r="H361" s="154">
        <v>8841</v>
      </c>
      <c r="I361" s="154">
        <v>8850</v>
      </c>
      <c r="J361" s="154">
        <v>10330</v>
      </c>
      <c r="K361" s="154">
        <v>8556</v>
      </c>
      <c r="L361" s="154">
        <v>9670</v>
      </c>
      <c r="M361" s="154">
        <v>8482</v>
      </c>
    </row>
    <row r="362" spans="1:13" x14ac:dyDescent="0.35">
      <c r="A362" s="3" t="s">
        <v>34</v>
      </c>
      <c r="B362" s="154">
        <v>1336</v>
      </c>
      <c r="C362" s="154">
        <v>1374</v>
      </c>
      <c r="D362" s="154">
        <v>1335</v>
      </c>
      <c r="E362" s="154">
        <v>969</v>
      </c>
      <c r="F362" s="154">
        <v>1224</v>
      </c>
      <c r="G362" s="154">
        <v>1128</v>
      </c>
      <c r="H362" s="154">
        <v>1051</v>
      </c>
      <c r="I362" s="154">
        <v>913</v>
      </c>
      <c r="J362" s="154">
        <v>980</v>
      </c>
      <c r="K362" s="154">
        <v>798</v>
      </c>
      <c r="L362" s="154">
        <v>795</v>
      </c>
      <c r="M362" s="154">
        <v>649</v>
      </c>
    </row>
    <row r="363" spans="1:13" x14ac:dyDescent="0.35">
      <c r="A363" s="3" t="s">
        <v>19</v>
      </c>
      <c r="B363" s="154">
        <v>208</v>
      </c>
      <c r="C363" s="154">
        <v>225</v>
      </c>
      <c r="D363" s="154">
        <v>252</v>
      </c>
      <c r="E363" s="154">
        <v>219</v>
      </c>
      <c r="F363" s="154">
        <v>225</v>
      </c>
      <c r="G363" s="154">
        <v>271</v>
      </c>
      <c r="H363" s="154">
        <v>198</v>
      </c>
      <c r="I363" s="154">
        <v>185</v>
      </c>
      <c r="J363" s="154">
        <v>248</v>
      </c>
      <c r="K363" s="154">
        <v>188</v>
      </c>
      <c r="L363" s="154">
        <v>229</v>
      </c>
      <c r="M363" s="154">
        <v>214</v>
      </c>
    </row>
    <row r="364" spans="1:13" x14ac:dyDescent="0.35">
      <c r="A364" s="26" t="s">
        <v>35</v>
      </c>
      <c r="B364" s="201">
        <v>11037</v>
      </c>
      <c r="C364" s="201">
        <v>12144</v>
      </c>
      <c r="D364" s="201">
        <v>12052</v>
      </c>
      <c r="E364" s="201">
        <v>10282</v>
      </c>
      <c r="F364" s="201">
        <v>12757</v>
      </c>
      <c r="G364" s="201">
        <v>12747</v>
      </c>
      <c r="H364" s="201">
        <v>10091</v>
      </c>
      <c r="I364" s="201">
        <v>9947</v>
      </c>
      <c r="J364" s="201">
        <v>11558</v>
      </c>
      <c r="K364" s="201">
        <v>9453</v>
      </c>
      <c r="L364" s="201">
        <v>10694</v>
      </c>
      <c r="M364" s="201">
        <v>9345</v>
      </c>
    </row>
    <row r="365" spans="1:13" x14ac:dyDescent="0.35">
      <c r="A365" s="3" t="s">
        <v>10</v>
      </c>
      <c r="B365" s="154">
        <v>582</v>
      </c>
      <c r="C365" s="154">
        <v>624</v>
      </c>
      <c r="D365" s="154">
        <v>464</v>
      </c>
      <c r="E365" s="154">
        <v>412</v>
      </c>
      <c r="F365" s="154">
        <v>489</v>
      </c>
      <c r="G365" s="154">
        <v>400</v>
      </c>
      <c r="H365" s="154">
        <v>330</v>
      </c>
      <c r="I365" s="154">
        <v>373</v>
      </c>
      <c r="J365" s="154">
        <v>370</v>
      </c>
      <c r="K365" s="154">
        <v>335</v>
      </c>
      <c r="L365" s="154">
        <v>351</v>
      </c>
      <c r="M365" s="154">
        <v>300</v>
      </c>
    </row>
    <row r="366" spans="1:13" x14ac:dyDescent="0.35">
      <c r="A366" s="27" t="s">
        <v>32</v>
      </c>
      <c r="B366" s="201">
        <v>11619</v>
      </c>
      <c r="C366" s="201">
        <v>12768</v>
      </c>
      <c r="D366" s="170">
        <v>12516</v>
      </c>
      <c r="E366" s="170">
        <v>10694</v>
      </c>
      <c r="F366" s="170">
        <v>13245</v>
      </c>
      <c r="G366" s="170">
        <v>13147</v>
      </c>
      <c r="H366" s="170">
        <v>10421</v>
      </c>
      <c r="I366" s="170">
        <v>10320</v>
      </c>
      <c r="J366" s="170">
        <v>11928</v>
      </c>
      <c r="K366" s="170">
        <v>9878</v>
      </c>
      <c r="L366" s="170">
        <v>11045</v>
      </c>
      <c r="M366" s="170">
        <v>9645</v>
      </c>
    </row>
    <row r="367" spans="1:13" x14ac:dyDescent="0.35">
      <c r="A367" s="27"/>
      <c r="B367" s="178"/>
      <c r="C367" s="178"/>
      <c r="D367" s="178"/>
      <c r="E367" s="178"/>
      <c r="F367" s="178"/>
      <c r="G367" s="178"/>
      <c r="H367" s="178"/>
      <c r="I367" s="202"/>
      <c r="J367" s="178"/>
      <c r="K367" s="178"/>
      <c r="L367" s="178"/>
      <c r="M367" s="178"/>
    </row>
    <row r="368" spans="1:13" ht="15" thickBot="1" x14ac:dyDescent="0.4">
      <c r="A368" s="3"/>
      <c r="B368" s="335" t="s">
        <v>669</v>
      </c>
      <c r="C368" s="335"/>
      <c r="D368" s="335"/>
      <c r="E368" s="335"/>
      <c r="F368" s="335"/>
      <c r="G368" s="335"/>
      <c r="H368" s="335"/>
      <c r="I368" s="335"/>
      <c r="J368" s="335"/>
      <c r="K368" s="335"/>
      <c r="L368" s="335"/>
      <c r="M368" s="335"/>
    </row>
    <row r="369" spans="1:16" x14ac:dyDescent="0.35">
      <c r="A369" s="3"/>
      <c r="B369" s="186">
        <v>40909</v>
      </c>
      <c r="C369" s="187">
        <v>40950</v>
      </c>
      <c r="D369" s="187">
        <v>40979</v>
      </c>
      <c r="E369" s="187">
        <v>41010</v>
      </c>
      <c r="F369" s="187">
        <v>41040</v>
      </c>
      <c r="G369" s="187">
        <v>41071</v>
      </c>
      <c r="H369" s="187">
        <v>41101</v>
      </c>
      <c r="I369" s="187">
        <v>41132</v>
      </c>
      <c r="J369" s="187">
        <v>41163</v>
      </c>
      <c r="K369" s="187">
        <v>41193</v>
      </c>
      <c r="L369" s="187">
        <v>41224</v>
      </c>
      <c r="M369" s="188">
        <v>41254</v>
      </c>
    </row>
    <row r="370" spans="1:16" x14ac:dyDescent="0.35">
      <c r="A370" s="3" t="s">
        <v>31</v>
      </c>
      <c r="B370" s="9">
        <v>0.75</v>
      </c>
      <c r="C370" s="9">
        <v>0.746</v>
      </c>
      <c r="D370" s="9">
        <v>0.73699999999999999</v>
      </c>
      <c r="E370" s="9">
        <v>0.749</v>
      </c>
      <c r="F370" s="9">
        <v>0.747</v>
      </c>
      <c r="G370" s="9">
        <v>0.75</v>
      </c>
      <c r="H370" s="9">
        <v>0.747</v>
      </c>
      <c r="I370" s="9">
        <v>0.753</v>
      </c>
      <c r="J370" s="9">
        <v>0.75700000000000001</v>
      </c>
      <c r="K370" s="9">
        <v>0.752</v>
      </c>
      <c r="L370" s="9">
        <v>0.76200000000000001</v>
      </c>
      <c r="M370" s="9">
        <v>0.77100000000000002</v>
      </c>
      <c r="P370" s="109"/>
    </row>
    <row r="371" spans="1:16" x14ac:dyDescent="0.35">
      <c r="A371" s="3" t="s">
        <v>10</v>
      </c>
      <c r="B371" s="9">
        <v>2.33</v>
      </c>
      <c r="C371" s="9">
        <v>2.4239999999999999</v>
      </c>
      <c r="D371" s="9">
        <v>2.3879999999999999</v>
      </c>
      <c r="E371" s="9">
        <v>2.3809999999999998</v>
      </c>
      <c r="F371" s="9">
        <v>2.3940000000000001</v>
      </c>
      <c r="G371" s="9">
        <v>2.5099999999999998</v>
      </c>
      <c r="H371" s="9">
        <v>2.6059999999999999</v>
      </c>
      <c r="I371" s="9">
        <v>2.65</v>
      </c>
      <c r="J371" s="9">
        <v>2.7189999999999999</v>
      </c>
      <c r="K371" s="9">
        <v>2.7</v>
      </c>
      <c r="L371" s="9">
        <v>2.7269999999999999</v>
      </c>
      <c r="M371" s="9">
        <v>2.6459999999999999</v>
      </c>
    </row>
    <row r="372" spans="1:16" x14ac:dyDescent="0.35">
      <c r="A372" s="27" t="s">
        <v>32</v>
      </c>
      <c r="B372" s="171">
        <v>0.82</v>
      </c>
      <c r="C372" s="171">
        <v>0.82499999999999996</v>
      </c>
      <c r="D372" s="171">
        <v>0.81100000000000005</v>
      </c>
      <c r="E372" s="171">
        <v>0.81699999999999995</v>
      </c>
      <c r="F372" s="171">
        <v>0.80800000000000005</v>
      </c>
      <c r="G372" s="171">
        <v>0.81200000000000006</v>
      </c>
      <c r="H372" s="171">
        <v>0.80900000000000005</v>
      </c>
      <c r="I372" s="171">
        <v>0.81499999999999995</v>
      </c>
      <c r="J372" s="171">
        <v>0.82199999999999995</v>
      </c>
      <c r="K372" s="171">
        <v>0.81699999999999995</v>
      </c>
      <c r="L372" s="171">
        <v>0.82499999999999996</v>
      </c>
      <c r="M372" s="171">
        <v>0.83099999999999996</v>
      </c>
      <c r="P372" s="109"/>
    </row>
    <row r="373" spans="1:16" ht="27.75" customHeight="1" x14ac:dyDescent="0.35">
      <c r="A373" s="333" t="s">
        <v>674</v>
      </c>
      <c r="B373" s="333"/>
      <c r="C373" s="333"/>
      <c r="D373" s="333"/>
      <c r="E373" s="333"/>
      <c r="F373" s="333"/>
      <c r="G373" s="333"/>
      <c r="H373" s="333"/>
      <c r="I373" s="333"/>
      <c r="J373" s="333"/>
      <c r="K373" s="333"/>
      <c r="L373" s="333"/>
      <c r="M373" s="333"/>
    </row>
    <row r="374" spans="1:16" ht="15.5" x14ac:dyDescent="0.35">
      <c r="A374" s="179">
        <v>2011</v>
      </c>
      <c r="B374" s="334" t="s">
        <v>664</v>
      </c>
      <c r="C374" s="334"/>
      <c r="D374" s="334"/>
      <c r="E374" s="334"/>
      <c r="F374" s="334"/>
      <c r="G374" s="334"/>
      <c r="H374" s="334"/>
      <c r="I374" s="334"/>
      <c r="J374" s="334"/>
      <c r="K374" s="334"/>
      <c r="L374" s="334"/>
      <c r="M374" s="334"/>
    </row>
    <row r="375" spans="1:16" x14ac:dyDescent="0.35">
      <c r="A375" s="8" t="s">
        <v>72</v>
      </c>
      <c r="B375" s="92">
        <v>20</v>
      </c>
      <c r="C375" s="92">
        <v>19</v>
      </c>
      <c r="D375" s="92">
        <v>23</v>
      </c>
      <c r="E375" s="92">
        <v>20</v>
      </c>
      <c r="F375" s="92">
        <v>21</v>
      </c>
      <c r="G375" s="92">
        <v>22</v>
      </c>
      <c r="H375" s="92">
        <v>20</v>
      </c>
      <c r="I375" s="92">
        <v>23</v>
      </c>
      <c r="J375" s="92">
        <v>21</v>
      </c>
      <c r="K375" s="92">
        <v>21</v>
      </c>
      <c r="L375" s="92">
        <v>21</v>
      </c>
      <c r="M375" s="92">
        <v>21</v>
      </c>
      <c r="P375" s="109"/>
    </row>
    <row r="376" spans="1:16" ht="15" thickBot="1" x14ac:dyDescent="0.4">
      <c r="A376" s="3"/>
      <c r="B376" s="335" t="s">
        <v>665</v>
      </c>
      <c r="C376" s="335"/>
      <c r="D376" s="335"/>
      <c r="E376" s="335"/>
      <c r="F376" s="335"/>
      <c r="G376" s="335"/>
      <c r="H376" s="335"/>
      <c r="I376" s="335"/>
      <c r="J376" s="335"/>
      <c r="K376" s="335"/>
      <c r="L376" s="335"/>
      <c r="M376" s="335"/>
    </row>
    <row r="377" spans="1:16" x14ac:dyDescent="0.35">
      <c r="A377" s="3"/>
      <c r="B377" s="186">
        <v>40544</v>
      </c>
      <c r="C377" s="187">
        <v>40585</v>
      </c>
      <c r="D377" s="187">
        <v>40613</v>
      </c>
      <c r="E377" s="187">
        <v>40644</v>
      </c>
      <c r="F377" s="187">
        <v>40674</v>
      </c>
      <c r="G377" s="187">
        <v>40705</v>
      </c>
      <c r="H377" s="187">
        <v>40735</v>
      </c>
      <c r="I377" s="187">
        <v>40766</v>
      </c>
      <c r="J377" s="187">
        <v>40797</v>
      </c>
      <c r="K377" s="187">
        <v>40827</v>
      </c>
      <c r="L377" s="187">
        <v>40858</v>
      </c>
      <c r="M377" s="188">
        <v>40888</v>
      </c>
    </row>
    <row r="378" spans="1:16" x14ac:dyDescent="0.35">
      <c r="A378" s="3" t="s">
        <v>0</v>
      </c>
      <c r="B378" s="154">
        <v>5312</v>
      </c>
      <c r="C378" s="154">
        <v>7368</v>
      </c>
      <c r="D378" s="154">
        <v>6611</v>
      </c>
      <c r="E378" s="154">
        <v>5734</v>
      </c>
      <c r="F378" s="154">
        <v>6494</v>
      </c>
      <c r="G378" s="154">
        <v>7056</v>
      </c>
      <c r="H378" s="154">
        <v>6121</v>
      </c>
      <c r="I378" s="154">
        <v>7979</v>
      </c>
      <c r="J378" s="154">
        <v>5296</v>
      </c>
      <c r="K378" s="154">
        <v>4799</v>
      </c>
      <c r="L378" s="154">
        <v>5850</v>
      </c>
      <c r="M378" s="154">
        <v>3539</v>
      </c>
    </row>
    <row r="379" spans="1:16" ht="28.5" customHeight="1" x14ac:dyDescent="0.35">
      <c r="A379" s="3" t="s">
        <v>1</v>
      </c>
      <c r="B379" s="154">
        <v>2553</v>
      </c>
      <c r="C379" s="154">
        <v>2554</v>
      </c>
      <c r="D379" s="154">
        <v>3504</v>
      </c>
      <c r="E379" s="154">
        <v>2224</v>
      </c>
      <c r="F379" s="154">
        <v>2735</v>
      </c>
      <c r="G379" s="154">
        <v>3504</v>
      </c>
      <c r="H379" s="154">
        <v>2883</v>
      </c>
      <c r="I379" s="154">
        <v>4726</v>
      </c>
      <c r="J379" s="154">
        <v>4392</v>
      </c>
      <c r="K379" s="154">
        <v>3439</v>
      </c>
      <c r="L379" s="154">
        <v>3190</v>
      </c>
      <c r="M379" s="154">
        <v>2811</v>
      </c>
    </row>
    <row r="380" spans="1:16" ht="12.75" customHeight="1" x14ac:dyDescent="0.35">
      <c r="A380" s="25" t="s">
        <v>71</v>
      </c>
      <c r="B380" s="154">
        <v>2011</v>
      </c>
      <c r="C380" s="154">
        <v>2150</v>
      </c>
      <c r="D380" s="154">
        <v>1794</v>
      </c>
      <c r="E380" s="154">
        <v>1679</v>
      </c>
      <c r="F380" s="154">
        <v>1826</v>
      </c>
      <c r="G380" s="154">
        <v>1761</v>
      </c>
      <c r="H380" s="154">
        <v>1447</v>
      </c>
      <c r="I380" s="154">
        <v>1848</v>
      </c>
      <c r="J380" s="154">
        <v>1688</v>
      </c>
      <c r="K380" s="154">
        <v>1876</v>
      </c>
      <c r="L380" s="154">
        <v>1821</v>
      </c>
      <c r="M380" s="154">
        <v>1416</v>
      </c>
    </row>
    <row r="381" spans="1:16" ht="22.5" customHeight="1" x14ac:dyDescent="0.35">
      <c r="A381" s="3" t="s">
        <v>2</v>
      </c>
      <c r="B381" s="154">
        <v>939</v>
      </c>
      <c r="C381" s="154">
        <v>933</v>
      </c>
      <c r="D381" s="154">
        <v>1003</v>
      </c>
      <c r="E381" s="154">
        <v>796</v>
      </c>
      <c r="F381" s="154">
        <v>972</v>
      </c>
      <c r="G381" s="154">
        <v>977</v>
      </c>
      <c r="H381" s="154">
        <v>885</v>
      </c>
      <c r="I381" s="154">
        <v>991</v>
      </c>
      <c r="J381" s="154">
        <v>1083</v>
      </c>
      <c r="K381" s="154">
        <v>926</v>
      </c>
      <c r="L381" s="154">
        <v>811</v>
      </c>
      <c r="M381" s="154">
        <v>724</v>
      </c>
    </row>
    <row r="382" spans="1:16" x14ac:dyDescent="0.35">
      <c r="A382" s="3" t="s">
        <v>3</v>
      </c>
      <c r="B382" s="154">
        <v>1056</v>
      </c>
      <c r="C382" s="154">
        <v>1315</v>
      </c>
      <c r="D382" s="154">
        <v>1108</v>
      </c>
      <c r="E382" s="154">
        <v>1284</v>
      </c>
      <c r="F382" s="154">
        <v>967</v>
      </c>
      <c r="G382" s="154">
        <v>1228</v>
      </c>
      <c r="H382" s="154">
        <v>955</v>
      </c>
      <c r="I382" s="154">
        <v>1030</v>
      </c>
      <c r="J382" s="154">
        <v>1107</v>
      </c>
      <c r="K382" s="154">
        <v>1078</v>
      </c>
      <c r="L382" s="154">
        <v>1112</v>
      </c>
      <c r="M382" s="154">
        <v>821</v>
      </c>
    </row>
    <row r="383" spans="1:16" x14ac:dyDescent="0.35">
      <c r="A383" s="25" t="s">
        <v>70</v>
      </c>
      <c r="B383" s="154">
        <v>412</v>
      </c>
      <c r="C383" s="154">
        <v>352</v>
      </c>
      <c r="D383" s="154">
        <v>366</v>
      </c>
      <c r="E383" s="154">
        <v>424</v>
      </c>
      <c r="F383" s="154">
        <v>463</v>
      </c>
      <c r="G383" s="154">
        <v>326</v>
      </c>
      <c r="H383" s="154">
        <v>377</v>
      </c>
      <c r="I383" s="154">
        <v>522</v>
      </c>
      <c r="J383" s="154">
        <v>453</v>
      </c>
      <c r="K383" s="154">
        <v>303</v>
      </c>
      <c r="L383" s="154">
        <v>373</v>
      </c>
      <c r="M383" s="154">
        <v>268</v>
      </c>
    </row>
    <row r="384" spans="1:16" x14ac:dyDescent="0.35">
      <c r="A384" s="26" t="s">
        <v>13</v>
      </c>
      <c r="B384" s="201">
        <v>12282</v>
      </c>
      <c r="C384" s="201">
        <v>14672</v>
      </c>
      <c r="D384" s="201">
        <v>14385</v>
      </c>
      <c r="E384" s="201">
        <v>12143</v>
      </c>
      <c r="F384" s="201">
        <v>13458</v>
      </c>
      <c r="G384" s="201">
        <v>14853</v>
      </c>
      <c r="H384" s="201">
        <v>12669</v>
      </c>
      <c r="I384" s="201">
        <v>17095</v>
      </c>
      <c r="J384" s="201">
        <v>14018</v>
      </c>
      <c r="K384" s="201">
        <v>12421</v>
      </c>
      <c r="L384" s="201">
        <v>13156</v>
      </c>
      <c r="M384" s="201">
        <v>9580</v>
      </c>
    </row>
    <row r="385" spans="1:13" x14ac:dyDescent="0.35">
      <c r="A385" s="26"/>
    </row>
    <row r="386" spans="1:13" x14ac:dyDescent="0.35">
      <c r="A386" s="26"/>
    </row>
    <row r="387" spans="1:13" ht="15" thickBot="1" x14ac:dyDescent="0.4">
      <c r="A387" s="3"/>
      <c r="B387" s="335" t="s">
        <v>666</v>
      </c>
      <c r="C387" s="335"/>
      <c r="D387" s="335"/>
      <c r="E387" s="335"/>
      <c r="F387" s="335"/>
      <c r="G387" s="335"/>
      <c r="H387" s="335"/>
      <c r="I387" s="335"/>
      <c r="J387" s="335"/>
      <c r="K387" s="335"/>
      <c r="L387" s="335"/>
      <c r="M387" s="335"/>
    </row>
    <row r="388" spans="1:13" x14ac:dyDescent="0.35">
      <c r="A388" s="3"/>
      <c r="B388" s="186">
        <v>40544</v>
      </c>
      <c r="C388" s="187">
        <v>40585</v>
      </c>
      <c r="D388" s="187">
        <v>40613</v>
      </c>
      <c r="E388" s="187">
        <v>40644</v>
      </c>
      <c r="F388" s="187">
        <v>40674</v>
      </c>
      <c r="G388" s="187">
        <v>40705</v>
      </c>
      <c r="H388" s="187">
        <v>40725</v>
      </c>
      <c r="I388" s="187">
        <v>40766</v>
      </c>
      <c r="J388" s="187">
        <v>40797</v>
      </c>
      <c r="K388" s="187">
        <v>40827</v>
      </c>
      <c r="L388" s="187">
        <v>40858</v>
      </c>
      <c r="M388" s="188">
        <v>40888</v>
      </c>
    </row>
    <row r="389" spans="1:13" x14ac:dyDescent="0.35">
      <c r="A389" s="3" t="s">
        <v>0</v>
      </c>
      <c r="B389" s="154">
        <v>5767</v>
      </c>
      <c r="C389" s="154">
        <v>5851</v>
      </c>
      <c r="D389" s="154">
        <v>6424</v>
      </c>
      <c r="E389" s="154">
        <v>6560</v>
      </c>
      <c r="F389" s="154">
        <v>6299</v>
      </c>
      <c r="G389" s="154">
        <v>6449</v>
      </c>
      <c r="H389" s="154">
        <v>6572</v>
      </c>
      <c r="I389" s="154">
        <v>7095</v>
      </c>
      <c r="J389" s="154">
        <v>6518</v>
      </c>
      <c r="K389" s="154">
        <v>6085</v>
      </c>
      <c r="L389" s="154">
        <v>5315</v>
      </c>
      <c r="M389" s="154">
        <v>4729</v>
      </c>
    </row>
    <row r="390" spans="1:13" x14ac:dyDescent="0.35">
      <c r="A390" s="3" t="s">
        <v>1</v>
      </c>
      <c r="B390" s="154">
        <v>2510</v>
      </c>
      <c r="C390" s="154">
        <v>2407</v>
      </c>
      <c r="D390" s="154">
        <v>2906</v>
      </c>
      <c r="E390" s="154">
        <v>2800</v>
      </c>
      <c r="F390" s="154">
        <v>2852</v>
      </c>
      <c r="G390" s="154">
        <v>2842</v>
      </c>
      <c r="H390" s="154">
        <v>3051</v>
      </c>
      <c r="I390" s="154">
        <v>3745</v>
      </c>
      <c r="J390" s="154">
        <v>4040</v>
      </c>
      <c r="K390" s="154">
        <v>4202</v>
      </c>
      <c r="L390" s="154">
        <v>3673</v>
      </c>
      <c r="M390" s="154">
        <v>3147</v>
      </c>
    </row>
    <row r="391" spans="1:13" x14ac:dyDescent="0.35">
      <c r="A391" s="25" t="s">
        <v>71</v>
      </c>
      <c r="B391" s="154">
        <v>1674</v>
      </c>
      <c r="C391" s="154">
        <v>1846</v>
      </c>
      <c r="D391" s="154">
        <v>1973</v>
      </c>
      <c r="E391" s="154">
        <v>1866</v>
      </c>
      <c r="F391" s="154">
        <v>1769</v>
      </c>
      <c r="G391" s="154">
        <v>1757</v>
      </c>
      <c r="H391" s="154">
        <v>1683</v>
      </c>
      <c r="I391" s="154">
        <v>1695</v>
      </c>
      <c r="J391" s="154">
        <v>1670</v>
      </c>
      <c r="K391" s="154">
        <v>1805</v>
      </c>
      <c r="L391" s="154">
        <v>1795</v>
      </c>
      <c r="M391" s="154">
        <v>1704</v>
      </c>
    </row>
    <row r="392" spans="1:13" x14ac:dyDescent="0.35">
      <c r="A392" s="3" t="s">
        <v>2</v>
      </c>
      <c r="B392" s="154">
        <v>903</v>
      </c>
      <c r="C392" s="154">
        <v>891</v>
      </c>
      <c r="D392" s="154">
        <v>961</v>
      </c>
      <c r="E392" s="154">
        <v>915</v>
      </c>
      <c r="F392" s="154">
        <v>928</v>
      </c>
      <c r="G392" s="154">
        <v>918</v>
      </c>
      <c r="H392" s="154">
        <v>946</v>
      </c>
      <c r="I392" s="154">
        <v>954</v>
      </c>
      <c r="J392" s="154">
        <v>988</v>
      </c>
      <c r="K392" s="154">
        <v>1000</v>
      </c>
      <c r="L392" s="154">
        <v>940</v>
      </c>
      <c r="M392" s="154">
        <v>820</v>
      </c>
    </row>
    <row r="393" spans="1:13" x14ac:dyDescent="0.35">
      <c r="A393" s="3" t="s">
        <v>3</v>
      </c>
      <c r="B393" s="154">
        <v>1048</v>
      </c>
      <c r="C393" s="154">
        <v>1057</v>
      </c>
      <c r="D393" s="154">
        <v>1154</v>
      </c>
      <c r="E393" s="154">
        <v>1228</v>
      </c>
      <c r="F393" s="154">
        <v>1117</v>
      </c>
      <c r="G393" s="154">
        <v>1159</v>
      </c>
      <c r="H393" s="154">
        <v>1054</v>
      </c>
      <c r="I393" s="154">
        <v>1074</v>
      </c>
      <c r="J393" s="154">
        <v>1032</v>
      </c>
      <c r="K393" s="154">
        <v>1070</v>
      </c>
      <c r="L393" s="154">
        <v>1099</v>
      </c>
      <c r="M393" s="154">
        <v>1004</v>
      </c>
    </row>
    <row r="394" spans="1:13" x14ac:dyDescent="0.35">
      <c r="A394" s="25" t="s">
        <v>70</v>
      </c>
      <c r="B394" s="154">
        <v>391</v>
      </c>
      <c r="C394" s="154">
        <v>342</v>
      </c>
      <c r="D394" s="154">
        <v>376</v>
      </c>
      <c r="E394" s="154">
        <v>380</v>
      </c>
      <c r="F394" s="154">
        <v>416</v>
      </c>
      <c r="G394" s="154">
        <v>403</v>
      </c>
      <c r="H394" s="154">
        <v>388</v>
      </c>
      <c r="I394" s="154">
        <v>411</v>
      </c>
      <c r="J394" s="154">
        <v>454</v>
      </c>
      <c r="K394" s="154">
        <v>429</v>
      </c>
      <c r="L394" s="154">
        <v>376</v>
      </c>
      <c r="M394" s="154">
        <v>315</v>
      </c>
    </row>
    <row r="395" spans="1:13" x14ac:dyDescent="0.35">
      <c r="A395" s="26" t="s">
        <v>13</v>
      </c>
      <c r="B395" s="201">
        <v>12293</v>
      </c>
      <c r="C395" s="201">
        <v>12394</v>
      </c>
      <c r="D395" s="170">
        <v>13794</v>
      </c>
      <c r="E395" s="170">
        <v>13750</v>
      </c>
      <c r="F395" s="170">
        <v>13380</v>
      </c>
      <c r="G395" s="170">
        <v>13528</v>
      </c>
      <c r="H395" s="170">
        <v>13695</v>
      </c>
      <c r="I395" s="170">
        <v>14974</v>
      </c>
      <c r="J395" s="170">
        <v>14702</v>
      </c>
      <c r="K395" s="170">
        <v>14591</v>
      </c>
      <c r="L395" s="170">
        <v>13199</v>
      </c>
      <c r="M395" s="201">
        <v>11719</v>
      </c>
    </row>
    <row r="396" spans="1:13" x14ac:dyDescent="0.35">
      <c r="A396" s="26"/>
    </row>
    <row r="397" spans="1:13" x14ac:dyDescent="0.35">
      <c r="A397" s="3"/>
    </row>
    <row r="398" spans="1:13" ht="15" thickBot="1" x14ac:dyDescent="0.4">
      <c r="A398" s="3"/>
      <c r="B398" s="335" t="s">
        <v>667</v>
      </c>
      <c r="C398" s="335"/>
      <c r="D398" s="335"/>
      <c r="E398" s="335"/>
      <c r="F398" s="335"/>
      <c r="G398" s="335"/>
      <c r="H398" s="335"/>
      <c r="I398" s="335"/>
      <c r="J398" s="335"/>
      <c r="K398" s="335"/>
      <c r="L398" s="335"/>
      <c r="M398" s="335"/>
    </row>
    <row r="399" spans="1:13" x14ac:dyDescent="0.35">
      <c r="A399" s="3"/>
      <c r="B399" s="186">
        <v>40544</v>
      </c>
      <c r="C399" s="186">
        <v>40585</v>
      </c>
      <c r="D399" s="186">
        <v>40613</v>
      </c>
      <c r="E399" s="186">
        <v>40644</v>
      </c>
      <c r="F399" s="186">
        <v>40674</v>
      </c>
      <c r="G399" s="186">
        <v>40695</v>
      </c>
      <c r="H399" s="186">
        <v>40735</v>
      </c>
      <c r="I399" s="186">
        <v>40766</v>
      </c>
      <c r="J399" s="186">
        <v>40797</v>
      </c>
      <c r="K399" s="186">
        <v>40827</v>
      </c>
      <c r="L399" s="187">
        <v>40858</v>
      </c>
      <c r="M399" s="187">
        <v>40888</v>
      </c>
    </row>
    <row r="400" spans="1:13" x14ac:dyDescent="0.35">
      <c r="A400" s="3" t="s">
        <v>0</v>
      </c>
      <c r="B400" s="9">
        <v>0.49099999999999999</v>
      </c>
      <c r="C400" s="9">
        <v>0.48499999999999999</v>
      </c>
      <c r="D400" s="9">
        <v>0.48099999999999998</v>
      </c>
      <c r="E400" s="9">
        <v>0.48399999999999999</v>
      </c>
      <c r="F400" s="9">
        <v>0.48599999999999999</v>
      </c>
      <c r="G400" s="9">
        <v>0.48599999999999999</v>
      </c>
      <c r="H400" s="9">
        <v>0.48499999999999999</v>
      </c>
      <c r="I400" s="9">
        <v>0.48</v>
      </c>
      <c r="J400" s="9">
        <v>0.47899999999999998</v>
      </c>
      <c r="K400" s="9">
        <v>0.47299999999999998</v>
      </c>
      <c r="L400" s="9">
        <v>0.47299999999999998</v>
      </c>
      <c r="M400" s="9">
        <v>0.48</v>
      </c>
    </row>
    <row r="401" spans="1:14" x14ac:dyDescent="0.35">
      <c r="A401" s="3" t="s">
        <v>1</v>
      </c>
      <c r="B401" s="9">
        <v>0.70699999999999996</v>
      </c>
      <c r="C401" s="9">
        <v>0.71099999999999997</v>
      </c>
      <c r="D401" s="9">
        <v>0.70499999999999996</v>
      </c>
      <c r="E401" s="9">
        <v>0.71199999999999997</v>
      </c>
      <c r="F401" s="9">
        <v>0.70599999999999996</v>
      </c>
      <c r="G401" s="9">
        <v>0.70899999999999996</v>
      </c>
      <c r="H401" s="9">
        <v>0.70399999999999996</v>
      </c>
      <c r="I401" s="9">
        <v>0.70799999999999996</v>
      </c>
      <c r="J401" s="9">
        <v>0.70299999999999996</v>
      </c>
      <c r="K401" s="9">
        <v>0.70699999999999996</v>
      </c>
      <c r="L401" s="9">
        <v>0.70799999999999996</v>
      </c>
      <c r="M401" s="9">
        <v>0.70499999999999996</v>
      </c>
    </row>
    <row r="402" spans="1:14" x14ac:dyDescent="0.35">
      <c r="A402" s="25" t="s">
        <v>71</v>
      </c>
      <c r="B402" s="9">
        <v>1.637</v>
      </c>
      <c r="C402" s="9">
        <v>1.6080000000000001</v>
      </c>
      <c r="D402" s="9">
        <v>1.573</v>
      </c>
      <c r="E402" s="9">
        <v>1.585</v>
      </c>
      <c r="F402" s="9">
        <v>1.5740000000000001</v>
      </c>
      <c r="G402" s="9">
        <v>1.595</v>
      </c>
      <c r="H402" s="9">
        <v>1.611</v>
      </c>
      <c r="I402" s="9">
        <v>1.593</v>
      </c>
      <c r="J402" s="9">
        <v>1.58</v>
      </c>
      <c r="K402" s="9">
        <v>1.5069999999999999</v>
      </c>
      <c r="L402" s="9">
        <v>1.4970000000000001</v>
      </c>
      <c r="M402" s="9">
        <v>1.5069999999999999</v>
      </c>
    </row>
    <row r="403" spans="1:14" x14ac:dyDescent="0.35">
      <c r="A403" s="3" t="s">
        <v>2</v>
      </c>
      <c r="B403" s="9">
        <v>0.81100000000000005</v>
      </c>
      <c r="C403" s="9">
        <v>0.82</v>
      </c>
      <c r="D403" s="9">
        <v>0.82299999999999995</v>
      </c>
      <c r="E403" s="9">
        <v>0.84</v>
      </c>
      <c r="F403" s="9">
        <v>0.84499999999999997</v>
      </c>
      <c r="G403" s="9">
        <v>0.86799999999999999</v>
      </c>
      <c r="H403" s="9">
        <v>0.85</v>
      </c>
      <c r="I403" s="9">
        <v>0.82899999999999996</v>
      </c>
      <c r="J403" s="9">
        <v>0.80100000000000005</v>
      </c>
      <c r="K403" s="9">
        <v>0.79900000000000004</v>
      </c>
      <c r="L403" s="9">
        <v>0.81399999999999995</v>
      </c>
      <c r="M403" s="9">
        <v>0.82799999999999996</v>
      </c>
    </row>
    <row r="404" spans="1:14" x14ac:dyDescent="0.35">
      <c r="A404" s="3" t="s">
        <v>3</v>
      </c>
      <c r="B404" s="9">
        <v>1.2230000000000001</v>
      </c>
      <c r="C404" s="9">
        <v>1.2569999999999999</v>
      </c>
      <c r="D404" s="9">
        <v>1.2709999999999999</v>
      </c>
      <c r="E404" s="9">
        <v>1.2649999999999999</v>
      </c>
      <c r="F404" s="9">
        <v>1.266</v>
      </c>
      <c r="G404" s="9">
        <v>1.3029999999999999</v>
      </c>
      <c r="H404" s="9">
        <v>1.33</v>
      </c>
      <c r="I404" s="9">
        <v>1.3049999999999999</v>
      </c>
      <c r="J404" s="9">
        <v>1.264</v>
      </c>
      <c r="K404" s="9">
        <v>1.2370000000000001</v>
      </c>
      <c r="L404" s="9">
        <v>1.2390000000000001</v>
      </c>
      <c r="M404" s="9">
        <v>1.23</v>
      </c>
    </row>
    <row r="405" spans="1:14" x14ac:dyDescent="0.35">
      <c r="A405" s="25" t="s">
        <v>70</v>
      </c>
      <c r="B405" s="9">
        <v>1.716</v>
      </c>
      <c r="C405" s="9">
        <v>1.706</v>
      </c>
      <c r="D405" s="9">
        <v>1.732</v>
      </c>
      <c r="E405" s="9">
        <v>1.6970000000000001</v>
      </c>
      <c r="F405" s="9">
        <v>1.6870000000000001</v>
      </c>
      <c r="G405" s="9">
        <v>1.6359999999999999</v>
      </c>
      <c r="H405" s="9">
        <v>1.6679999999999999</v>
      </c>
      <c r="I405" s="9">
        <v>1.62</v>
      </c>
      <c r="J405" s="9">
        <v>1.649</v>
      </c>
      <c r="K405" s="9">
        <v>1.639</v>
      </c>
      <c r="L405" s="9">
        <v>1.736</v>
      </c>
      <c r="M405" s="9">
        <v>1.706</v>
      </c>
    </row>
    <row r="406" spans="1:14" x14ac:dyDescent="0.35">
      <c r="A406" s="27" t="s">
        <v>13</v>
      </c>
      <c r="B406" s="171">
        <v>0.81599999999999995</v>
      </c>
      <c r="C406" s="171">
        <v>0.82</v>
      </c>
      <c r="D406" s="171">
        <v>0.80800000000000005</v>
      </c>
      <c r="E406" s="171">
        <v>0.80700000000000005</v>
      </c>
      <c r="F406" s="171">
        <v>0.80400000000000005</v>
      </c>
      <c r="G406" s="171">
        <v>0.80700000000000005</v>
      </c>
      <c r="H406" s="171">
        <v>0.79600000000000004</v>
      </c>
      <c r="I406" s="171">
        <v>0.77600000000000002</v>
      </c>
      <c r="J406" s="171">
        <v>0.77900000000000003</v>
      </c>
      <c r="K406" s="171">
        <v>0.78100000000000003</v>
      </c>
      <c r="L406" s="171">
        <v>0.80200000000000005</v>
      </c>
      <c r="M406" s="171">
        <v>0.81100000000000005</v>
      </c>
      <c r="N406" s="197"/>
    </row>
    <row r="407" spans="1:14" x14ac:dyDescent="0.35">
      <c r="A407" s="27"/>
      <c r="N407" s="198"/>
    </row>
    <row r="408" spans="1:14" x14ac:dyDescent="0.35">
      <c r="A408" s="3"/>
      <c r="E408" s="109"/>
      <c r="N408" s="198"/>
    </row>
    <row r="409" spans="1:14" ht="15" thickBot="1" x14ac:dyDescent="0.4">
      <c r="A409" s="3"/>
      <c r="B409" s="335" t="s">
        <v>668</v>
      </c>
      <c r="C409" s="335"/>
      <c r="D409" s="335"/>
      <c r="E409" s="335"/>
      <c r="F409" s="335"/>
      <c r="G409" s="335"/>
      <c r="H409" s="335"/>
      <c r="I409" s="335"/>
      <c r="J409" s="335"/>
      <c r="K409" s="335"/>
      <c r="L409" s="335"/>
      <c r="M409" s="335"/>
      <c r="N409" s="198"/>
    </row>
    <row r="410" spans="1:14" x14ac:dyDescent="0.35">
      <c r="A410" s="3"/>
      <c r="B410" s="186">
        <v>40544</v>
      </c>
      <c r="C410" s="187">
        <v>40585</v>
      </c>
      <c r="D410" s="187">
        <v>40613</v>
      </c>
      <c r="E410" s="187">
        <v>40644</v>
      </c>
      <c r="F410" s="187">
        <v>40674</v>
      </c>
      <c r="G410" s="187">
        <v>40705</v>
      </c>
      <c r="H410" s="187">
        <v>40725</v>
      </c>
      <c r="I410" s="187">
        <v>40766</v>
      </c>
      <c r="J410" s="187">
        <v>40797</v>
      </c>
      <c r="K410" s="187">
        <v>40827</v>
      </c>
      <c r="L410" s="187">
        <v>40858</v>
      </c>
      <c r="M410" s="187">
        <v>40888</v>
      </c>
      <c r="N410" s="199"/>
    </row>
    <row r="411" spans="1:14" x14ac:dyDescent="0.35">
      <c r="A411" s="3" t="s">
        <v>33</v>
      </c>
      <c r="B411" s="154">
        <v>10379</v>
      </c>
      <c r="C411" s="154">
        <v>12160</v>
      </c>
      <c r="D411" s="154">
        <v>12212</v>
      </c>
      <c r="E411" s="154">
        <v>10125</v>
      </c>
      <c r="F411" s="154">
        <v>11312</v>
      </c>
      <c r="G411" s="154">
        <v>12661</v>
      </c>
      <c r="H411" s="154">
        <v>10768</v>
      </c>
      <c r="I411" s="154">
        <v>14420</v>
      </c>
      <c r="J411" s="154">
        <v>11932</v>
      </c>
      <c r="K411" s="154">
        <v>10514</v>
      </c>
      <c r="L411" s="154">
        <v>10961</v>
      </c>
      <c r="M411" s="154">
        <v>8117</v>
      </c>
    </row>
    <row r="412" spans="1:14" x14ac:dyDescent="0.35">
      <c r="A412" s="3" t="s">
        <v>34</v>
      </c>
      <c r="B412" s="154">
        <v>1263</v>
      </c>
      <c r="C412" s="154">
        <v>1709</v>
      </c>
      <c r="D412" s="154">
        <v>1445</v>
      </c>
      <c r="E412" s="154">
        <v>1337</v>
      </c>
      <c r="F412" s="154">
        <v>1386</v>
      </c>
      <c r="G412" s="154">
        <v>1466</v>
      </c>
      <c r="H412" s="154">
        <v>1332</v>
      </c>
      <c r="I412" s="154">
        <v>1884</v>
      </c>
      <c r="J412" s="154">
        <v>1413</v>
      </c>
      <c r="K412" s="154">
        <v>1203</v>
      </c>
      <c r="L412" s="154">
        <v>1422</v>
      </c>
      <c r="M412" s="154">
        <v>894</v>
      </c>
    </row>
    <row r="413" spans="1:14" x14ac:dyDescent="0.35">
      <c r="A413" s="3" t="s">
        <v>19</v>
      </c>
      <c r="B413" s="154">
        <v>182</v>
      </c>
      <c r="C413" s="154">
        <v>254</v>
      </c>
      <c r="D413" s="154">
        <v>234</v>
      </c>
      <c r="E413" s="154">
        <v>237</v>
      </c>
      <c r="F413" s="154">
        <v>222</v>
      </c>
      <c r="G413" s="154">
        <v>294</v>
      </c>
      <c r="H413" s="154">
        <v>219</v>
      </c>
      <c r="I413" s="154">
        <v>306</v>
      </c>
      <c r="J413" s="154">
        <v>239</v>
      </c>
      <c r="K413" s="154">
        <v>212</v>
      </c>
      <c r="L413" s="154">
        <v>224</v>
      </c>
      <c r="M413" s="154">
        <v>175</v>
      </c>
      <c r="N413" s="200"/>
    </row>
    <row r="414" spans="1:14" x14ac:dyDescent="0.35">
      <c r="A414" s="26" t="s">
        <v>35</v>
      </c>
      <c r="B414" s="201">
        <v>11825</v>
      </c>
      <c r="C414" s="201">
        <v>14124</v>
      </c>
      <c r="D414" s="201">
        <v>13892</v>
      </c>
      <c r="E414" s="201">
        <v>11699</v>
      </c>
      <c r="F414" s="201">
        <v>12920</v>
      </c>
      <c r="G414" s="201">
        <v>14421</v>
      </c>
      <c r="H414" s="201">
        <v>12318</v>
      </c>
      <c r="I414" s="201">
        <v>16611</v>
      </c>
      <c r="J414" s="201">
        <v>13585</v>
      </c>
      <c r="K414" s="201">
        <v>11929</v>
      </c>
      <c r="L414" s="201">
        <v>12607</v>
      </c>
      <c r="M414" s="201">
        <v>9186</v>
      </c>
      <c r="N414" s="200"/>
    </row>
    <row r="415" spans="1:14" x14ac:dyDescent="0.35">
      <c r="A415" s="3" t="s">
        <v>10</v>
      </c>
      <c r="B415" s="154">
        <v>457</v>
      </c>
      <c r="C415" s="154">
        <v>548</v>
      </c>
      <c r="D415" s="154">
        <v>493</v>
      </c>
      <c r="E415" s="154">
        <v>444</v>
      </c>
      <c r="F415" s="154">
        <v>460</v>
      </c>
      <c r="G415" s="154">
        <v>432</v>
      </c>
      <c r="H415" s="154">
        <v>350</v>
      </c>
      <c r="I415" s="154">
        <v>484</v>
      </c>
      <c r="J415" s="154">
        <v>433</v>
      </c>
      <c r="K415" s="154">
        <v>492</v>
      </c>
      <c r="L415" s="154">
        <v>549</v>
      </c>
      <c r="M415" s="154">
        <v>394</v>
      </c>
      <c r="N415" s="197"/>
    </row>
    <row r="416" spans="1:14" x14ac:dyDescent="0.35">
      <c r="A416" s="27" t="s">
        <v>32</v>
      </c>
      <c r="B416" s="201">
        <v>12282</v>
      </c>
      <c r="C416" s="201">
        <v>14672</v>
      </c>
      <c r="D416" s="170">
        <v>14385</v>
      </c>
      <c r="E416" s="170">
        <v>12143</v>
      </c>
      <c r="F416" s="170">
        <v>13380</v>
      </c>
      <c r="G416" s="170">
        <v>14853</v>
      </c>
      <c r="H416" s="170">
        <v>12668</v>
      </c>
      <c r="I416" s="170">
        <v>17095</v>
      </c>
      <c r="J416" s="170">
        <v>14018</v>
      </c>
      <c r="K416" s="170">
        <v>12421</v>
      </c>
      <c r="L416" s="170">
        <v>13156</v>
      </c>
      <c r="M416" s="170">
        <v>9580</v>
      </c>
      <c r="N416" s="198"/>
    </row>
    <row r="417" spans="1:13" x14ac:dyDescent="0.35">
      <c r="A417" s="27"/>
      <c r="B417" s="178"/>
      <c r="C417" s="178"/>
      <c r="D417" s="178"/>
      <c r="E417" s="178"/>
      <c r="F417" s="178"/>
      <c r="G417" s="178"/>
      <c r="H417" s="178"/>
      <c r="I417" s="202"/>
      <c r="J417" s="178"/>
      <c r="K417" s="178"/>
      <c r="L417" s="178"/>
      <c r="M417" s="178"/>
    </row>
    <row r="418" spans="1:13" ht="15" thickBot="1" x14ac:dyDescent="0.4">
      <c r="A418" s="3"/>
      <c r="B418" s="335" t="s">
        <v>669</v>
      </c>
      <c r="C418" s="335"/>
      <c r="D418" s="335"/>
      <c r="E418" s="335"/>
      <c r="F418" s="335"/>
      <c r="G418" s="335"/>
      <c r="H418" s="335"/>
      <c r="I418" s="335"/>
      <c r="J418" s="335"/>
      <c r="K418" s="335"/>
      <c r="L418" s="335"/>
      <c r="M418" s="335"/>
    </row>
    <row r="419" spans="1:13" x14ac:dyDescent="0.35">
      <c r="A419" s="3"/>
      <c r="B419" s="186">
        <v>40544</v>
      </c>
      <c r="C419" s="186">
        <v>40585</v>
      </c>
      <c r="D419" s="186">
        <v>40613</v>
      </c>
      <c r="E419" s="186">
        <v>40644</v>
      </c>
      <c r="F419" s="186">
        <v>40674</v>
      </c>
      <c r="G419" s="186">
        <v>40695</v>
      </c>
      <c r="H419" s="186">
        <v>40735</v>
      </c>
      <c r="I419" s="186">
        <v>40766</v>
      </c>
      <c r="J419" s="186">
        <v>40797</v>
      </c>
      <c r="K419" s="186">
        <v>40827</v>
      </c>
      <c r="L419" s="187">
        <v>40858</v>
      </c>
      <c r="M419" s="188">
        <v>41254</v>
      </c>
    </row>
    <row r="420" spans="1:13" x14ac:dyDescent="0.35">
      <c r="A420" s="3" t="s">
        <v>31</v>
      </c>
      <c r="B420" s="9">
        <v>0.748</v>
      </c>
      <c r="C420" s="9">
        <v>0.748</v>
      </c>
      <c r="D420" s="9">
        <v>0.74</v>
      </c>
      <c r="E420" s="9">
        <v>0.74099999999999999</v>
      </c>
      <c r="F420" s="9">
        <v>0.74099999999999999</v>
      </c>
      <c r="G420" s="9">
        <v>0.745</v>
      </c>
      <c r="H420" s="9">
        <v>0.73599999999999999</v>
      </c>
      <c r="I420" s="9">
        <v>0.72099999999999997</v>
      </c>
      <c r="J420" s="9">
        <v>0.72399999999999998</v>
      </c>
      <c r="K420" s="9">
        <v>0.72399999999999998</v>
      </c>
      <c r="L420" s="9">
        <v>0.74199999999999999</v>
      </c>
      <c r="M420" s="9">
        <v>0.748</v>
      </c>
    </row>
    <row r="421" spans="1:13" x14ac:dyDescent="0.35">
      <c r="A421" s="3" t="s">
        <v>10</v>
      </c>
      <c r="B421" s="9">
        <v>2.8260000000000001</v>
      </c>
      <c r="C421" s="9">
        <v>2.7349999999999999</v>
      </c>
      <c r="D421" s="9">
        <v>2.63</v>
      </c>
      <c r="E421" s="9">
        <v>2.5739999999999998</v>
      </c>
      <c r="F421" s="9">
        <v>2.5819999999999999</v>
      </c>
      <c r="G421" s="9">
        <v>2.665</v>
      </c>
      <c r="H421" s="9">
        <v>2.7389999999999999</v>
      </c>
      <c r="I421" s="9">
        <v>2.6509999999999998</v>
      </c>
      <c r="J421" s="9">
        <v>2.621</v>
      </c>
      <c r="K421" s="9">
        <v>2.4729999999999999</v>
      </c>
      <c r="L421" s="9">
        <v>2.3519999999999999</v>
      </c>
      <c r="M421" s="9">
        <v>2.29</v>
      </c>
    </row>
    <row r="422" spans="1:13" x14ac:dyDescent="0.35">
      <c r="A422" s="27" t="s">
        <v>32</v>
      </c>
      <c r="B422" s="171">
        <v>0.81599999999999995</v>
      </c>
      <c r="C422" s="171">
        <v>0.82</v>
      </c>
      <c r="D422" s="171">
        <v>0.80800000000000005</v>
      </c>
      <c r="E422" s="171">
        <v>0.80700000000000005</v>
      </c>
      <c r="F422" s="171">
        <v>0.80400000000000005</v>
      </c>
      <c r="G422" s="171">
        <v>0.80700000000000005</v>
      </c>
      <c r="H422" s="171">
        <v>0.79600000000000004</v>
      </c>
      <c r="I422" s="171">
        <v>0.77600000000000002</v>
      </c>
      <c r="J422" s="171">
        <v>0.77900000000000003</v>
      </c>
      <c r="K422" s="171">
        <v>0.78100000000000003</v>
      </c>
      <c r="L422" s="171">
        <v>0.80200000000000005</v>
      </c>
      <c r="M422" s="171">
        <v>0.81100000000000005</v>
      </c>
    </row>
    <row r="423" spans="1:13" ht="27.75" customHeight="1" x14ac:dyDescent="0.35">
      <c r="A423" s="333" t="s">
        <v>674</v>
      </c>
      <c r="B423" s="333"/>
      <c r="C423" s="333"/>
      <c r="D423" s="333"/>
      <c r="E423" s="333"/>
      <c r="F423" s="333"/>
      <c r="G423" s="333"/>
      <c r="H423" s="333"/>
      <c r="I423" s="333"/>
      <c r="J423" s="333"/>
      <c r="K423" s="333"/>
      <c r="L423" s="333"/>
      <c r="M423" s="333"/>
    </row>
    <row r="424" spans="1:13" ht="9" customHeight="1" x14ac:dyDescent="0.35">
      <c r="B424" s="193"/>
      <c r="C424" s="193"/>
      <c r="D424" s="193"/>
      <c r="E424" s="193"/>
      <c r="F424" s="193"/>
      <c r="G424" s="193"/>
      <c r="H424" s="193"/>
      <c r="I424" s="193"/>
      <c r="J424" s="193"/>
      <c r="K424" s="193"/>
      <c r="L424" s="193"/>
      <c r="M424" s="193"/>
    </row>
    <row r="425" spans="1:13" ht="15.5" x14ac:dyDescent="0.35">
      <c r="A425" s="179">
        <v>2010</v>
      </c>
      <c r="B425" s="334" t="s">
        <v>664</v>
      </c>
      <c r="C425" s="334"/>
      <c r="D425" s="334"/>
      <c r="E425" s="334"/>
      <c r="F425" s="334"/>
      <c r="G425" s="334"/>
      <c r="H425" s="334"/>
      <c r="I425" s="334"/>
      <c r="J425" s="334"/>
      <c r="K425" s="334"/>
      <c r="L425" s="334"/>
      <c r="M425" s="334"/>
    </row>
    <row r="426" spans="1:13" x14ac:dyDescent="0.35">
      <c r="A426" s="8" t="s">
        <v>72</v>
      </c>
      <c r="B426" s="92">
        <v>19</v>
      </c>
      <c r="C426" s="92">
        <v>19</v>
      </c>
      <c r="D426" s="92">
        <v>23</v>
      </c>
      <c r="E426" s="92">
        <v>22</v>
      </c>
      <c r="F426" s="92">
        <v>20</v>
      </c>
      <c r="G426" s="92">
        <v>22</v>
      </c>
      <c r="H426" s="92">
        <v>21</v>
      </c>
      <c r="I426" s="92">
        <v>22</v>
      </c>
      <c r="J426" s="92">
        <v>21</v>
      </c>
      <c r="K426" s="92">
        <v>21</v>
      </c>
      <c r="L426" s="92">
        <v>21</v>
      </c>
      <c r="M426" s="92">
        <v>22</v>
      </c>
    </row>
    <row r="427" spans="1:13" ht="15" thickBot="1" x14ac:dyDescent="0.4">
      <c r="A427" s="3"/>
      <c r="B427" s="335" t="s">
        <v>665</v>
      </c>
      <c r="C427" s="335"/>
      <c r="D427" s="335"/>
      <c r="E427" s="335"/>
      <c r="F427" s="335"/>
      <c r="G427" s="335"/>
      <c r="H427" s="335"/>
      <c r="I427" s="335"/>
      <c r="J427" s="335"/>
      <c r="K427" s="335"/>
      <c r="L427" s="335"/>
      <c r="M427" s="335"/>
    </row>
    <row r="428" spans="1:13" x14ac:dyDescent="0.35">
      <c r="A428" s="3"/>
      <c r="B428" s="186">
        <v>40179</v>
      </c>
      <c r="C428" s="187">
        <v>40219</v>
      </c>
      <c r="D428" s="187">
        <v>40238</v>
      </c>
      <c r="E428" s="187">
        <v>40278</v>
      </c>
      <c r="F428" s="187">
        <v>40308</v>
      </c>
      <c r="G428" s="187">
        <v>40339</v>
      </c>
      <c r="H428" s="187">
        <v>40369</v>
      </c>
      <c r="I428" s="187">
        <v>40400</v>
      </c>
      <c r="J428" s="187">
        <v>40431</v>
      </c>
      <c r="K428" s="187">
        <v>40452</v>
      </c>
      <c r="L428" s="187">
        <v>40483</v>
      </c>
      <c r="M428" s="188">
        <v>40513</v>
      </c>
    </row>
    <row r="429" spans="1:13" x14ac:dyDescent="0.35">
      <c r="A429" s="3" t="s">
        <v>0</v>
      </c>
      <c r="B429" s="157">
        <v>4761</v>
      </c>
      <c r="C429" s="154">
        <v>5671</v>
      </c>
      <c r="D429" s="154">
        <v>4961</v>
      </c>
      <c r="E429" s="154">
        <v>5605</v>
      </c>
      <c r="F429" s="154">
        <v>8105</v>
      </c>
      <c r="G429" s="154">
        <v>4697</v>
      </c>
      <c r="H429" s="154">
        <v>4484</v>
      </c>
      <c r="I429" s="154">
        <v>5427</v>
      </c>
      <c r="J429" s="154">
        <v>5130</v>
      </c>
      <c r="K429" s="154">
        <v>4722</v>
      </c>
      <c r="L429" s="154">
        <v>6971</v>
      </c>
      <c r="M429" s="154">
        <v>5031</v>
      </c>
    </row>
    <row r="430" spans="1:13" ht="28.5" customHeight="1" x14ac:dyDescent="0.35">
      <c r="A430" s="3" t="s">
        <v>1</v>
      </c>
      <c r="B430" s="154">
        <v>2861</v>
      </c>
      <c r="C430" s="154">
        <v>2956</v>
      </c>
      <c r="D430" s="154">
        <v>2662</v>
      </c>
      <c r="E430" s="154">
        <v>2590</v>
      </c>
      <c r="F430" s="154">
        <v>4228</v>
      </c>
      <c r="G430" s="154">
        <v>3617</v>
      </c>
      <c r="H430" s="154">
        <v>2850</v>
      </c>
      <c r="I430" s="154">
        <v>2584</v>
      </c>
      <c r="J430" s="154">
        <v>3004</v>
      </c>
      <c r="K430" s="154">
        <v>2657</v>
      </c>
      <c r="L430" s="154">
        <v>2849</v>
      </c>
      <c r="M430" s="154">
        <v>2147</v>
      </c>
    </row>
    <row r="431" spans="1:13" ht="12.75" customHeight="1" x14ac:dyDescent="0.35">
      <c r="A431" s="25" t="s">
        <v>71</v>
      </c>
      <c r="B431" s="154">
        <v>1646</v>
      </c>
      <c r="C431" s="154">
        <v>1706</v>
      </c>
      <c r="D431" s="154">
        <v>1497</v>
      </c>
      <c r="E431" s="154">
        <v>1748</v>
      </c>
      <c r="F431" s="154">
        <v>2000</v>
      </c>
      <c r="G431" s="154">
        <v>1665</v>
      </c>
      <c r="H431" s="154">
        <v>1504</v>
      </c>
      <c r="I431" s="154">
        <v>1704</v>
      </c>
      <c r="J431" s="154">
        <v>1761</v>
      </c>
      <c r="K431" s="154">
        <v>1712</v>
      </c>
      <c r="L431" s="154">
        <v>1606</v>
      </c>
      <c r="M431" s="154">
        <v>1433</v>
      </c>
    </row>
    <row r="432" spans="1:13" ht="22.5" customHeight="1" x14ac:dyDescent="0.35">
      <c r="A432" s="3" t="s">
        <v>2</v>
      </c>
      <c r="B432" s="154">
        <v>820</v>
      </c>
      <c r="C432" s="154">
        <v>931</v>
      </c>
      <c r="D432" s="154">
        <v>907</v>
      </c>
      <c r="E432" s="154">
        <v>842</v>
      </c>
      <c r="F432" s="154">
        <v>1306</v>
      </c>
      <c r="G432" s="154">
        <v>981</v>
      </c>
      <c r="H432" s="154">
        <v>833</v>
      </c>
      <c r="I432" s="154">
        <v>818</v>
      </c>
      <c r="J432" s="154">
        <v>951</v>
      </c>
      <c r="K432" s="154">
        <v>889</v>
      </c>
      <c r="L432" s="154">
        <v>964</v>
      </c>
      <c r="M432" s="154">
        <v>811</v>
      </c>
    </row>
    <row r="433" spans="1:13" x14ac:dyDescent="0.35">
      <c r="A433" s="3" t="s">
        <v>3</v>
      </c>
      <c r="B433" s="154">
        <v>771</v>
      </c>
      <c r="C433" s="154">
        <v>913</v>
      </c>
      <c r="D433" s="154">
        <v>692</v>
      </c>
      <c r="E433" s="154">
        <v>894</v>
      </c>
      <c r="F433" s="154">
        <v>731</v>
      </c>
      <c r="G433" s="154">
        <v>929</v>
      </c>
      <c r="H433" s="154">
        <v>859</v>
      </c>
      <c r="I433" s="154">
        <v>964</v>
      </c>
      <c r="J433" s="154">
        <v>1000</v>
      </c>
      <c r="K433" s="154">
        <v>1113</v>
      </c>
      <c r="L433" s="154">
        <v>1263</v>
      </c>
      <c r="M433" s="154">
        <v>836</v>
      </c>
    </row>
    <row r="434" spans="1:13" x14ac:dyDescent="0.35">
      <c r="A434" s="25" t="s">
        <v>70</v>
      </c>
      <c r="B434" s="154">
        <v>355</v>
      </c>
      <c r="C434" s="154">
        <v>338</v>
      </c>
      <c r="D434" s="154">
        <v>296</v>
      </c>
      <c r="E434" s="154">
        <v>260</v>
      </c>
      <c r="F434" s="154">
        <v>398</v>
      </c>
      <c r="G434" s="154">
        <v>273</v>
      </c>
      <c r="H434" s="154">
        <v>300</v>
      </c>
      <c r="I434" s="154">
        <v>226</v>
      </c>
      <c r="J434" s="154">
        <v>246</v>
      </c>
      <c r="K434" s="154">
        <v>351</v>
      </c>
      <c r="L434" s="154">
        <v>500</v>
      </c>
      <c r="M434" s="154">
        <v>270</v>
      </c>
    </row>
    <row r="435" spans="1:13" x14ac:dyDescent="0.35">
      <c r="A435" s="26" t="s">
        <v>13</v>
      </c>
      <c r="B435" s="170">
        <v>11213</v>
      </c>
      <c r="C435" s="170">
        <v>12515</v>
      </c>
      <c r="D435" s="170">
        <v>11016</v>
      </c>
      <c r="E435" s="170">
        <v>11939</v>
      </c>
      <c r="F435" s="170">
        <v>16768</v>
      </c>
      <c r="G435" s="170">
        <v>12162</v>
      </c>
      <c r="H435" s="170">
        <v>10829</v>
      </c>
      <c r="I435" s="170">
        <v>11722</v>
      </c>
      <c r="J435" s="170">
        <v>12092</v>
      </c>
      <c r="K435" s="170">
        <v>11445</v>
      </c>
      <c r="L435" s="170">
        <v>14152</v>
      </c>
      <c r="M435" s="170">
        <v>10528</v>
      </c>
    </row>
    <row r="436" spans="1:13" x14ac:dyDescent="0.35">
      <c r="A436" s="26"/>
    </row>
    <row r="437" spans="1:13" x14ac:dyDescent="0.35">
      <c r="A437" s="26"/>
    </row>
    <row r="438" spans="1:13" ht="15" thickBot="1" x14ac:dyDescent="0.4">
      <c r="A438" s="3"/>
      <c r="B438" s="335" t="s">
        <v>666</v>
      </c>
      <c r="C438" s="335"/>
      <c r="D438" s="335"/>
      <c r="E438" s="335"/>
      <c r="F438" s="335"/>
      <c r="G438" s="335"/>
      <c r="H438" s="335"/>
      <c r="I438" s="335"/>
      <c r="J438" s="335"/>
      <c r="K438" s="335"/>
      <c r="L438" s="335"/>
      <c r="M438" s="335"/>
    </row>
    <row r="439" spans="1:13" x14ac:dyDescent="0.35">
      <c r="A439" s="3"/>
      <c r="B439" s="186">
        <v>40179</v>
      </c>
      <c r="C439" s="187">
        <v>40219</v>
      </c>
      <c r="D439" s="187">
        <v>40238</v>
      </c>
      <c r="E439" s="187">
        <v>40278</v>
      </c>
      <c r="F439" s="187">
        <v>40308</v>
      </c>
      <c r="G439" s="187">
        <v>40339</v>
      </c>
      <c r="H439" s="187">
        <v>40369</v>
      </c>
      <c r="I439" s="187">
        <v>40400</v>
      </c>
      <c r="J439" s="187">
        <v>40431</v>
      </c>
      <c r="K439" s="187">
        <v>40452</v>
      </c>
      <c r="L439" s="187">
        <v>40483</v>
      </c>
      <c r="M439" s="188">
        <v>40513</v>
      </c>
    </row>
    <row r="440" spans="1:13" x14ac:dyDescent="0.35">
      <c r="A440" s="3" t="s">
        <v>0</v>
      </c>
      <c r="B440" s="154">
        <v>4453</v>
      </c>
      <c r="C440" s="154">
        <v>4728</v>
      </c>
      <c r="D440" s="154">
        <v>5120</v>
      </c>
      <c r="E440" s="154">
        <v>5393</v>
      </c>
      <c r="F440" s="154">
        <v>6147</v>
      </c>
      <c r="G440" s="154">
        <v>6074</v>
      </c>
      <c r="H440" s="154">
        <v>5708</v>
      </c>
      <c r="I440" s="154">
        <v>4875</v>
      </c>
      <c r="J440" s="154">
        <v>5020</v>
      </c>
      <c r="K440" s="154">
        <v>5098</v>
      </c>
      <c r="L440" s="154">
        <v>5608</v>
      </c>
      <c r="M440" s="154">
        <v>5566</v>
      </c>
    </row>
    <row r="441" spans="1:13" x14ac:dyDescent="0.35">
      <c r="A441" s="3" t="s">
        <v>1</v>
      </c>
      <c r="B441" s="154">
        <v>2510</v>
      </c>
      <c r="C441" s="154">
        <v>2662</v>
      </c>
      <c r="D441" s="154">
        <v>2815</v>
      </c>
      <c r="E441" s="154">
        <v>2724</v>
      </c>
      <c r="F441" s="154">
        <v>3119</v>
      </c>
      <c r="G441" s="154">
        <v>3455</v>
      </c>
      <c r="H441" s="154">
        <v>3555</v>
      </c>
      <c r="I441" s="154">
        <v>3019</v>
      </c>
      <c r="J441" s="154">
        <v>2809</v>
      </c>
      <c r="K441" s="154">
        <v>2746</v>
      </c>
      <c r="L441" s="154">
        <v>2837</v>
      </c>
      <c r="M441" s="154">
        <v>2545</v>
      </c>
    </row>
    <row r="442" spans="1:13" x14ac:dyDescent="0.35">
      <c r="A442" s="25" t="s">
        <v>71</v>
      </c>
      <c r="B442" s="154">
        <v>1531</v>
      </c>
      <c r="C442" s="154">
        <v>1592</v>
      </c>
      <c r="D442" s="154">
        <v>1609</v>
      </c>
      <c r="E442" s="154">
        <v>1645</v>
      </c>
      <c r="F442" s="154">
        <v>1737</v>
      </c>
      <c r="G442" s="154">
        <v>1798</v>
      </c>
      <c r="H442" s="154">
        <v>1718</v>
      </c>
      <c r="I442" s="154">
        <v>1626</v>
      </c>
      <c r="J442" s="154">
        <v>1657</v>
      </c>
      <c r="K442" s="154">
        <v>1725</v>
      </c>
      <c r="L442" s="154">
        <v>1693</v>
      </c>
      <c r="M442" s="154">
        <v>1581</v>
      </c>
    </row>
    <row r="443" spans="1:13" x14ac:dyDescent="0.35">
      <c r="A443" s="3" t="s">
        <v>2</v>
      </c>
      <c r="B443" s="154">
        <v>777</v>
      </c>
      <c r="C443" s="154">
        <v>824</v>
      </c>
      <c r="D443" s="154">
        <v>887</v>
      </c>
      <c r="E443" s="154">
        <v>892</v>
      </c>
      <c r="F443" s="154">
        <v>1008</v>
      </c>
      <c r="G443" s="154">
        <v>1035</v>
      </c>
      <c r="H443" s="154">
        <v>1035</v>
      </c>
      <c r="I443" s="154">
        <v>878</v>
      </c>
      <c r="J443" s="154">
        <v>866</v>
      </c>
      <c r="K443" s="154">
        <v>885</v>
      </c>
      <c r="L443" s="154">
        <v>935</v>
      </c>
      <c r="M443" s="154">
        <v>887</v>
      </c>
    </row>
    <row r="444" spans="1:13" x14ac:dyDescent="0.35">
      <c r="A444" s="3" t="s">
        <v>3</v>
      </c>
      <c r="B444" s="154">
        <v>744</v>
      </c>
      <c r="C444" s="154">
        <v>758</v>
      </c>
      <c r="D444" s="154">
        <v>786</v>
      </c>
      <c r="E444" s="154">
        <v>827</v>
      </c>
      <c r="F444" s="154">
        <v>773</v>
      </c>
      <c r="G444" s="154">
        <v>855</v>
      </c>
      <c r="H444" s="154">
        <v>843</v>
      </c>
      <c r="I444" s="154">
        <v>918</v>
      </c>
      <c r="J444" s="154">
        <v>941</v>
      </c>
      <c r="K444" s="154">
        <v>1025</v>
      </c>
      <c r="L444" s="154">
        <v>1125</v>
      </c>
      <c r="M444" s="154">
        <v>1067</v>
      </c>
    </row>
    <row r="445" spans="1:13" x14ac:dyDescent="0.35">
      <c r="A445" s="25" t="s">
        <v>70</v>
      </c>
      <c r="B445" s="154">
        <v>331</v>
      </c>
      <c r="C445" s="154">
        <v>319</v>
      </c>
      <c r="D445" s="154">
        <v>327</v>
      </c>
      <c r="E445" s="154">
        <v>296</v>
      </c>
      <c r="F445" s="154">
        <v>315</v>
      </c>
      <c r="G445" s="154">
        <v>308</v>
      </c>
      <c r="H445" s="154">
        <v>322</v>
      </c>
      <c r="I445" s="154">
        <v>266</v>
      </c>
      <c r="J445" s="154">
        <v>257</v>
      </c>
      <c r="K445" s="154">
        <v>273</v>
      </c>
      <c r="L445" s="154">
        <v>365</v>
      </c>
      <c r="M445" s="154">
        <v>372</v>
      </c>
    </row>
    <row r="446" spans="1:13" x14ac:dyDescent="0.35">
      <c r="A446" s="26" t="s">
        <v>13</v>
      </c>
      <c r="B446" s="170">
        <v>10346</v>
      </c>
      <c r="C446" s="170">
        <v>10884</v>
      </c>
      <c r="D446" s="170">
        <v>11544</v>
      </c>
      <c r="E446" s="170">
        <v>11778</v>
      </c>
      <c r="F446" s="170">
        <v>13098</v>
      </c>
      <c r="G446" s="170">
        <v>13525</v>
      </c>
      <c r="H446" s="170">
        <v>13180</v>
      </c>
      <c r="I446" s="170">
        <v>11583</v>
      </c>
      <c r="J446" s="170">
        <v>11550</v>
      </c>
      <c r="K446" s="170">
        <v>11752</v>
      </c>
      <c r="L446" s="170">
        <v>12563</v>
      </c>
      <c r="M446" s="170">
        <v>12018</v>
      </c>
    </row>
    <row r="447" spans="1:13" x14ac:dyDescent="0.35">
      <c r="A447" s="26"/>
    </row>
    <row r="448" spans="1:13" x14ac:dyDescent="0.35">
      <c r="A448" s="3"/>
    </row>
    <row r="449" spans="1:13" ht="15" thickBot="1" x14ac:dyDescent="0.4">
      <c r="A449" s="3"/>
      <c r="B449" s="335" t="s">
        <v>667</v>
      </c>
      <c r="C449" s="335"/>
      <c r="D449" s="335"/>
      <c r="E449" s="335"/>
      <c r="F449" s="335"/>
      <c r="G449" s="335"/>
      <c r="H449" s="335"/>
      <c r="I449" s="335"/>
      <c r="J449" s="335"/>
      <c r="K449" s="335"/>
      <c r="L449" s="335"/>
      <c r="M449" s="335"/>
    </row>
    <row r="450" spans="1:13" x14ac:dyDescent="0.35">
      <c r="A450" s="3"/>
      <c r="B450" s="186">
        <v>40188</v>
      </c>
      <c r="C450" s="187">
        <v>40219</v>
      </c>
      <c r="D450" s="187">
        <v>40238</v>
      </c>
      <c r="E450" s="187">
        <v>40278</v>
      </c>
      <c r="F450" s="187">
        <v>40308</v>
      </c>
      <c r="G450" s="187">
        <v>40339</v>
      </c>
      <c r="H450" s="187">
        <v>40369</v>
      </c>
      <c r="I450" s="187">
        <v>40400</v>
      </c>
      <c r="J450" s="187">
        <v>40431</v>
      </c>
      <c r="K450" s="187">
        <v>40452</v>
      </c>
      <c r="L450" s="187">
        <v>40483</v>
      </c>
      <c r="M450" s="188">
        <v>40513</v>
      </c>
    </row>
    <row r="451" spans="1:13" x14ac:dyDescent="0.35">
      <c r="A451" s="3" t="s">
        <v>0</v>
      </c>
      <c r="B451" s="9">
        <v>0.51100000000000001</v>
      </c>
      <c r="C451" s="9">
        <v>0.51100000000000001</v>
      </c>
      <c r="D451" s="9">
        <v>0.503</v>
      </c>
      <c r="E451" s="9">
        <v>0.49199999999999999</v>
      </c>
      <c r="F451" s="9">
        <v>0.48399999999999999</v>
      </c>
      <c r="G451" s="9">
        <v>0.48099999999999998</v>
      </c>
      <c r="H451" s="9">
        <v>0.48599999999999999</v>
      </c>
      <c r="I451" s="9">
        <v>0.49299999999999999</v>
      </c>
      <c r="J451" s="9">
        <v>0.495</v>
      </c>
      <c r="K451" s="9">
        <v>0.497</v>
      </c>
      <c r="L451" s="9">
        <v>0.498</v>
      </c>
      <c r="M451" s="9">
        <v>0.496</v>
      </c>
    </row>
    <row r="452" spans="1:13" x14ac:dyDescent="0.35">
      <c r="A452" s="3" t="s">
        <v>1</v>
      </c>
      <c r="B452" s="9">
        <v>0.73499999999999999</v>
      </c>
      <c r="C452" s="9">
        <v>0.72599999999999998</v>
      </c>
      <c r="D452" s="9">
        <v>0.71299999999999997</v>
      </c>
      <c r="E452" s="9">
        <v>0.71199999999999997</v>
      </c>
      <c r="F452" s="9">
        <v>0.71299999999999997</v>
      </c>
      <c r="G452" s="9">
        <v>0.71299999999999997</v>
      </c>
      <c r="H452" s="9">
        <v>0.71499999999999997</v>
      </c>
      <c r="I452" s="9">
        <v>0.70899999999999996</v>
      </c>
      <c r="J452" s="9">
        <v>0.70799999999999996</v>
      </c>
      <c r="K452" s="9">
        <v>0.69599999999999995</v>
      </c>
      <c r="L452" s="9">
        <v>0.69499999999999995</v>
      </c>
      <c r="M452" s="9">
        <v>0.70199999999999996</v>
      </c>
    </row>
    <row r="453" spans="1:13" x14ac:dyDescent="0.35">
      <c r="A453" s="25" t="s">
        <v>71</v>
      </c>
      <c r="B453" s="9">
        <v>1.637</v>
      </c>
      <c r="C453" s="9">
        <v>1.64</v>
      </c>
      <c r="D453" s="9">
        <v>1.6359999999999999</v>
      </c>
      <c r="E453" s="9">
        <v>1.6279999999999999</v>
      </c>
      <c r="F453" s="9">
        <v>1.6040000000000001</v>
      </c>
      <c r="G453" s="9">
        <v>1.581</v>
      </c>
      <c r="H453" s="9">
        <v>1.5529999999999999</v>
      </c>
      <c r="I453" s="9">
        <v>1.542</v>
      </c>
      <c r="J453" s="9">
        <v>1.54</v>
      </c>
      <c r="K453" s="9">
        <v>1.5580000000000001</v>
      </c>
      <c r="L453" s="9">
        <v>1.6060000000000001</v>
      </c>
      <c r="M453" s="9">
        <v>1.631</v>
      </c>
    </row>
    <row r="454" spans="1:13" x14ac:dyDescent="0.35">
      <c r="A454" s="3" t="s">
        <v>2</v>
      </c>
      <c r="B454" s="9">
        <v>0.81699999999999995</v>
      </c>
      <c r="C454" s="9">
        <v>0.80600000000000005</v>
      </c>
      <c r="D454" s="9">
        <v>0.80300000000000005</v>
      </c>
      <c r="E454" s="9">
        <v>0.81100000000000005</v>
      </c>
      <c r="F454" s="9">
        <v>0.80900000000000005</v>
      </c>
      <c r="G454" s="9">
        <v>0.79800000000000004</v>
      </c>
      <c r="H454" s="9">
        <v>0.79</v>
      </c>
      <c r="I454" s="9">
        <v>0.79100000000000004</v>
      </c>
      <c r="J454" s="9">
        <v>0.79500000000000004</v>
      </c>
      <c r="K454" s="9">
        <v>0.79300000000000004</v>
      </c>
      <c r="L454" s="9">
        <v>0.79500000000000004</v>
      </c>
      <c r="M454" s="9">
        <v>0.80400000000000005</v>
      </c>
    </row>
    <row r="455" spans="1:13" x14ac:dyDescent="0.35">
      <c r="A455" s="3" t="s">
        <v>3</v>
      </c>
      <c r="B455" s="9">
        <v>1.2669999999999999</v>
      </c>
      <c r="C455" s="9">
        <v>1.2549999999999999</v>
      </c>
      <c r="D455" s="9">
        <v>1.244</v>
      </c>
      <c r="E455" s="9">
        <v>1.248</v>
      </c>
      <c r="F455" s="9">
        <v>1.2649999999999999</v>
      </c>
      <c r="G455" s="9">
        <v>1.282</v>
      </c>
      <c r="H455" s="9">
        <v>1.294</v>
      </c>
      <c r="I455" s="9">
        <v>1.2869999999999999</v>
      </c>
      <c r="J455" s="9">
        <v>1.256</v>
      </c>
      <c r="K455" s="9">
        <v>1.242</v>
      </c>
      <c r="L455" s="9">
        <v>1.22</v>
      </c>
      <c r="M455" s="9">
        <v>1.2190000000000001</v>
      </c>
    </row>
    <row r="456" spans="1:13" x14ac:dyDescent="0.35">
      <c r="A456" s="25" t="s">
        <v>70</v>
      </c>
      <c r="B456" s="9">
        <v>1.851</v>
      </c>
      <c r="C456" s="9">
        <v>1.7030000000000001</v>
      </c>
      <c r="D456" s="9">
        <v>1.734</v>
      </c>
      <c r="E456" s="9">
        <v>1.696</v>
      </c>
      <c r="F456" s="9">
        <v>1.776</v>
      </c>
      <c r="G456" s="9">
        <v>1.7490000000000001</v>
      </c>
      <c r="H456" s="9">
        <v>1.7749999999999999</v>
      </c>
      <c r="I456" s="9">
        <v>1.7430000000000001</v>
      </c>
      <c r="J456" s="9">
        <v>1.7909999999999999</v>
      </c>
      <c r="K456" s="9">
        <v>1.75</v>
      </c>
      <c r="L456" s="9">
        <v>1.7330000000000001</v>
      </c>
      <c r="M456" s="9">
        <v>1.708</v>
      </c>
    </row>
    <row r="457" spans="1:13" x14ac:dyDescent="0.35">
      <c r="A457" s="27" t="s">
        <v>13</v>
      </c>
      <c r="B457" s="171">
        <v>0.85199999999999998</v>
      </c>
      <c r="C457" s="171">
        <v>0.83799999999999997</v>
      </c>
      <c r="D457" s="171">
        <v>0.82099999999999995</v>
      </c>
      <c r="E457" s="171">
        <v>0.80900000000000005</v>
      </c>
      <c r="F457" s="171">
        <v>0.78900000000000003</v>
      </c>
      <c r="G457" s="171">
        <v>0.79</v>
      </c>
      <c r="H457" s="171">
        <v>0.79400000000000004</v>
      </c>
      <c r="I457" s="171">
        <v>0.81100000000000005</v>
      </c>
      <c r="J457" s="171">
        <v>0.81</v>
      </c>
      <c r="K457" s="171">
        <v>0.81599999999999995</v>
      </c>
      <c r="L457" s="171">
        <v>0.81499999999999995</v>
      </c>
      <c r="M457" s="171">
        <v>0.81299999999999994</v>
      </c>
    </row>
    <row r="458" spans="1:13" x14ac:dyDescent="0.35">
      <c r="A458" s="27"/>
    </row>
    <row r="459" spans="1:13" x14ac:dyDescent="0.35">
      <c r="A459" s="3"/>
    </row>
    <row r="460" spans="1:13" ht="15" thickBot="1" x14ac:dyDescent="0.4">
      <c r="A460" s="3"/>
      <c r="B460" s="335" t="s">
        <v>668</v>
      </c>
      <c r="C460" s="335"/>
      <c r="D460" s="335"/>
      <c r="E460" s="335"/>
      <c r="F460" s="335"/>
      <c r="G460" s="335"/>
      <c r="H460" s="335"/>
      <c r="I460" s="335"/>
      <c r="J460" s="335"/>
      <c r="K460" s="335"/>
      <c r="L460" s="335"/>
      <c r="M460" s="335"/>
    </row>
    <row r="461" spans="1:13" x14ac:dyDescent="0.35">
      <c r="A461" s="3"/>
      <c r="B461" s="186">
        <v>40179</v>
      </c>
      <c r="C461" s="187">
        <v>40219</v>
      </c>
      <c r="D461" s="187">
        <v>40238</v>
      </c>
      <c r="E461" s="187">
        <v>40278</v>
      </c>
      <c r="F461" s="187">
        <v>40308</v>
      </c>
      <c r="G461" s="187">
        <v>40339</v>
      </c>
      <c r="H461" s="187">
        <v>40369</v>
      </c>
      <c r="I461" s="187">
        <v>40400</v>
      </c>
      <c r="J461" s="187">
        <v>40431</v>
      </c>
      <c r="K461" s="187">
        <v>40452</v>
      </c>
      <c r="L461" s="187">
        <v>40483</v>
      </c>
      <c r="M461" s="187">
        <v>40513</v>
      </c>
    </row>
    <row r="462" spans="1:13" x14ac:dyDescent="0.35">
      <c r="A462" s="3" t="s">
        <v>33</v>
      </c>
      <c r="B462" s="154">
        <v>9201</v>
      </c>
      <c r="C462" s="154">
        <v>10476</v>
      </c>
      <c r="D462" s="154">
        <v>9105</v>
      </c>
      <c r="E462" s="154">
        <v>9970</v>
      </c>
      <c r="F462" s="154">
        <v>14041</v>
      </c>
      <c r="G462" s="154">
        <v>10256</v>
      </c>
      <c r="H462" s="154">
        <v>9012</v>
      </c>
      <c r="I462" s="154">
        <v>9652</v>
      </c>
      <c r="J462" s="154">
        <v>10054</v>
      </c>
      <c r="K462" s="154">
        <v>9444</v>
      </c>
      <c r="L462" s="154">
        <v>11769</v>
      </c>
      <c r="M462" s="154">
        <v>8777</v>
      </c>
    </row>
    <row r="463" spans="1:13" x14ac:dyDescent="0.35">
      <c r="A463" s="3" t="s">
        <v>34</v>
      </c>
      <c r="B463" s="154">
        <v>1317</v>
      </c>
      <c r="C463" s="154">
        <v>1354</v>
      </c>
      <c r="D463" s="154">
        <v>1288</v>
      </c>
      <c r="E463" s="154">
        <v>1409</v>
      </c>
      <c r="F463" s="154">
        <v>1974</v>
      </c>
      <c r="G463" s="154">
        <v>1273</v>
      </c>
      <c r="H463" s="154">
        <v>1206</v>
      </c>
      <c r="I463" s="154">
        <v>1380</v>
      </c>
      <c r="J463" s="154">
        <v>1392</v>
      </c>
      <c r="K463" s="154">
        <v>1344</v>
      </c>
      <c r="L463" s="154">
        <v>1717</v>
      </c>
      <c r="M463" s="154">
        <v>1203</v>
      </c>
    </row>
    <row r="464" spans="1:13" x14ac:dyDescent="0.35">
      <c r="A464" s="3" t="s">
        <v>19</v>
      </c>
      <c r="B464" s="154">
        <v>179</v>
      </c>
      <c r="C464" s="154">
        <v>218</v>
      </c>
      <c r="D464" s="154">
        <v>177</v>
      </c>
      <c r="E464" s="154">
        <v>172</v>
      </c>
      <c r="F464" s="154">
        <v>246</v>
      </c>
      <c r="G464" s="154">
        <v>181</v>
      </c>
      <c r="H464" s="154">
        <v>153</v>
      </c>
      <c r="I464" s="154">
        <v>196</v>
      </c>
      <c r="J464" s="154">
        <v>195</v>
      </c>
      <c r="K464" s="154">
        <v>209</v>
      </c>
      <c r="L464" s="154">
        <v>263</v>
      </c>
      <c r="M464" s="154">
        <v>196</v>
      </c>
    </row>
    <row r="465" spans="1:13" x14ac:dyDescent="0.35">
      <c r="A465" s="26" t="s">
        <v>35</v>
      </c>
      <c r="B465" s="154">
        <v>10697</v>
      </c>
      <c r="C465" s="154">
        <v>12048</v>
      </c>
      <c r="D465" s="154">
        <v>10570</v>
      </c>
      <c r="E465" s="154">
        <v>11550</v>
      </c>
      <c r="F465" s="154">
        <v>16261</v>
      </c>
      <c r="G465" s="154">
        <v>11710</v>
      </c>
      <c r="H465" s="154">
        <v>10370</v>
      </c>
      <c r="I465" s="154">
        <v>11227</v>
      </c>
      <c r="J465" s="154">
        <v>11641</v>
      </c>
      <c r="K465" s="154">
        <f>SUM(K462:K464)</f>
        <v>10997</v>
      </c>
      <c r="L465" s="154">
        <v>13749</v>
      </c>
      <c r="M465" s="154">
        <v>10176</v>
      </c>
    </row>
    <row r="466" spans="1:13" x14ac:dyDescent="0.35">
      <c r="A466" s="3" t="s">
        <v>10</v>
      </c>
      <c r="B466" s="154">
        <v>516</v>
      </c>
      <c r="C466" s="154">
        <v>467</v>
      </c>
      <c r="D466" s="154">
        <v>446</v>
      </c>
      <c r="E466" s="154">
        <v>388</v>
      </c>
      <c r="F466" s="154">
        <v>507</v>
      </c>
      <c r="G466" s="154">
        <v>452</v>
      </c>
      <c r="H466" s="154">
        <v>459</v>
      </c>
      <c r="I466" s="154">
        <v>495</v>
      </c>
      <c r="J466" s="154">
        <v>450</v>
      </c>
      <c r="K466" s="154">
        <v>447</v>
      </c>
      <c r="L466" s="154">
        <v>403</v>
      </c>
      <c r="M466" s="154">
        <v>351</v>
      </c>
    </row>
    <row r="467" spans="1:13" x14ac:dyDescent="0.35">
      <c r="A467" s="27" t="s">
        <v>32</v>
      </c>
      <c r="B467" s="170">
        <v>11213</v>
      </c>
      <c r="C467" s="170">
        <v>12515</v>
      </c>
      <c r="D467" s="170">
        <v>11015</v>
      </c>
      <c r="E467" s="170">
        <v>11939</v>
      </c>
      <c r="F467" s="170">
        <v>16768</v>
      </c>
      <c r="G467" s="170">
        <v>12162</v>
      </c>
      <c r="H467" s="170">
        <v>10829</v>
      </c>
      <c r="I467" s="170">
        <v>11722</v>
      </c>
      <c r="J467" s="170">
        <v>12092</v>
      </c>
      <c r="K467" s="170">
        <v>11445</v>
      </c>
      <c r="L467" s="170">
        <v>14152</v>
      </c>
      <c r="M467" s="170">
        <v>10528</v>
      </c>
    </row>
    <row r="468" spans="1:13" x14ac:dyDescent="0.35">
      <c r="A468" s="27"/>
      <c r="B468" s="178"/>
      <c r="C468" s="178"/>
      <c r="D468" s="178"/>
      <c r="E468" s="178"/>
      <c r="F468" s="178"/>
      <c r="G468" s="178"/>
      <c r="H468" s="178"/>
      <c r="I468" s="178"/>
      <c r="J468" s="178"/>
      <c r="K468" s="178"/>
      <c r="L468" s="178"/>
      <c r="M468" s="178"/>
    </row>
    <row r="469" spans="1:13" ht="15" thickBot="1" x14ac:dyDescent="0.4">
      <c r="A469" s="3"/>
      <c r="B469" s="335" t="s">
        <v>669</v>
      </c>
      <c r="C469" s="335"/>
      <c r="D469" s="335"/>
      <c r="E469" s="335"/>
      <c r="F469" s="335"/>
      <c r="G469" s="335"/>
      <c r="H469" s="335"/>
      <c r="I469" s="335"/>
      <c r="J469" s="335"/>
      <c r="K469" s="335"/>
      <c r="L469" s="335"/>
      <c r="M469" s="335"/>
    </row>
    <row r="470" spans="1:13" x14ac:dyDescent="0.35">
      <c r="A470" s="3"/>
      <c r="B470" s="186">
        <v>40188</v>
      </c>
      <c r="C470" s="187">
        <v>40219</v>
      </c>
      <c r="D470" s="187">
        <v>40247</v>
      </c>
      <c r="E470" s="187">
        <v>40278</v>
      </c>
      <c r="F470" s="187">
        <v>40308</v>
      </c>
      <c r="G470" s="187">
        <v>40339</v>
      </c>
      <c r="H470" s="187">
        <v>40369</v>
      </c>
      <c r="I470" s="187">
        <v>40400</v>
      </c>
      <c r="J470" s="187">
        <v>40431</v>
      </c>
      <c r="K470" s="187">
        <v>40452</v>
      </c>
      <c r="L470" s="187">
        <v>40483</v>
      </c>
      <c r="M470" s="188">
        <v>40513</v>
      </c>
    </row>
    <row r="471" spans="1:13" x14ac:dyDescent="0.35">
      <c r="A471" s="3" t="s">
        <v>31</v>
      </c>
      <c r="B471" s="9">
        <v>0.78400000000000003</v>
      </c>
      <c r="C471" s="9">
        <v>0.77</v>
      </c>
      <c r="D471" s="9">
        <v>0.754</v>
      </c>
      <c r="E471" s="9">
        <v>0.746</v>
      </c>
      <c r="F471" s="9">
        <v>0.73</v>
      </c>
      <c r="G471" s="9">
        <v>0.73199999999999998</v>
      </c>
      <c r="H471" s="9">
        <v>0.73699999999999999</v>
      </c>
      <c r="I471" s="9">
        <v>0.747</v>
      </c>
      <c r="J471" s="9">
        <v>0.747</v>
      </c>
      <c r="K471" s="9">
        <v>0.749</v>
      </c>
      <c r="L471" s="9">
        <v>0.751</v>
      </c>
      <c r="M471" s="9">
        <v>0.748</v>
      </c>
    </row>
    <row r="472" spans="1:13" x14ac:dyDescent="0.35">
      <c r="A472" s="3" t="s">
        <v>10</v>
      </c>
      <c r="B472" s="9">
        <v>2.3660000000000001</v>
      </c>
      <c r="C472" s="9">
        <v>2.3730000000000002</v>
      </c>
      <c r="D472" s="9">
        <v>2.3919999999999999</v>
      </c>
      <c r="E472" s="9">
        <v>2.4649999999999999</v>
      </c>
      <c r="F472" s="9">
        <v>2.4780000000000002</v>
      </c>
      <c r="G472" s="9">
        <v>2.4889999999999999</v>
      </c>
      <c r="H472" s="9">
        <v>2.3319999999999999</v>
      </c>
      <c r="I472" s="9">
        <v>2.3170000000000002</v>
      </c>
      <c r="J472" s="9">
        <v>2.2919999999999998</v>
      </c>
      <c r="K472" s="9">
        <v>2.4390000000000001</v>
      </c>
      <c r="L472" s="9">
        <v>2.5790000000000002</v>
      </c>
      <c r="M472" s="9">
        <v>2.7040000000000002</v>
      </c>
    </row>
    <row r="473" spans="1:13" x14ac:dyDescent="0.35">
      <c r="A473" s="27" t="s">
        <v>32</v>
      </c>
      <c r="B473" s="171">
        <v>0.85199999999999998</v>
      </c>
      <c r="C473" s="171">
        <v>0.83799999999999997</v>
      </c>
      <c r="D473" s="171">
        <v>0.82099999999999995</v>
      </c>
      <c r="E473" s="171">
        <v>0.80900000000000005</v>
      </c>
      <c r="F473" s="171">
        <v>0.78900000000000003</v>
      </c>
      <c r="G473" s="171">
        <v>0.79</v>
      </c>
      <c r="H473" s="171">
        <v>0.79400000000000004</v>
      </c>
      <c r="I473" s="171">
        <v>0.81100000000000005</v>
      </c>
      <c r="J473" s="171">
        <v>0.81</v>
      </c>
      <c r="K473" s="171">
        <v>0.81599999999999995</v>
      </c>
      <c r="L473" s="171">
        <v>0.81499999999999995</v>
      </c>
      <c r="M473" s="171">
        <v>0.81299999999999994</v>
      </c>
    </row>
    <row r="474" spans="1:13" ht="27.75" customHeight="1" x14ac:dyDescent="0.35">
      <c r="A474" s="333" t="s">
        <v>674</v>
      </c>
      <c r="B474" s="333"/>
      <c r="C474" s="333"/>
      <c r="D474" s="333"/>
      <c r="E474" s="333"/>
      <c r="F474" s="333"/>
      <c r="G474" s="333"/>
      <c r="H474" s="333"/>
      <c r="I474" s="333"/>
      <c r="J474" s="333"/>
      <c r="K474" s="333"/>
      <c r="L474" s="333"/>
      <c r="M474" s="333"/>
    </row>
    <row r="475" spans="1:13" ht="6" customHeight="1" x14ac:dyDescent="0.35">
      <c r="B475" s="193"/>
      <c r="C475" s="193"/>
      <c r="D475" s="193"/>
      <c r="E475" s="193"/>
      <c r="F475" s="193"/>
      <c r="G475" s="193"/>
      <c r="H475" s="193"/>
      <c r="I475" s="193"/>
      <c r="J475" s="193"/>
      <c r="K475" s="193"/>
      <c r="L475" s="193"/>
      <c r="M475" s="193"/>
    </row>
    <row r="476" spans="1:13" ht="15.5" x14ac:dyDescent="0.35">
      <c r="A476" s="179">
        <v>2009</v>
      </c>
      <c r="B476" s="334" t="s">
        <v>664</v>
      </c>
      <c r="C476" s="334"/>
      <c r="D476" s="334"/>
      <c r="E476" s="334"/>
      <c r="F476" s="334"/>
      <c r="G476" s="334"/>
      <c r="H476" s="334"/>
      <c r="I476" s="334"/>
      <c r="J476" s="334"/>
      <c r="K476" s="334"/>
      <c r="L476" s="334"/>
      <c r="M476" s="334"/>
    </row>
    <row r="477" spans="1:13" x14ac:dyDescent="0.35">
      <c r="A477" s="8" t="s">
        <v>72</v>
      </c>
      <c r="B477" s="92">
        <v>20</v>
      </c>
      <c r="C477" s="92">
        <v>19</v>
      </c>
      <c r="D477" s="92">
        <v>22</v>
      </c>
      <c r="E477" s="92">
        <v>21</v>
      </c>
      <c r="F477" s="92">
        <v>20</v>
      </c>
      <c r="G477" s="92">
        <v>22</v>
      </c>
      <c r="H477" s="92">
        <v>22</v>
      </c>
      <c r="I477" s="92">
        <v>21</v>
      </c>
      <c r="J477" s="92">
        <v>21</v>
      </c>
      <c r="K477" s="92">
        <v>22</v>
      </c>
      <c r="L477" s="92">
        <v>20</v>
      </c>
      <c r="M477" s="169">
        <v>22</v>
      </c>
    </row>
    <row r="478" spans="1:13" ht="15" thickBot="1" x14ac:dyDescent="0.4">
      <c r="A478" s="3"/>
      <c r="B478" s="335" t="s">
        <v>665</v>
      </c>
      <c r="C478" s="335"/>
      <c r="D478" s="335"/>
      <c r="E478" s="335"/>
      <c r="F478" s="335"/>
      <c r="G478" s="335"/>
      <c r="H478" s="335"/>
      <c r="I478" s="335"/>
      <c r="J478" s="335"/>
      <c r="K478" s="335"/>
      <c r="L478" s="335"/>
      <c r="M478" s="335"/>
    </row>
    <row r="479" spans="1:13" x14ac:dyDescent="0.35">
      <c r="A479" s="3"/>
      <c r="B479" s="186">
        <v>39814</v>
      </c>
      <c r="C479" s="187">
        <v>39845</v>
      </c>
      <c r="D479" s="187">
        <v>39873</v>
      </c>
      <c r="E479" s="187">
        <v>39904</v>
      </c>
      <c r="F479" s="187">
        <v>39934</v>
      </c>
      <c r="G479" s="187">
        <v>39965</v>
      </c>
      <c r="H479" s="187">
        <v>39995</v>
      </c>
      <c r="I479" s="187">
        <v>40026</v>
      </c>
      <c r="J479" s="187">
        <v>40057</v>
      </c>
      <c r="K479" s="187">
        <v>40087</v>
      </c>
      <c r="L479" s="187">
        <v>40126</v>
      </c>
      <c r="M479" s="188">
        <v>40148</v>
      </c>
    </row>
    <row r="480" spans="1:13" x14ac:dyDescent="0.35">
      <c r="A480" s="3" t="s">
        <v>0</v>
      </c>
      <c r="B480" s="157">
        <v>3577</v>
      </c>
      <c r="C480" s="157">
        <v>4143</v>
      </c>
      <c r="D480" s="157">
        <v>3825</v>
      </c>
      <c r="E480" s="157">
        <v>3321</v>
      </c>
      <c r="F480" s="157">
        <v>4723</v>
      </c>
      <c r="G480" s="157">
        <v>5107</v>
      </c>
      <c r="H480" s="157">
        <v>4168</v>
      </c>
      <c r="I480" s="157">
        <v>4738</v>
      </c>
      <c r="J480" s="157">
        <v>4373</v>
      </c>
      <c r="K480" s="154">
        <v>4472</v>
      </c>
      <c r="L480" s="154">
        <v>4786</v>
      </c>
      <c r="M480" s="154">
        <v>3886</v>
      </c>
    </row>
    <row r="481" spans="1:13" ht="7.5" customHeight="1" x14ac:dyDescent="0.35">
      <c r="A481" s="3" t="s">
        <v>1</v>
      </c>
      <c r="B481" s="154">
        <v>2985</v>
      </c>
      <c r="C481" s="154">
        <v>3436</v>
      </c>
      <c r="D481" s="154">
        <v>4126</v>
      </c>
      <c r="E481" s="154">
        <v>3045</v>
      </c>
      <c r="F481" s="154">
        <v>2996</v>
      </c>
      <c r="G481" s="154">
        <v>2926</v>
      </c>
      <c r="H481" s="154">
        <v>2532</v>
      </c>
      <c r="I481" s="154">
        <v>2452</v>
      </c>
      <c r="J481" s="154">
        <v>2990</v>
      </c>
      <c r="K481" s="154">
        <v>2824</v>
      </c>
      <c r="L481" s="154">
        <v>2479</v>
      </c>
      <c r="M481" s="154">
        <v>2237</v>
      </c>
    </row>
    <row r="482" spans="1:13" ht="27" customHeight="1" x14ac:dyDescent="0.35">
      <c r="A482" s="25" t="s">
        <v>71</v>
      </c>
      <c r="B482" s="154">
        <v>1510</v>
      </c>
      <c r="C482" s="154">
        <v>1621</v>
      </c>
      <c r="D482" s="154">
        <v>1452</v>
      </c>
      <c r="E482" s="154">
        <v>1318</v>
      </c>
      <c r="F482" s="154">
        <v>1407</v>
      </c>
      <c r="G482" s="154">
        <v>1460</v>
      </c>
      <c r="H482" s="154">
        <v>1421</v>
      </c>
      <c r="I482" s="154">
        <v>1470</v>
      </c>
      <c r="J482" s="154">
        <v>1564</v>
      </c>
      <c r="K482" s="155">
        <v>1726</v>
      </c>
      <c r="L482" s="155">
        <v>1514</v>
      </c>
      <c r="M482" s="155">
        <v>1448</v>
      </c>
    </row>
    <row r="483" spans="1:13" ht="22.5" customHeight="1" x14ac:dyDescent="0.35">
      <c r="A483" s="3" t="s">
        <v>2</v>
      </c>
      <c r="B483" s="154">
        <v>460</v>
      </c>
      <c r="C483" s="154">
        <v>512</v>
      </c>
      <c r="D483" s="154">
        <v>546</v>
      </c>
      <c r="E483" s="154">
        <v>451</v>
      </c>
      <c r="F483" s="154">
        <v>544</v>
      </c>
      <c r="G483" s="154">
        <v>702</v>
      </c>
      <c r="H483" s="154">
        <v>612</v>
      </c>
      <c r="I483" s="154">
        <v>616</v>
      </c>
      <c r="J483" s="154">
        <v>756</v>
      </c>
      <c r="K483" s="155">
        <v>747</v>
      </c>
      <c r="L483" s="155">
        <v>782</v>
      </c>
      <c r="M483" s="155">
        <v>735</v>
      </c>
    </row>
    <row r="484" spans="1:13" x14ac:dyDescent="0.35">
      <c r="A484" s="3" t="s">
        <v>3</v>
      </c>
      <c r="B484" s="154">
        <v>655</v>
      </c>
      <c r="C484" s="154">
        <v>789</v>
      </c>
      <c r="D484" s="154">
        <v>624</v>
      </c>
      <c r="E484" s="154">
        <v>801</v>
      </c>
      <c r="F484" s="154">
        <v>731</v>
      </c>
      <c r="G484" s="154">
        <v>912</v>
      </c>
      <c r="H484" s="154">
        <v>748</v>
      </c>
      <c r="I484" s="154">
        <v>735</v>
      </c>
      <c r="J484" s="154">
        <v>639</v>
      </c>
      <c r="K484" s="155">
        <v>785</v>
      </c>
      <c r="L484" s="155">
        <v>862</v>
      </c>
      <c r="M484" s="155">
        <v>614</v>
      </c>
    </row>
    <row r="485" spans="1:13" x14ac:dyDescent="0.35">
      <c r="A485" s="25" t="s">
        <v>70</v>
      </c>
      <c r="B485" s="154">
        <v>215</v>
      </c>
      <c r="C485" s="154">
        <v>216</v>
      </c>
      <c r="D485" s="154">
        <v>215</v>
      </c>
      <c r="E485" s="154">
        <v>164</v>
      </c>
      <c r="F485" s="154">
        <v>206</v>
      </c>
      <c r="G485" s="154">
        <v>201</v>
      </c>
      <c r="H485" s="154">
        <v>195</v>
      </c>
      <c r="I485" s="154">
        <v>184</v>
      </c>
      <c r="J485" s="154">
        <v>226</v>
      </c>
      <c r="K485" s="155">
        <v>239</v>
      </c>
      <c r="L485" s="155">
        <v>372</v>
      </c>
      <c r="M485" s="155">
        <v>273</v>
      </c>
    </row>
    <row r="486" spans="1:13" x14ac:dyDescent="0.35">
      <c r="A486" s="26" t="s">
        <v>13</v>
      </c>
      <c r="B486" s="170">
        <v>9403</v>
      </c>
      <c r="C486" s="170">
        <v>10717</v>
      </c>
      <c r="D486" s="170">
        <v>10788</v>
      </c>
      <c r="E486" s="170">
        <v>9099</v>
      </c>
      <c r="F486" s="170">
        <v>10606</v>
      </c>
      <c r="G486" s="170">
        <v>11307</v>
      </c>
      <c r="H486" s="170">
        <v>9676</v>
      </c>
      <c r="I486" s="170">
        <v>10194</v>
      </c>
      <c r="J486" s="170">
        <v>10548</v>
      </c>
      <c r="K486" s="170">
        <v>10793</v>
      </c>
      <c r="L486" s="170">
        <v>10794</v>
      </c>
      <c r="M486" s="170">
        <v>9191</v>
      </c>
    </row>
    <row r="487" spans="1:13" x14ac:dyDescent="0.35">
      <c r="A487" s="26"/>
    </row>
    <row r="488" spans="1:13" x14ac:dyDescent="0.35">
      <c r="A488" s="26"/>
    </row>
    <row r="489" spans="1:13" ht="15" thickBot="1" x14ac:dyDescent="0.4">
      <c r="A489" s="3"/>
      <c r="B489" s="335" t="s">
        <v>666</v>
      </c>
      <c r="C489" s="335"/>
      <c r="D489" s="335"/>
      <c r="E489" s="335"/>
      <c r="F489" s="335"/>
      <c r="G489" s="335"/>
      <c r="H489" s="335"/>
      <c r="I489" s="335"/>
      <c r="J489" s="335"/>
      <c r="K489" s="335"/>
      <c r="L489" s="335"/>
      <c r="M489" s="335"/>
    </row>
    <row r="490" spans="1:13" x14ac:dyDescent="0.35">
      <c r="A490" s="3"/>
      <c r="B490" s="186">
        <v>39814</v>
      </c>
      <c r="C490" s="187">
        <v>39845</v>
      </c>
      <c r="D490" s="187">
        <v>39873</v>
      </c>
      <c r="E490" s="187">
        <v>39904</v>
      </c>
      <c r="F490" s="187">
        <v>39934</v>
      </c>
      <c r="G490" s="187">
        <v>39965</v>
      </c>
      <c r="H490" s="187">
        <v>39995</v>
      </c>
      <c r="I490" s="187">
        <v>40026</v>
      </c>
      <c r="J490" s="187">
        <v>40057</v>
      </c>
      <c r="K490" s="187">
        <v>40087</v>
      </c>
      <c r="L490" s="187">
        <v>40126</v>
      </c>
      <c r="M490" s="188">
        <v>40148</v>
      </c>
    </row>
    <row r="491" spans="1:13" x14ac:dyDescent="0.35">
      <c r="A491" s="3" t="s">
        <v>0</v>
      </c>
      <c r="B491" s="157">
        <v>3325</v>
      </c>
      <c r="C491" s="157">
        <v>3452</v>
      </c>
      <c r="D491" s="157">
        <v>3843</v>
      </c>
      <c r="E491" s="157">
        <v>3752</v>
      </c>
      <c r="F491" s="157">
        <v>3942</v>
      </c>
      <c r="G491" s="157">
        <v>4389</v>
      </c>
      <c r="H491" s="157">
        <v>4664</v>
      </c>
      <c r="I491" s="157">
        <v>4670</v>
      </c>
      <c r="J491" s="157">
        <v>4422</v>
      </c>
      <c r="K491" s="154">
        <v>4527</v>
      </c>
      <c r="L491" s="154">
        <v>4538</v>
      </c>
      <c r="M491" s="154">
        <v>4368</v>
      </c>
    </row>
    <row r="492" spans="1:13" x14ac:dyDescent="0.35">
      <c r="A492" s="3" t="s">
        <v>1</v>
      </c>
      <c r="B492" s="154">
        <v>3309</v>
      </c>
      <c r="C492" s="154">
        <v>3161</v>
      </c>
      <c r="D492" s="154">
        <v>3537</v>
      </c>
      <c r="E492" s="154">
        <v>3548</v>
      </c>
      <c r="F492" s="154">
        <v>3407</v>
      </c>
      <c r="G492" s="154">
        <v>2988</v>
      </c>
      <c r="H492" s="154">
        <v>2812</v>
      </c>
      <c r="I492" s="154">
        <v>2639</v>
      </c>
      <c r="J492" s="154">
        <v>2656</v>
      </c>
      <c r="K492" s="154">
        <v>2756</v>
      </c>
      <c r="L492" s="154">
        <v>2770</v>
      </c>
      <c r="M492" s="154">
        <v>2514</v>
      </c>
    </row>
    <row r="493" spans="1:13" x14ac:dyDescent="0.35">
      <c r="A493" s="25" t="s">
        <v>71</v>
      </c>
      <c r="B493" s="154">
        <v>1316</v>
      </c>
      <c r="C493" s="154">
        <v>1431</v>
      </c>
      <c r="D493" s="154">
        <v>1524</v>
      </c>
      <c r="E493" s="154">
        <v>1458</v>
      </c>
      <c r="F493" s="154">
        <v>1393</v>
      </c>
      <c r="G493" s="154">
        <v>1396</v>
      </c>
      <c r="H493" s="154">
        <v>1430</v>
      </c>
      <c r="I493" s="154">
        <v>1450</v>
      </c>
      <c r="J493" s="154">
        <v>1484</v>
      </c>
      <c r="K493" s="155">
        <v>1588</v>
      </c>
      <c r="L493" s="155">
        <v>1605</v>
      </c>
      <c r="M493" s="155">
        <v>1564</v>
      </c>
    </row>
    <row r="494" spans="1:13" x14ac:dyDescent="0.35">
      <c r="A494" s="3" t="s">
        <v>2</v>
      </c>
      <c r="B494" s="154">
        <v>444</v>
      </c>
      <c r="C494" s="154">
        <v>457</v>
      </c>
      <c r="D494" s="154">
        <v>507</v>
      </c>
      <c r="E494" s="154">
        <v>503</v>
      </c>
      <c r="F494" s="154">
        <v>513</v>
      </c>
      <c r="G494" s="154">
        <v>568</v>
      </c>
      <c r="H494" s="154">
        <v>622</v>
      </c>
      <c r="I494" s="154">
        <v>644</v>
      </c>
      <c r="J494" s="154">
        <v>660</v>
      </c>
      <c r="K494" s="155">
        <v>707</v>
      </c>
      <c r="L494" s="155">
        <v>761</v>
      </c>
      <c r="M494" s="155">
        <v>754</v>
      </c>
    </row>
    <row r="495" spans="1:13" x14ac:dyDescent="0.35">
      <c r="A495" s="3" t="s">
        <v>3</v>
      </c>
      <c r="B495" s="154">
        <v>648</v>
      </c>
      <c r="C495" s="154">
        <v>669</v>
      </c>
      <c r="D495" s="154">
        <v>685</v>
      </c>
      <c r="E495" s="154">
        <v>734</v>
      </c>
      <c r="F495" s="154">
        <v>717</v>
      </c>
      <c r="G495" s="154">
        <v>818</v>
      </c>
      <c r="H495" s="154">
        <v>799</v>
      </c>
      <c r="I495" s="154">
        <v>799</v>
      </c>
      <c r="J495" s="154">
        <v>708</v>
      </c>
      <c r="K495" s="155">
        <v>721</v>
      </c>
      <c r="L495" s="155">
        <v>761</v>
      </c>
      <c r="M495" s="155">
        <v>750</v>
      </c>
    </row>
    <row r="496" spans="1:13" x14ac:dyDescent="0.35">
      <c r="A496" s="25" t="s">
        <v>70</v>
      </c>
      <c r="B496" s="154">
        <v>186</v>
      </c>
      <c r="C496" s="154">
        <v>184</v>
      </c>
      <c r="D496" s="154">
        <v>215</v>
      </c>
      <c r="E496" s="154">
        <v>198</v>
      </c>
      <c r="F496" s="154">
        <v>195</v>
      </c>
      <c r="G496" s="154">
        <v>190</v>
      </c>
      <c r="H496" s="154">
        <v>201</v>
      </c>
      <c r="I496" s="154">
        <v>193</v>
      </c>
      <c r="J496" s="154">
        <v>201</v>
      </c>
      <c r="K496" s="155">
        <v>216</v>
      </c>
      <c r="L496" s="155">
        <v>276</v>
      </c>
      <c r="M496" s="155">
        <v>292</v>
      </c>
    </row>
    <row r="497" spans="1:13" x14ac:dyDescent="0.35">
      <c r="A497" s="26" t="s">
        <v>13</v>
      </c>
      <c r="B497" s="170">
        <v>9229</v>
      </c>
      <c r="C497" s="170">
        <v>9354</v>
      </c>
      <c r="D497" s="170">
        <v>10311</v>
      </c>
      <c r="E497" s="170">
        <v>10194</v>
      </c>
      <c r="F497" s="170">
        <v>10167</v>
      </c>
      <c r="G497" s="170">
        <v>10349</v>
      </c>
      <c r="H497" s="170">
        <v>10527</v>
      </c>
      <c r="I497" s="170">
        <v>10395</v>
      </c>
      <c r="J497" s="170">
        <v>10132</v>
      </c>
      <c r="K497" s="170">
        <v>10515</v>
      </c>
      <c r="L497" s="170">
        <v>10711</v>
      </c>
      <c r="M497" s="170">
        <v>10243</v>
      </c>
    </row>
    <row r="498" spans="1:13" x14ac:dyDescent="0.35">
      <c r="A498" s="26"/>
    </row>
    <row r="499" spans="1:13" x14ac:dyDescent="0.35">
      <c r="A499" s="3"/>
    </row>
    <row r="500" spans="1:13" ht="15" thickBot="1" x14ac:dyDescent="0.4">
      <c r="A500" s="3"/>
      <c r="B500" s="335" t="s">
        <v>667</v>
      </c>
      <c r="C500" s="335"/>
      <c r="D500" s="335"/>
      <c r="E500" s="335"/>
      <c r="F500" s="335"/>
      <c r="G500" s="335"/>
      <c r="H500" s="335"/>
      <c r="I500" s="335"/>
      <c r="J500" s="335"/>
      <c r="K500" s="335"/>
      <c r="L500" s="335"/>
      <c r="M500" s="335"/>
    </row>
    <row r="501" spans="1:13" x14ac:dyDescent="0.35">
      <c r="A501" s="3"/>
      <c r="B501" s="186">
        <v>39814</v>
      </c>
      <c r="C501" s="187">
        <v>39845</v>
      </c>
      <c r="D501" s="187">
        <v>39873</v>
      </c>
      <c r="E501" s="187">
        <v>39904</v>
      </c>
      <c r="F501" s="187">
        <v>39934</v>
      </c>
      <c r="G501" s="187">
        <v>39965</v>
      </c>
      <c r="H501" s="187">
        <v>39995</v>
      </c>
      <c r="I501" s="187">
        <v>40026</v>
      </c>
      <c r="J501" s="187">
        <v>40057</v>
      </c>
      <c r="K501" s="187">
        <v>40087</v>
      </c>
      <c r="L501" s="187">
        <v>40126</v>
      </c>
      <c r="M501" s="188">
        <v>40148</v>
      </c>
    </row>
    <row r="502" spans="1:13" x14ac:dyDescent="0.35">
      <c r="A502" s="3" t="s">
        <v>0</v>
      </c>
      <c r="B502" s="9">
        <v>0.56699999999999995</v>
      </c>
      <c r="C502" s="9">
        <v>0.55300000000000005</v>
      </c>
      <c r="D502" s="9">
        <v>0.53200000000000003</v>
      </c>
      <c r="E502" s="9">
        <v>0.52700000000000002</v>
      </c>
      <c r="F502" s="9">
        <v>0.52200000000000002</v>
      </c>
      <c r="G502" s="9">
        <v>0.52500000000000002</v>
      </c>
      <c r="H502" s="48">
        <v>0.51800000000000002</v>
      </c>
      <c r="I502" s="9">
        <v>0.51100000000000001</v>
      </c>
      <c r="J502" s="9">
        <v>0.505</v>
      </c>
      <c r="K502" s="9">
        <v>0.502</v>
      </c>
      <c r="L502" s="9">
        <v>0.50600000000000001</v>
      </c>
      <c r="M502" s="9">
        <v>0.50900000000000001</v>
      </c>
    </row>
    <row r="503" spans="1:13" x14ac:dyDescent="0.35">
      <c r="A503" s="3" t="s">
        <v>1</v>
      </c>
      <c r="B503" s="9">
        <v>0.73</v>
      </c>
      <c r="C503" s="9">
        <v>0.72699999999999998</v>
      </c>
      <c r="D503" s="9">
        <v>0.71599999999999997</v>
      </c>
      <c r="E503" s="9">
        <v>0.70799999999999996</v>
      </c>
      <c r="F503" s="9">
        <v>0.70099999999999996</v>
      </c>
      <c r="G503" s="9">
        <v>0.71199999999999997</v>
      </c>
      <c r="H503" s="48">
        <v>0.72</v>
      </c>
      <c r="I503" s="9">
        <v>0.72699999999999998</v>
      </c>
      <c r="J503" s="9">
        <v>0.72199999999999998</v>
      </c>
      <c r="K503" s="9">
        <v>0.71499999999999997</v>
      </c>
      <c r="L503" s="9">
        <v>0.72199999999999998</v>
      </c>
      <c r="M503" s="9">
        <v>0.73299999999999998</v>
      </c>
    </row>
    <row r="504" spans="1:13" x14ac:dyDescent="0.35">
      <c r="A504" s="25" t="s">
        <v>71</v>
      </c>
      <c r="B504" s="172">
        <v>1.754</v>
      </c>
      <c r="C504" s="172">
        <v>1.677</v>
      </c>
      <c r="D504" s="172">
        <v>1.6080000000000001</v>
      </c>
      <c r="E504" s="172">
        <v>1.5780000000000001</v>
      </c>
      <c r="F504" s="172">
        <v>1.6160000000000001</v>
      </c>
      <c r="G504" s="172">
        <v>1.653</v>
      </c>
      <c r="H504" s="176">
        <v>1.673</v>
      </c>
      <c r="I504" s="172">
        <v>1.677</v>
      </c>
      <c r="J504" s="172">
        <v>1.694</v>
      </c>
      <c r="K504" s="172">
        <v>1.645</v>
      </c>
      <c r="L504" s="172">
        <v>1.6279999999999999</v>
      </c>
      <c r="M504" s="172">
        <v>1.6060000000000001</v>
      </c>
    </row>
    <row r="505" spans="1:13" x14ac:dyDescent="0.35">
      <c r="A505" s="3" t="s">
        <v>2</v>
      </c>
      <c r="B505" s="172">
        <v>0.92800000000000005</v>
      </c>
      <c r="C505" s="172">
        <v>0.94699999999999995</v>
      </c>
      <c r="D505" s="172">
        <v>0.91800000000000004</v>
      </c>
      <c r="E505" s="172">
        <v>0.92</v>
      </c>
      <c r="F505" s="172">
        <v>0.90500000000000003</v>
      </c>
      <c r="G505" s="172">
        <v>0.90100000000000002</v>
      </c>
      <c r="H505" s="176">
        <v>0.874</v>
      </c>
      <c r="I505" s="172">
        <v>0.876</v>
      </c>
      <c r="J505" s="172">
        <v>0.85299999999999998</v>
      </c>
      <c r="K505" s="172">
        <v>0.82399999999999995</v>
      </c>
      <c r="L505" s="172">
        <v>0.80200000000000005</v>
      </c>
      <c r="M505" s="172">
        <v>0.81599999999999995</v>
      </c>
    </row>
    <row r="506" spans="1:13" x14ac:dyDescent="0.35">
      <c r="A506" s="3" t="s">
        <v>3</v>
      </c>
      <c r="B506" s="172">
        <v>1.1499999999999999</v>
      </c>
      <c r="C506" s="172">
        <v>1.115</v>
      </c>
      <c r="D506" s="172">
        <v>1.1080000000000001</v>
      </c>
      <c r="E506" s="172">
        <v>1.1259999999999999</v>
      </c>
      <c r="F506" s="172">
        <v>1.107</v>
      </c>
      <c r="G506" s="172">
        <v>1.1299999999999999</v>
      </c>
      <c r="H506" s="176">
        <v>1.129</v>
      </c>
      <c r="I506" s="172">
        <v>1.175</v>
      </c>
      <c r="J506" s="172">
        <v>1.1990000000000001</v>
      </c>
      <c r="K506" s="172">
        <v>1.244</v>
      </c>
      <c r="L506" s="172">
        <v>1.2589999999999999</v>
      </c>
      <c r="M506" s="172">
        <v>1.278</v>
      </c>
    </row>
    <row r="507" spans="1:13" x14ac:dyDescent="0.35">
      <c r="A507" s="25" t="s">
        <v>70</v>
      </c>
      <c r="B507" s="172">
        <v>1.8720000000000001</v>
      </c>
      <c r="C507" s="172">
        <v>1.879</v>
      </c>
      <c r="D507" s="172">
        <v>1.8580000000000001</v>
      </c>
      <c r="E507" s="172">
        <v>1.86</v>
      </c>
      <c r="F507" s="172">
        <v>1.831</v>
      </c>
      <c r="G507" s="172">
        <v>1.8080000000000001</v>
      </c>
      <c r="H507" s="176">
        <v>1.8029999999999999</v>
      </c>
      <c r="I507" s="172">
        <v>1.823</v>
      </c>
      <c r="J507" s="172">
        <v>1.849</v>
      </c>
      <c r="K507" s="172">
        <v>1.8680000000000001</v>
      </c>
      <c r="L507" s="172">
        <v>1.8979999999999999</v>
      </c>
      <c r="M507" s="172">
        <v>1.8720000000000001</v>
      </c>
    </row>
    <row r="508" spans="1:13" x14ac:dyDescent="0.35">
      <c r="A508" s="27" t="s">
        <v>13</v>
      </c>
      <c r="B508" s="171">
        <v>0.879</v>
      </c>
      <c r="C508" s="171">
        <v>0.86899999999999999</v>
      </c>
      <c r="D508" s="171">
        <v>0.83899999999999997</v>
      </c>
      <c r="E508" s="171">
        <v>0.82899999999999996</v>
      </c>
      <c r="F508" s="171">
        <v>0.81799999999999995</v>
      </c>
      <c r="G508" s="171">
        <v>0.82299999999999995</v>
      </c>
      <c r="H508" s="173">
        <v>0.82099999999999995</v>
      </c>
      <c r="I508" s="171">
        <v>0.82599999999999996</v>
      </c>
      <c r="J508" s="171">
        <v>0.83399999999999996</v>
      </c>
      <c r="K508" s="171">
        <v>0.83099999999999996</v>
      </c>
      <c r="L508" s="171">
        <v>0.84</v>
      </c>
      <c r="M508" s="171">
        <v>0.84899999999999998</v>
      </c>
    </row>
    <row r="509" spans="1:13" x14ac:dyDescent="0.35">
      <c r="A509" s="27"/>
    </row>
    <row r="510" spans="1:13" x14ac:dyDescent="0.35">
      <c r="A510" s="3"/>
    </row>
    <row r="511" spans="1:13" ht="15" thickBot="1" x14ac:dyDescent="0.4">
      <c r="A511" s="3"/>
      <c r="B511" s="335" t="s">
        <v>668</v>
      </c>
      <c r="C511" s="335"/>
      <c r="D511" s="335"/>
      <c r="E511" s="335"/>
      <c r="F511" s="335"/>
      <c r="G511" s="335"/>
      <c r="H511" s="335"/>
      <c r="I511" s="335"/>
      <c r="J511" s="335"/>
      <c r="K511" s="335"/>
      <c r="L511" s="335"/>
      <c r="M511" s="335"/>
    </row>
    <row r="512" spans="1:13" x14ac:dyDescent="0.35">
      <c r="A512" s="3"/>
      <c r="B512" s="186">
        <v>39814</v>
      </c>
      <c r="C512" s="187">
        <v>39845</v>
      </c>
      <c r="D512" s="187">
        <v>39873</v>
      </c>
      <c r="E512" s="187">
        <v>39904</v>
      </c>
      <c r="F512" s="187">
        <v>39934</v>
      </c>
      <c r="G512" s="187">
        <v>39965</v>
      </c>
      <c r="H512" s="187">
        <v>39995</v>
      </c>
      <c r="I512" s="187">
        <v>40026</v>
      </c>
      <c r="J512" s="187">
        <v>40057</v>
      </c>
      <c r="K512" s="187">
        <v>40087</v>
      </c>
      <c r="L512" s="187">
        <v>40126</v>
      </c>
      <c r="M512" s="188">
        <v>40148</v>
      </c>
    </row>
    <row r="513" spans="1:13" x14ac:dyDescent="0.35">
      <c r="A513" s="3" t="s">
        <v>33</v>
      </c>
      <c r="B513" s="154">
        <v>7353</v>
      </c>
      <c r="C513" s="154">
        <v>8519</v>
      </c>
      <c r="D513" s="154">
        <v>8759</v>
      </c>
      <c r="E513" s="154">
        <v>7343</v>
      </c>
      <c r="F513" s="154">
        <v>8443</v>
      </c>
      <c r="G513" s="154">
        <v>8987</v>
      </c>
      <c r="H513" s="154">
        <v>7908</v>
      </c>
      <c r="I513" s="154">
        <v>8267</v>
      </c>
      <c r="J513" s="154">
        <v>8645</v>
      </c>
      <c r="K513" s="174">
        <v>8873</v>
      </c>
      <c r="L513" s="174">
        <v>8822</v>
      </c>
      <c r="M513" s="174">
        <v>7540</v>
      </c>
    </row>
    <row r="514" spans="1:13" x14ac:dyDescent="0.35">
      <c r="A514" s="3" t="s">
        <v>34</v>
      </c>
      <c r="B514" s="154">
        <v>1330</v>
      </c>
      <c r="C514" s="154">
        <v>1393</v>
      </c>
      <c r="D514" s="154">
        <v>1298</v>
      </c>
      <c r="E514" s="154">
        <v>1134</v>
      </c>
      <c r="F514" s="154">
        <v>1535</v>
      </c>
      <c r="G514" s="154">
        <v>1621</v>
      </c>
      <c r="H514" s="154">
        <v>1185</v>
      </c>
      <c r="I514" s="154">
        <v>1339</v>
      </c>
      <c r="J514" s="154">
        <v>1273</v>
      </c>
      <c r="K514" s="174">
        <v>1186</v>
      </c>
      <c r="L514" s="174">
        <v>1372</v>
      </c>
      <c r="M514" s="174">
        <v>1087</v>
      </c>
    </row>
    <row r="515" spans="1:13" x14ac:dyDescent="0.35">
      <c r="A515" s="3" t="s">
        <v>19</v>
      </c>
      <c r="B515" s="154">
        <v>165</v>
      </c>
      <c r="C515" s="154">
        <v>171</v>
      </c>
      <c r="D515" s="154">
        <v>159</v>
      </c>
      <c r="E515" s="154">
        <v>138</v>
      </c>
      <c r="F515" s="154">
        <v>159</v>
      </c>
      <c r="G515" s="154">
        <v>220</v>
      </c>
      <c r="H515" s="154">
        <v>150</v>
      </c>
      <c r="I515" s="154">
        <v>149</v>
      </c>
      <c r="J515" s="154">
        <v>142</v>
      </c>
      <c r="K515" s="174">
        <v>175</v>
      </c>
      <c r="L515" s="174">
        <v>174</v>
      </c>
      <c r="M515" s="174">
        <v>160</v>
      </c>
    </row>
    <row r="516" spans="1:13" x14ac:dyDescent="0.35">
      <c r="A516" s="26" t="s">
        <v>35</v>
      </c>
      <c r="B516" s="170">
        <v>8848</v>
      </c>
      <c r="C516" s="170">
        <v>10083</v>
      </c>
      <c r="D516" s="170">
        <v>10216</v>
      </c>
      <c r="E516" s="170">
        <v>8615</v>
      </c>
      <c r="F516" s="170">
        <v>10137</v>
      </c>
      <c r="G516" s="170">
        <v>10828</v>
      </c>
      <c r="H516" s="170">
        <v>9243</v>
      </c>
      <c r="I516" s="170">
        <v>9755</v>
      </c>
      <c r="J516" s="170">
        <v>10059</v>
      </c>
      <c r="K516" s="175">
        <v>10234</v>
      </c>
      <c r="L516" s="175">
        <v>10368</v>
      </c>
      <c r="M516" s="175">
        <v>8788</v>
      </c>
    </row>
    <row r="517" spans="1:13" x14ac:dyDescent="0.35">
      <c r="A517" s="3" t="s">
        <v>10</v>
      </c>
      <c r="B517" s="154">
        <v>555</v>
      </c>
      <c r="C517" s="154">
        <v>634</v>
      </c>
      <c r="D517" s="154">
        <v>572</v>
      </c>
      <c r="E517" s="154">
        <v>484</v>
      </c>
      <c r="F517" s="154">
        <v>470</v>
      </c>
      <c r="G517" s="154">
        <v>479</v>
      </c>
      <c r="H517" s="154">
        <v>433</v>
      </c>
      <c r="I517" s="154">
        <v>440</v>
      </c>
      <c r="J517" s="154">
        <v>489</v>
      </c>
      <c r="K517" s="174">
        <v>559</v>
      </c>
      <c r="L517" s="174">
        <v>427</v>
      </c>
      <c r="M517" s="174">
        <v>403</v>
      </c>
    </row>
    <row r="518" spans="1:13" x14ac:dyDescent="0.35">
      <c r="A518" s="27" t="s">
        <v>32</v>
      </c>
      <c r="B518" s="170">
        <v>9403</v>
      </c>
      <c r="C518" s="170">
        <v>10717</v>
      </c>
      <c r="D518" s="170">
        <v>10788</v>
      </c>
      <c r="E518" s="170">
        <v>9099</v>
      </c>
      <c r="F518" s="170">
        <v>10606</v>
      </c>
      <c r="G518" s="170">
        <v>11307</v>
      </c>
      <c r="H518" s="170">
        <v>9676</v>
      </c>
      <c r="I518" s="170">
        <v>10194</v>
      </c>
      <c r="J518" s="170">
        <v>10548</v>
      </c>
      <c r="K518" s="170">
        <v>10793</v>
      </c>
      <c r="L518" s="170">
        <v>10794</v>
      </c>
      <c r="M518" s="170">
        <v>9191</v>
      </c>
    </row>
    <row r="519" spans="1:13" x14ac:dyDescent="0.35">
      <c r="A519" s="27"/>
    </row>
    <row r="520" spans="1:13" ht="15" thickBot="1" x14ac:dyDescent="0.4">
      <c r="A520" s="3"/>
      <c r="B520" s="335" t="s">
        <v>669</v>
      </c>
      <c r="C520" s="335"/>
      <c r="D520" s="335"/>
      <c r="E520" s="335"/>
      <c r="F520" s="335"/>
      <c r="G520" s="335"/>
      <c r="H520" s="335"/>
      <c r="I520" s="335"/>
      <c r="J520" s="335"/>
      <c r="K520" s="335"/>
      <c r="L520" s="335"/>
      <c r="M520" s="335"/>
    </row>
    <row r="521" spans="1:13" x14ac:dyDescent="0.35">
      <c r="A521" s="3"/>
      <c r="B521" s="186">
        <v>39814</v>
      </c>
      <c r="C521" s="187">
        <v>39845</v>
      </c>
      <c r="D521" s="187">
        <v>39873</v>
      </c>
      <c r="E521" s="187">
        <v>39904</v>
      </c>
      <c r="F521" s="187">
        <v>39934</v>
      </c>
      <c r="G521" s="187">
        <v>39965</v>
      </c>
      <c r="H521" s="187">
        <v>39995</v>
      </c>
      <c r="I521" s="187">
        <v>40026</v>
      </c>
      <c r="J521" s="187">
        <v>40057</v>
      </c>
      <c r="K521" s="187">
        <v>40087</v>
      </c>
      <c r="L521" s="187">
        <v>40126</v>
      </c>
      <c r="M521" s="188">
        <v>40148</v>
      </c>
    </row>
    <row r="522" spans="1:13" x14ac:dyDescent="0.35">
      <c r="A522" s="3" t="s">
        <v>31</v>
      </c>
      <c r="B522" s="9">
        <v>0.81200000000000006</v>
      </c>
      <c r="C522" s="9">
        <v>0.80400000000000005</v>
      </c>
      <c r="D522" s="9">
        <v>0.77700000000000002</v>
      </c>
      <c r="E522" s="9">
        <v>0.76900000000000002</v>
      </c>
      <c r="F522" s="9">
        <v>0.75700000000000001</v>
      </c>
      <c r="G522" s="9">
        <v>0.76500000000000001</v>
      </c>
      <c r="H522" s="48">
        <v>0.75900000000000001</v>
      </c>
      <c r="I522" s="9">
        <v>0.76400000000000001</v>
      </c>
      <c r="J522" s="9">
        <v>0.76500000000000001</v>
      </c>
      <c r="K522" s="9">
        <v>0.76300000000000001</v>
      </c>
      <c r="L522" s="9">
        <v>0.77200000000000002</v>
      </c>
      <c r="M522" s="9">
        <v>0.78300000000000003</v>
      </c>
    </row>
    <row r="523" spans="1:13" x14ac:dyDescent="0.35">
      <c r="A523" s="3" t="s">
        <v>10</v>
      </c>
      <c r="B523" s="9">
        <v>2.1779999999999999</v>
      </c>
      <c r="C523" s="9">
        <v>1.9590000000000001</v>
      </c>
      <c r="D523" s="9">
        <v>1.8740000000000001</v>
      </c>
      <c r="E523" s="9">
        <v>1.85</v>
      </c>
      <c r="F523" s="9">
        <v>1.972</v>
      </c>
      <c r="G523" s="9">
        <v>2.0310000000000001</v>
      </c>
      <c r="H523" s="48">
        <v>2.1629999999999998</v>
      </c>
      <c r="I523" s="9">
        <v>2.1949999999999998</v>
      </c>
      <c r="J523" s="9">
        <v>2.3039999999999998</v>
      </c>
      <c r="K523" s="9">
        <v>2.2109999999999999</v>
      </c>
      <c r="L523" s="9">
        <v>2.2440000000000002</v>
      </c>
      <c r="M523" s="9">
        <v>2.2360000000000002</v>
      </c>
    </row>
    <row r="524" spans="1:13" x14ac:dyDescent="0.35">
      <c r="A524" s="27" t="s">
        <v>32</v>
      </c>
      <c r="B524" s="171">
        <v>0.879</v>
      </c>
      <c r="C524" s="171">
        <v>0.86899999999999999</v>
      </c>
      <c r="D524" s="171">
        <v>0.83899999999999997</v>
      </c>
      <c r="E524" s="171">
        <v>0.82899999999999996</v>
      </c>
      <c r="F524" s="171">
        <v>0.81799999999999995</v>
      </c>
      <c r="G524" s="171">
        <v>0.82299999999999995</v>
      </c>
      <c r="H524" s="173">
        <v>0.82099999999999995</v>
      </c>
      <c r="I524" s="171">
        <v>0.82599999999999996</v>
      </c>
      <c r="J524" s="171">
        <v>0.83399999999999996</v>
      </c>
      <c r="K524" s="171">
        <v>0.83099999999999996</v>
      </c>
      <c r="L524" s="171">
        <v>0.84</v>
      </c>
      <c r="M524" s="171">
        <v>0.84899999999999998</v>
      </c>
    </row>
    <row r="525" spans="1:13" ht="9" customHeight="1" x14ac:dyDescent="0.35"/>
    <row r="526" spans="1:13" ht="31.5" customHeight="1" x14ac:dyDescent="0.35">
      <c r="A526" s="333" t="s">
        <v>674</v>
      </c>
      <c r="B526" s="333"/>
      <c r="C526" s="333"/>
      <c r="D526" s="333"/>
      <c r="E526" s="333"/>
      <c r="F526" s="333"/>
      <c r="G526" s="333"/>
      <c r="H526" s="333"/>
      <c r="I526" s="333"/>
      <c r="J526" s="333"/>
      <c r="K526" s="333"/>
      <c r="L526" s="333"/>
      <c r="M526" s="333"/>
    </row>
    <row r="527" spans="1:13" ht="15.5" x14ac:dyDescent="0.35">
      <c r="A527" s="179">
        <v>2008</v>
      </c>
      <c r="B527" s="334" t="s">
        <v>664</v>
      </c>
      <c r="C527" s="334"/>
      <c r="D527" s="334"/>
      <c r="E527" s="334"/>
      <c r="F527" s="334"/>
      <c r="G527" s="334"/>
      <c r="H527" s="334"/>
      <c r="I527" s="334"/>
      <c r="J527" s="334"/>
      <c r="K527" s="334"/>
      <c r="L527" s="334"/>
      <c r="M527" s="334"/>
    </row>
    <row r="528" spans="1:13" x14ac:dyDescent="0.35">
      <c r="A528" s="8" t="s">
        <v>72</v>
      </c>
      <c r="B528" s="92">
        <v>21</v>
      </c>
      <c r="C528" s="92">
        <v>20</v>
      </c>
      <c r="D528" s="92">
        <v>20</v>
      </c>
      <c r="E528" s="92">
        <v>22</v>
      </c>
      <c r="F528" s="92">
        <v>21</v>
      </c>
      <c r="G528" s="92">
        <v>21</v>
      </c>
      <c r="H528" s="92">
        <v>22</v>
      </c>
      <c r="I528" s="92">
        <v>21</v>
      </c>
      <c r="J528" s="92">
        <v>21</v>
      </c>
      <c r="K528" s="92">
        <v>23</v>
      </c>
      <c r="L528" s="92">
        <v>19</v>
      </c>
      <c r="M528" s="92">
        <v>22</v>
      </c>
    </row>
    <row r="529" spans="1:13" ht="15" thickBot="1" x14ac:dyDescent="0.4">
      <c r="A529" s="3"/>
      <c r="B529" s="335" t="s">
        <v>665</v>
      </c>
      <c r="C529" s="335"/>
      <c r="D529" s="335"/>
      <c r="E529" s="335"/>
      <c r="F529" s="335"/>
      <c r="G529" s="335"/>
      <c r="H529" s="335"/>
      <c r="I529" s="335"/>
      <c r="J529" s="335"/>
      <c r="K529" s="335"/>
      <c r="L529" s="335"/>
      <c r="M529" s="335"/>
    </row>
    <row r="530" spans="1:13" x14ac:dyDescent="0.35">
      <c r="A530" s="3"/>
      <c r="B530" s="186">
        <v>39448</v>
      </c>
      <c r="C530" s="187">
        <v>39479</v>
      </c>
      <c r="D530" s="187">
        <v>39508</v>
      </c>
      <c r="E530" s="187">
        <v>39539</v>
      </c>
      <c r="F530" s="187">
        <v>39569</v>
      </c>
      <c r="G530" s="187">
        <v>39600</v>
      </c>
      <c r="H530" s="187">
        <v>39630</v>
      </c>
      <c r="I530" s="187">
        <v>39661</v>
      </c>
      <c r="J530" s="187">
        <v>39692</v>
      </c>
      <c r="K530" s="187">
        <v>39722</v>
      </c>
      <c r="L530" s="187">
        <v>39753</v>
      </c>
      <c r="M530" s="188">
        <v>39783</v>
      </c>
    </row>
    <row r="531" spans="1:13" x14ac:dyDescent="0.35">
      <c r="A531" s="3" t="s">
        <v>0</v>
      </c>
      <c r="B531" s="157">
        <v>8733</v>
      </c>
      <c r="C531" s="157">
        <v>8485</v>
      </c>
      <c r="D531" s="157">
        <v>7512</v>
      </c>
      <c r="E531" s="157">
        <v>6038</v>
      </c>
      <c r="F531" s="157">
        <v>6627</v>
      </c>
      <c r="G531" s="157">
        <v>6758</v>
      </c>
      <c r="H531" s="157">
        <v>5952</v>
      </c>
      <c r="I531" s="157">
        <v>5056</v>
      </c>
      <c r="J531" s="157">
        <v>7086</v>
      </c>
      <c r="K531" s="157">
        <v>4566</v>
      </c>
      <c r="L531" s="157">
        <v>3737</v>
      </c>
      <c r="M531" s="157">
        <v>2741</v>
      </c>
    </row>
    <row r="532" spans="1:13" ht="9" customHeight="1" x14ac:dyDescent="0.35">
      <c r="A532" s="3" t="s">
        <v>1</v>
      </c>
      <c r="B532" s="154">
        <v>4078</v>
      </c>
      <c r="C532" s="154">
        <v>3115</v>
      </c>
      <c r="D532" s="154">
        <v>4282</v>
      </c>
      <c r="E532" s="154">
        <v>2622</v>
      </c>
      <c r="F532" s="154">
        <v>2649</v>
      </c>
      <c r="G532" s="154">
        <v>3729</v>
      </c>
      <c r="H532" s="154">
        <v>3693</v>
      </c>
      <c r="I532" s="154">
        <v>2733</v>
      </c>
      <c r="J532" s="154">
        <v>5105</v>
      </c>
      <c r="K532" s="154">
        <v>4930</v>
      </c>
      <c r="L532" s="154">
        <v>3913</v>
      </c>
      <c r="M532" s="154">
        <v>3083</v>
      </c>
    </row>
    <row r="533" spans="1:13" ht="25.5" customHeight="1" x14ac:dyDescent="0.35">
      <c r="A533" s="25" t="s">
        <v>71</v>
      </c>
      <c r="B533" s="154">
        <v>1398</v>
      </c>
      <c r="C533" s="154">
        <v>1535</v>
      </c>
      <c r="D533" s="154">
        <v>1657</v>
      </c>
      <c r="E533" s="154">
        <v>1410</v>
      </c>
      <c r="F533" s="154">
        <v>1563</v>
      </c>
      <c r="G533" s="154">
        <v>1492</v>
      </c>
      <c r="H533" s="154">
        <v>1509</v>
      </c>
      <c r="I533" s="154">
        <v>1396</v>
      </c>
      <c r="J533" s="154">
        <v>1519</v>
      </c>
      <c r="K533" s="154">
        <v>1413</v>
      </c>
      <c r="L533" s="154">
        <v>1249</v>
      </c>
      <c r="M533" s="154">
        <v>1196</v>
      </c>
    </row>
    <row r="534" spans="1:13" ht="7.5" customHeight="1" x14ac:dyDescent="0.35">
      <c r="A534" s="3" t="s">
        <v>2</v>
      </c>
      <c r="B534" s="154">
        <v>596</v>
      </c>
      <c r="C534" s="154">
        <v>566</v>
      </c>
      <c r="D534" s="154">
        <v>759</v>
      </c>
      <c r="E534" s="154">
        <v>613</v>
      </c>
      <c r="F534" s="154">
        <v>621</v>
      </c>
      <c r="G534" s="154">
        <v>764</v>
      </c>
      <c r="H534" s="154">
        <v>640</v>
      </c>
      <c r="I534" s="154">
        <v>659</v>
      </c>
      <c r="J534" s="154">
        <v>835</v>
      </c>
      <c r="K534" s="154">
        <v>561</v>
      </c>
      <c r="L534" s="154">
        <v>471</v>
      </c>
      <c r="M534" s="154">
        <v>405</v>
      </c>
    </row>
    <row r="535" spans="1:13" x14ac:dyDescent="0.35">
      <c r="A535" s="3" t="s">
        <v>3</v>
      </c>
      <c r="B535" s="154">
        <v>906</v>
      </c>
      <c r="C535" s="154">
        <v>1041</v>
      </c>
      <c r="D535" s="154">
        <v>903</v>
      </c>
      <c r="E535" s="154">
        <v>937</v>
      </c>
      <c r="F535" s="154">
        <v>751</v>
      </c>
      <c r="G535" s="154">
        <v>1110</v>
      </c>
      <c r="H535" s="154">
        <v>878</v>
      </c>
      <c r="I535" s="154">
        <v>852</v>
      </c>
      <c r="J535" s="154">
        <v>736</v>
      </c>
      <c r="K535" s="154">
        <v>772</v>
      </c>
      <c r="L535" s="154">
        <v>724</v>
      </c>
      <c r="M535" s="154">
        <v>577</v>
      </c>
    </row>
    <row r="536" spans="1:13" x14ac:dyDescent="0.35">
      <c r="A536" s="25" t="s">
        <v>70</v>
      </c>
      <c r="B536" s="154">
        <v>253</v>
      </c>
      <c r="C536" s="154">
        <v>226</v>
      </c>
      <c r="D536" s="154">
        <v>276</v>
      </c>
      <c r="E536" s="154">
        <v>212</v>
      </c>
      <c r="F536" s="154">
        <v>227</v>
      </c>
      <c r="G536" s="154">
        <v>216</v>
      </c>
      <c r="H536" s="154">
        <v>271</v>
      </c>
      <c r="I536" s="154">
        <v>240</v>
      </c>
      <c r="J536" s="154">
        <v>283</v>
      </c>
      <c r="K536" s="154">
        <v>206</v>
      </c>
      <c r="L536" s="154">
        <v>221</v>
      </c>
      <c r="M536" s="154">
        <v>130</v>
      </c>
    </row>
    <row r="537" spans="1:13" x14ac:dyDescent="0.35">
      <c r="A537" s="26" t="s">
        <v>13</v>
      </c>
      <c r="B537" s="170">
        <v>15964</v>
      </c>
      <c r="C537" s="170">
        <v>14968</v>
      </c>
      <c r="D537" s="170">
        <v>15389</v>
      </c>
      <c r="E537" s="170">
        <v>11833</v>
      </c>
      <c r="F537" s="170">
        <v>12440</v>
      </c>
      <c r="G537" s="170">
        <v>14069</v>
      </c>
      <c r="H537" s="170">
        <v>12943</v>
      </c>
      <c r="I537" s="170">
        <v>10936</v>
      </c>
      <c r="J537" s="170">
        <v>15564</v>
      </c>
      <c r="K537" s="170">
        <v>12448</v>
      </c>
      <c r="L537" s="170">
        <v>10315</v>
      </c>
      <c r="M537" s="170">
        <v>8132</v>
      </c>
    </row>
    <row r="538" spans="1:13" x14ac:dyDescent="0.35">
      <c r="A538" s="26"/>
    </row>
    <row r="539" spans="1:13" x14ac:dyDescent="0.35">
      <c r="A539" s="26"/>
    </row>
    <row r="540" spans="1:13" ht="15" thickBot="1" x14ac:dyDescent="0.4">
      <c r="A540" s="3"/>
      <c r="B540" s="335" t="s">
        <v>666</v>
      </c>
      <c r="C540" s="335"/>
      <c r="D540" s="335"/>
      <c r="E540" s="335"/>
      <c r="F540" s="335"/>
      <c r="G540" s="335"/>
      <c r="H540" s="335"/>
      <c r="I540" s="335"/>
      <c r="J540" s="335"/>
      <c r="K540" s="335"/>
      <c r="L540" s="335"/>
      <c r="M540" s="335"/>
    </row>
    <row r="541" spans="1:13" x14ac:dyDescent="0.35">
      <c r="A541" s="3"/>
      <c r="B541" s="186">
        <v>39448</v>
      </c>
      <c r="C541" s="187">
        <v>39479</v>
      </c>
      <c r="D541" s="187">
        <v>39508</v>
      </c>
      <c r="E541" s="187">
        <v>39539</v>
      </c>
      <c r="F541" s="187">
        <v>39569</v>
      </c>
      <c r="G541" s="187">
        <v>39600</v>
      </c>
      <c r="H541" s="187">
        <v>39630</v>
      </c>
      <c r="I541" s="187">
        <v>39661</v>
      </c>
      <c r="J541" s="187">
        <v>39692</v>
      </c>
      <c r="K541" s="187">
        <v>39722</v>
      </c>
      <c r="L541" s="187">
        <v>39753</v>
      </c>
      <c r="M541" s="188">
        <v>39783</v>
      </c>
    </row>
    <row r="542" spans="1:13" x14ac:dyDescent="0.35">
      <c r="A542" s="3" t="s">
        <v>0</v>
      </c>
      <c r="B542" s="336"/>
      <c r="C542" s="336"/>
      <c r="D542" s="157">
        <v>8251</v>
      </c>
      <c r="E542" s="157">
        <v>7303</v>
      </c>
      <c r="F542" s="157">
        <v>6702</v>
      </c>
      <c r="G542" s="157">
        <v>6467</v>
      </c>
      <c r="H542" s="157">
        <v>6438</v>
      </c>
      <c r="I542" s="157">
        <v>5922</v>
      </c>
      <c r="J542" s="157">
        <v>6030</v>
      </c>
      <c r="K542" s="157">
        <v>5538</v>
      </c>
      <c r="L542" s="157">
        <v>5156</v>
      </c>
      <c r="M542" s="157">
        <v>3692</v>
      </c>
    </row>
    <row r="543" spans="1:13" x14ac:dyDescent="0.35">
      <c r="A543" s="3" t="s">
        <v>1</v>
      </c>
      <c r="B543" s="337"/>
      <c r="C543" s="337"/>
      <c r="D543" s="154">
        <v>3829</v>
      </c>
      <c r="E543" s="154">
        <v>3317</v>
      </c>
      <c r="F543" s="154">
        <v>3158</v>
      </c>
      <c r="G543" s="154">
        <v>2994</v>
      </c>
      <c r="H543" s="154">
        <v>3362</v>
      </c>
      <c r="I543" s="154">
        <v>3390</v>
      </c>
      <c r="J543" s="154">
        <v>3842</v>
      </c>
      <c r="K543" s="154">
        <v>4277</v>
      </c>
      <c r="L543" s="154">
        <v>4682</v>
      </c>
      <c r="M543" s="154">
        <v>3993</v>
      </c>
    </row>
    <row r="544" spans="1:13" x14ac:dyDescent="0.35">
      <c r="A544" s="25" t="s">
        <v>71</v>
      </c>
      <c r="B544" s="337"/>
      <c r="C544" s="337"/>
      <c r="D544" s="154">
        <v>1512</v>
      </c>
      <c r="E544" s="154">
        <v>1521</v>
      </c>
      <c r="F544" s="154">
        <v>1532</v>
      </c>
      <c r="G544" s="154">
        <v>1484</v>
      </c>
      <c r="H544" s="154">
        <v>1520</v>
      </c>
      <c r="I544" s="154">
        <v>1466</v>
      </c>
      <c r="J544" s="154">
        <v>1475</v>
      </c>
      <c r="K544" s="154">
        <v>1442</v>
      </c>
      <c r="L544" s="154">
        <v>1399</v>
      </c>
      <c r="M544" s="154">
        <v>1290</v>
      </c>
    </row>
    <row r="545" spans="1:13" x14ac:dyDescent="0.35">
      <c r="A545" s="3" t="s">
        <v>2</v>
      </c>
      <c r="B545" s="337"/>
      <c r="C545" s="337"/>
      <c r="D545" s="154">
        <v>640</v>
      </c>
      <c r="E545" s="154">
        <v>645</v>
      </c>
      <c r="F545" s="154">
        <v>662</v>
      </c>
      <c r="G545" s="154">
        <v>665</v>
      </c>
      <c r="H545" s="154">
        <v>675</v>
      </c>
      <c r="I545" s="154">
        <v>687</v>
      </c>
      <c r="J545" s="154">
        <v>710</v>
      </c>
      <c r="K545" s="154">
        <v>681</v>
      </c>
      <c r="L545" s="154">
        <v>625</v>
      </c>
      <c r="M545" s="154">
        <v>481</v>
      </c>
    </row>
    <row r="546" spans="1:13" x14ac:dyDescent="0.35">
      <c r="A546" s="3" t="s">
        <v>3</v>
      </c>
      <c r="B546" s="337"/>
      <c r="C546" s="337"/>
      <c r="D546" s="154">
        <v>949</v>
      </c>
      <c r="E546" s="154">
        <v>960</v>
      </c>
      <c r="F546" s="154">
        <v>865</v>
      </c>
      <c r="G546" s="154">
        <v>933</v>
      </c>
      <c r="H546" s="154">
        <v>913</v>
      </c>
      <c r="I546" s="154">
        <v>945</v>
      </c>
      <c r="J546" s="154">
        <v>822</v>
      </c>
      <c r="K546" s="154">
        <v>786</v>
      </c>
      <c r="L546" s="154">
        <v>746</v>
      </c>
      <c r="M546" s="154">
        <v>691</v>
      </c>
    </row>
    <row r="547" spans="1:13" x14ac:dyDescent="0.35">
      <c r="A547" s="25" t="s">
        <v>70</v>
      </c>
      <c r="B547" s="337"/>
      <c r="C547" s="337"/>
      <c r="D547" s="154">
        <v>267</v>
      </c>
      <c r="E547" s="154">
        <v>247</v>
      </c>
      <c r="F547" s="154">
        <v>245</v>
      </c>
      <c r="G547" s="154">
        <v>221</v>
      </c>
      <c r="H547" s="154">
        <v>240</v>
      </c>
      <c r="I547" s="154">
        <v>243</v>
      </c>
      <c r="J547" s="154">
        <v>265</v>
      </c>
      <c r="K547" s="154">
        <v>242</v>
      </c>
      <c r="L547" s="154">
        <v>236</v>
      </c>
      <c r="M547" s="154">
        <v>184</v>
      </c>
    </row>
    <row r="548" spans="1:13" x14ac:dyDescent="0.35">
      <c r="A548" s="26" t="s">
        <v>13</v>
      </c>
      <c r="B548" s="177"/>
      <c r="C548" s="177"/>
      <c r="D548" s="170">
        <v>15449</v>
      </c>
      <c r="E548" s="170">
        <v>13992</v>
      </c>
      <c r="F548" s="170">
        <v>13164</v>
      </c>
      <c r="G548" s="170">
        <v>12766</v>
      </c>
      <c r="H548" s="170">
        <v>13147</v>
      </c>
      <c r="I548" s="170">
        <v>12654</v>
      </c>
      <c r="J548" s="170">
        <v>13145</v>
      </c>
      <c r="K548" s="170">
        <v>12966</v>
      </c>
      <c r="L548" s="170">
        <v>12844</v>
      </c>
      <c r="M548" s="170">
        <v>10331</v>
      </c>
    </row>
    <row r="549" spans="1:13" x14ac:dyDescent="0.35">
      <c r="A549" s="26"/>
    </row>
    <row r="550" spans="1:13" x14ac:dyDescent="0.35">
      <c r="A550" s="3"/>
    </row>
    <row r="551" spans="1:13" ht="15" thickBot="1" x14ac:dyDescent="0.4">
      <c r="A551" s="3"/>
      <c r="B551" s="335" t="s">
        <v>667</v>
      </c>
      <c r="C551" s="335"/>
      <c r="D551" s="335"/>
      <c r="E551" s="335"/>
      <c r="F551" s="335"/>
      <c r="G551" s="335"/>
      <c r="H551" s="335"/>
      <c r="I551" s="335"/>
      <c r="J551" s="335"/>
      <c r="K551" s="335"/>
      <c r="L551" s="335"/>
      <c r="M551" s="335"/>
    </row>
    <row r="552" spans="1:13" x14ac:dyDescent="0.35">
      <c r="A552" s="3"/>
      <c r="B552" s="186">
        <v>39448</v>
      </c>
      <c r="C552" s="187">
        <v>39479</v>
      </c>
      <c r="D552" s="187">
        <v>39508</v>
      </c>
      <c r="E552" s="187">
        <v>39539</v>
      </c>
      <c r="F552" s="187">
        <v>39569</v>
      </c>
      <c r="G552" s="187">
        <v>39600</v>
      </c>
      <c r="H552" s="187">
        <v>39630</v>
      </c>
      <c r="I552" s="187">
        <v>39661</v>
      </c>
      <c r="J552" s="187">
        <v>39692</v>
      </c>
      <c r="K552" s="187">
        <v>39722</v>
      </c>
      <c r="L552" s="187">
        <v>39753</v>
      </c>
      <c r="M552" s="188">
        <v>39783</v>
      </c>
    </row>
    <row r="553" spans="1:13" x14ac:dyDescent="0.35">
      <c r="A553" s="3" t="s">
        <v>0</v>
      </c>
      <c r="B553" s="336"/>
      <c r="C553" s="336"/>
      <c r="D553" s="172">
        <v>0.505</v>
      </c>
      <c r="E553" s="172">
        <v>0.52100000000000002</v>
      </c>
      <c r="F553" s="172">
        <v>0.52700000000000002</v>
      </c>
      <c r="G553" s="172">
        <v>0.52200000000000002</v>
      </c>
      <c r="H553" s="172">
        <v>0.51800000000000002</v>
      </c>
      <c r="I553" s="172">
        <v>0.51900000000000002</v>
      </c>
      <c r="J553" s="172">
        <v>0.52100000000000002</v>
      </c>
      <c r="K553" s="172">
        <v>0.53900000000000003</v>
      </c>
      <c r="L553" s="172">
        <v>0.54500000000000004</v>
      </c>
      <c r="M553" s="172">
        <v>0.56899999999999995</v>
      </c>
    </row>
    <row r="554" spans="1:13" x14ac:dyDescent="0.35">
      <c r="A554" s="3" t="s">
        <v>1</v>
      </c>
      <c r="B554" s="337"/>
      <c r="C554" s="337"/>
      <c r="D554" s="172">
        <v>0.72699999999999998</v>
      </c>
      <c r="E554" s="172">
        <v>0.72</v>
      </c>
      <c r="F554" s="172">
        <v>0.70499999999999996</v>
      </c>
      <c r="G554" s="172">
        <v>0.71</v>
      </c>
      <c r="H554" s="172">
        <v>0.70699999999999996</v>
      </c>
      <c r="I554" s="172">
        <v>0.71099999999999997</v>
      </c>
      <c r="J554" s="172">
        <v>0.72</v>
      </c>
      <c r="K554" s="172">
        <v>0.747</v>
      </c>
      <c r="L554" s="172">
        <v>0.746</v>
      </c>
      <c r="M554" s="172">
        <v>0.748</v>
      </c>
    </row>
    <row r="555" spans="1:13" x14ac:dyDescent="0.35">
      <c r="A555" s="25" t="s">
        <v>71</v>
      </c>
      <c r="B555" s="337"/>
      <c r="C555" s="337"/>
      <c r="D555" s="172">
        <v>1.64</v>
      </c>
      <c r="E555" s="172">
        <v>1.6220000000000001</v>
      </c>
      <c r="F555" s="172">
        <v>1.623</v>
      </c>
      <c r="G555" s="172">
        <v>1.637</v>
      </c>
      <c r="H555" s="172">
        <v>1.6180000000000001</v>
      </c>
      <c r="I555" s="172">
        <v>1.6240000000000001</v>
      </c>
      <c r="J555" s="172">
        <v>1.629</v>
      </c>
      <c r="K555" s="172">
        <v>1.659</v>
      </c>
      <c r="L555" s="172">
        <v>1.748</v>
      </c>
      <c r="M555" s="172">
        <v>1.7729999999999999</v>
      </c>
    </row>
    <row r="556" spans="1:13" x14ac:dyDescent="0.35">
      <c r="A556" s="3" t="s">
        <v>2</v>
      </c>
      <c r="B556" s="337"/>
      <c r="C556" s="337"/>
      <c r="D556" s="172">
        <v>0.92700000000000005</v>
      </c>
      <c r="E556" s="172">
        <v>0.92600000000000005</v>
      </c>
      <c r="F556" s="172">
        <v>0.91800000000000004</v>
      </c>
      <c r="G556" s="172">
        <v>0.90700000000000003</v>
      </c>
      <c r="H556" s="172">
        <v>0.90500000000000003</v>
      </c>
      <c r="I556" s="172">
        <v>0.91100000000000003</v>
      </c>
      <c r="J556" s="172">
        <v>0.93600000000000005</v>
      </c>
      <c r="K556" s="172">
        <v>0.93200000000000005</v>
      </c>
      <c r="L556" s="172">
        <v>0.91500000000000004</v>
      </c>
      <c r="M556" s="172">
        <v>0.89400000000000002</v>
      </c>
    </row>
    <row r="557" spans="1:13" x14ac:dyDescent="0.35">
      <c r="A557" s="3" t="s">
        <v>3</v>
      </c>
      <c r="B557" s="337"/>
      <c r="C557" s="337"/>
      <c r="D557" s="172">
        <v>1.119</v>
      </c>
      <c r="E557" s="172">
        <v>1.117</v>
      </c>
      <c r="F557" s="172">
        <v>1.1140000000000001</v>
      </c>
      <c r="G557" s="172">
        <v>1.1339999999999999</v>
      </c>
      <c r="H557" s="172">
        <v>1.1459999999999999</v>
      </c>
      <c r="I557" s="172">
        <v>1.155</v>
      </c>
      <c r="J557" s="172">
        <v>1.1539999999999999</v>
      </c>
      <c r="K557" s="172">
        <v>1.1439999999999999</v>
      </c>
      <c r="L557" s="172">
        <v>1.167</v>
      </c>
      <c r="M557" s="172">
        <v>1.1539999999999999</v>
      </c>
    </row>
    <row r="558" spans="1:13" x14ac:dyDescent="0.35">
      <c r="A558" s="25" t="s">
        <v>70</v>
      </c>
      <c r="B558" s="337"/>
      <c r="C558" s="337"/>
      <c r="D558" s="172">
        <v>1.702</v>
      </c>
      <c r="E558" s="172">
        <v>1.726</v>
      </c>
      <c r="F558" s="172">
        <v>1.7410000000000001</v>
      </c>
      <c r="G558" s="172">
        <v>1.758</v>
      </c>
      <c r="H558" s="172">
        <v>1.7689999999999999</v>
      </c>
      <c r="I558" s="172">
        <v>1.7849999999999999</v>
      </c>
      <c r="J558" s="172">
        <v>1.762</v>
      </c>
      <c r="K558" s="172">
        <v>1.7869999999999999</v>
      </c>
      <c r="L558" s="172">
        <v>1.8120000000000001</v>
      </c>
      <c r="M558" s="172">
        <v>1.879</v>
      </c>
    </row>
    <row r="559" spans="1:13" x14ac:dyDescent="0.35">
      <c r="A559" s="27" t="s">
        <v>13</v>
      </c>
      <c r="B559" s="177"/>
      <c r="C559" s="177"/>
      <c r="D559" s="171">
        <v>0.747</v>
      </c>
      <c r="E559" s="171">
        <v>0.76900000000000002</v>
      </c>
      <c r="F559" s="171">
        <v>0.77800000000000002</v>
      </c>
      <c r="G559" s="171">
        <v>0.78200000000000003</v>
      </c>
      <c r="H559" s="171">
        <v>0.78400000000000003</v>
      </c>
      <c r="I559" s="171">
        <v>0.79100000000000004</v>
      </c>
      <c r="J559" s="171">
        <v>0.79</v>
      </c>
      <c r="K559" s="171">
        <v>0.81299999999999994</v>
      </c>
      <c r="L559" s="171">
        <v>0.82699999999999996</v>
      </c>
      <c r="M559" s="171">
        <v>0.86599999999999999</v>
      </c>
    </row>
    <row r="560" spans="1:13" x14ac:dyDescent="0.35">
      <c r="A560" s="27"/>
    </row>
    <row r="561" spans="1:13" x14ac:dyDescent="0.35">
      <c r="A561" s="3"/>
    </row>
    <row r="562" spans="1:13" ht="15" thickBot="1" x14ac:dyDescent="0.4">
      <c r="A562" s="3"/>
      <c r="B562" s="335" t="s">
        <v>668</v>
      </c>
      <c r="C562" s="335"/>
      <c r="D562" s="335"/>
      <c r="E562" s="335"/>
      <c r="F562" s="335"/>
      <c r="G562" s="335"/>
      <c r="H562" s="335"/>
      <c r="I562" s="335"/>
      <c r="J562" s="335"/>
      <c r="K562" s="335"/>
      <c r="L562" s="335"/>
      <c r="M562" s="335"/>
    </row>
    <row r="563" spans="1:13" x14ac:dyDescent="0.35">
      <c r="A563" s="3"/>
      <c r="B563" s="186">
        <v>39448</v>
      </c>
      <c r="C563" s="187">
        <v>39479</v>
      </c>
      <c r="D563" s="187">
        <v>39508</v>
      </c>
      <c r="E563" s="187">
        <v>39539</v>
      </c>
      <c r="F563" s="187">
        <v>39569</v>
      </c>
      <c r="G563" s="187">
        <v>39600</v>
      </c>
      <c r="H563" s="187">
        <v>39630</v>
      </c>
      <c r="I563" s="187">
        <v>39661</v>
      </c>
      <c r="J563" s="187">
        <v>39692</v>
      </c>
      <c r="K563" s="187">
        <v>39722</v>
      </c>
      <c r="L563" s="187">
        <v>39753</v>
      </c>
      <c r="M563" s="188">
        <v>39783</v>
      </c>
    </row>
    <row r="564" spans="1:13" x14ac:dyDescent="0.35">
      <c r="A564" s="3" t="s">
        <v>33</v>
      </c>
      <c r="B564" s="154">
        <v>12307</v>
      </c>
      <c r="C564" s="154">
        <v>11766</v>
      </c>
      <c r="D564" s="154">
        <v>12267</v>
      </c>
      <c r="E564" s="154">
        <v>9162</v>
      </c>
      <c r="F564" s="154">
        <v>9784</v>
      </c>
      <c r="G564" s="154">
        <v>11317</v>
      </c>
      <c r="H564" s="154">
        <v>10544</v>
      </c>
      <c r="I564" s="154">
        <v>8835</v>
      </c>
      <c r="J564" s="154">
        <v>12685</v>
      </c>
      <c r="K564" s="154">
        <v>10023</v>
      </c>
      <c r="L564" s="154">
        <v>8282</v>
      </c>
      <c r="M564" s="154">
        <v>6432</v>
      </c>
    </row>
    <row r="565" spans="1:13" x14ac:dyDescent="0.35">
      <c r="A565" s="3" t="s">
        <v>34</v>
      </c>
      <c r="B565" s="154">
        <v>3004</v>
      </c>
      <c r="C565" s="154">
        <v>2491</v>
      </c>
      <c r="D565" s="154">
        <v>2304</v>
      </c>
      <c r="E565" s="154">
        <v>2078</v>
      </c>
      <c r="F565" s="154">
        <v>2003</v>
      </c>
      <c r="G565" s="154">
        <v>2151</v>
      </c>
      <c r="H565" s="154">
        <v>1747</v>
      </c>
      <c r="I565" s="154">
        <v>1524</v>
      </c>
      <c r="J565" s="154">
        <v>2164</v>
      </c>
      <c r="K565" s="154">
        <v>1743</v>
      </c>
      <c r="L565" s="154">
        <v>1455</v>
      </c>
      <c r="M565" s="154">
        <v>1156</v>
      </c>
    </row>
    <row r="566" spans="1:13" x14ac:dyDescent="0.35">
      <c r="A566" s="3" t="s">
        <v>19</v>
      </c>
      <c r="B566" s="154">
        <v>231</v>
      </c>
      <c r="C566" s="154">
        <v>262</v>
      </c>
      <c r="D566" s="154">
        <v>325</v>
      </c>
      <c r="E566" s="154">
        <v>180</v>
      </c>
      <c r="F566" s="154">
        <v>196</v>
      </c>
      <c r="G566" s="154">
        <v>240</v>
      </c>
      <c r="H566" s="154">
        <v>194</v>
      </c>
      <c r="I566" s="154">
        <v>165</v>
      </c>
      <c r="J566" s="154">
        <v>251</v>
      </c>
      <c r="K566" s="154">
        <v>199</v>
      </c>
      <c r="L566" s="154">
        <v>166</v>
      </c>
      <c r="M566" s="154">
        <v>137</v>
      </c>
    </row>
    <row r="567" spans="1:13" x14ac:dyDescent="0.35">
      <c r="A567" s="26" t="s">
        <v>35</v>
      </c>
      <c r="B567" s="170">
        <v>15543</v>
      </c>
      <c r="C567" s="170">
        <v>14519</v>
      </c>
      <c r="D567" s="170">
        <v>14896</v>
      </c>
      <c r="E567" s="170">
        <v>11419</v>
      </c>
      <c r="F567" s="170">
        <v>11983</v>
      </c>
      <c r="G567" s="170">
        <v>13708</v>
      </c>
      <c r="H567" s="170">
        <v>12485</v>
      </c>
      <c r="I567" s="170">
        <v>10525</v>
      </c>
      <c r="J567" s="170">
        <v>15100</v>
      </c>
      <c r="K567" s="170">
        <v>11965</v>
      </c>
      <c r="L567" s="170">
        <v>9903</v>
      </c>
      <c r="M567" s="170">
        <v>7725</v>
      </c>
    </row>
    <row r="568" spans="1:13" x14ac:dyDescent="0.35">
      <c r="A568" s="3" t="s">
        <v>10</v>
      </c>
      <c r="B568" s="154">
        <v>421</v>
      </c>
      <c r="C568" s="154">
        <v>450</v>
      </c>
      <c r="D568" s="154">
        <v>493</v>
      </c>
      <c r="E568" s="154">
        <v>414</v>
      </c>
      <c r="F568" s="154">
        <v>457</v>
      </c>
      <c r="G568" s="154">
        <v>360</v>
      </c>
      <c r="H568" s="154">
        <v>458</v>
      </c>
      <c r="I568" s="154">
        <v>412</v>
      </c>
      <c r="J568" s="154">
        <v>464</v>
      </c>
      <c r="K568" s="154">
        <v>484</v>
      </c>
      <c r="L568" s="154">
        <v>413</v>
      </c>
      <c r="M568" s="154">
        <v>407</v>
      </c>
    </row>
    <row r="569" spans="1:13" x14ac:dyDescent="0.35">
      <c r="A569" s="27" t="s">
        <v>32</v>
      </c>
      <c r="B569" s="170">
        <v>15964</v>
      </c>
      <c r="C569" s="170">
        <v>14968</v>
      </c>
      <c r="D569" s="170">
        <v>15389</v>
      </c>
      <c r="E569" s="170">
        <v>11833</v>
      </c>
      <c r="F569" s="170">
        <v>12440</v>
      </c>
      <c r="G569" s="170">
        <v>14069</v>
      </c>
      <c r="H569" s="170">
        <v>12943</v>
      </c>
      <c r="I569" s="170">
        <v>10936</v>
      </c>
      <c r="J569" s="170">
        <v>15564</v>
      </c>
      <c r="K569" s="170">
        <v>12448</v>
      </c>
      <c r="L569" s="170">
        <v>10315</v>
      </c>
      <c r="M569" s="170">
        <v>8132</v>
      </c>
    </row>
    <row r="570" spans="1:13" x14ac:dyDescent="0.35">
      <c r="A570" s="27"/>
    </row>
    <row r="571" spans="1:13" ht="15" thickBot="1" x14ac:dyDescent="0.4">
      <c r="A571" s="3"/>
      <c r="B571" s="335" t="s">
        <v>669</v>
      </c>
      <c r="C571" s="335"/>
      <c r="D571" s="335"/>
      <c r="E571" s="335"/>
      <c r="F571" s="335"/>
      <c r="G571" s="335"/>
      <c r="H571" s="335"/>
      <c r="I571" s="335"/>
      <c r="J571" s="335"/>
      <c r="K571" s="335"/>
      <c r="L571" s="335"/>
      <c r="M571" s="335"/>
    </row>
    <row r="572" spans="1:13" x14ac:dyDescent="0.35">
      <c r="A572" s="3"/>
      <c r="B572" s="186">
        <v>39448</v>
      </c>
      <c r="C572" s="187">
        <v>39479</v>
      </c>
      <c r="D572" s="187">
        <v>39508</v>
      </c>
      <c r="E572" s="187">
        <v>39539</v>
      </c>
      <c r="F572" s="187">
        <v>39569</v>
      </c>
      <c r="G572" s="187">
        <v>39600</v>
      </c>
      <c r="H572" s="187">
        <v>39630</v>
      </c>
      <c r="I572" s="187">
        <v>39661</v>
      </c>
      <c r="J572" s="187">
        <v>39692</v>
      </c>
      <c r="K572" s="187">
        <v>39722</v>
      </c>
      <c r="L572" s="187">
        <v>39753</v>
      </c>
      <c r="M572" s="188">
        <v>39783</v>
      </c>
    </row>
    <row r="573" spans="1:13" x14ac:dyDescent="0.35">
      <c r="A573" s="3" t="s">
        <v>31</v>
      </c>
      <c r="B573" s="336"/>
      <c r="C573" s="336"/>
      <c r="D573" s="9">
        <v>0.71099999999999997</v>
      </c>
      <c r="E573" s="9">
        <v>0.72799999999999998</v>
      </c>
      <c r="F573" s="9">
        <v>0.73899999999999999</v>
      </c>
      <c r="G573" s="9">
        <v>0.74299999999999999</v>
      </c>
      <c r="H573" s="9">
        <v>0.74099999999999999</v>
      </c>
      <c r="I573" s="9">
        <v>0.747</v>
      </c>
      <c r="J573" s="9">
        <v>0.74299999999999999</v>
      </c>
      <c r="K573" s="9">
        <v>0.76</v>
      </c>
      <c r="L573" s="9">
        <v>0.77100000000000002</v>
      </c>
      <c r="M573" s="9">
        <v>0.80100000000000005</v>
      </c>
    </row>
    <row r="574" spans="1:13" x14ac:dyDescent="0.35">
      <c r="A574" s="3" t="s">
        <v>10</v>
      </c>
      <c r="B574" s="337"/>
      <c r="C574" s="337"/>
      <c r="D574" s="9">
        <v>1.9510000000000001</v>
      </c>
      <c r="E574" s="9">
        <v>1.98</v>
      </c>
      <c r="F574" s="9">
        <v>1.87</v>
      </c>
      <c r="G574" s="9">
        <v>1.9379999999999999</v>
      </c>
      <c r="H574" s="9">
        <v>2.15</v>
      </c>
      <c r="I574" s="9">
        <v>2.129</v>
      </c>
      <c r="J574" s="9">
        <v>2.1389999999999998</v>
      </c>
      <c r="K574" s="9">
        <v>2.2509999999999999</v>
      </c>
      <c r="L574" s="9">
        <v>2.359</v>
      </c>
      <c r="M574" s="9">
        <v>2.3519999999999999</v>
      </c>
    </row>
    <row r="575" spans="1:13" x14ac:dyDescent="0.35">
      <c r="A575" s="27" t="s">
        <v>32</v>
      </c>
      <c r="B575" s="338"/>
      <c r="C575" s="338"/>
      <c r="D575" s="171">
        <v>0.747</v>
      </c>
      <c r="E575" s="171">
        <v>0.76900000000000002</v>
      </c>
      <c r="F575" s="171">
        <v>0.77800000000000002</v>
      </c>
      <c r="G575" s="171">
        <v>0.78200000000000003</v>
      </c>
      <c r="H575" s="171">
        <v>0.78400000000000003</v>
      </c>
      <c r="I575" s="171">
        <v>0.79100000000000004</v>
      </c>
      <c r="J575" s="171">
        <v>0.79</v>
      </c>
      <c r="K575" s="171">
        <v>0.81299999999999994</v>
      </c>
      <c r="L575" s="171">
        <v>0.82699999999999996</v>
      </c>
      <c r="M575" s="171">
        <v>0.86599999999999999</v>
      </c>
    </row>
    <row r="577" spans="1:13" x14ac:dyDescent="0.35">
      <c r="A577" s="333" t="s">
        <v>674</v>
      </c>
      <c r="B577" s="333"/>
      <c r="C577" s="333"/>
      <c r="D577" s="333"/>
      <c r="E577" s="333"/>
      <c r="F577" s="333"/>
      <c r="G577" s="333"/>
      <c r="H577" s="333"/>
      <c r="I577" s="333"/>
      <c r="J577" s="333"/>
      <c r="K577" s="333"/>
      <c r="L577" s="333"/>
      <c r="M577" s="333"/>
    </row>
    <row r="584" spans="1:13" x14ac:dyDescent="0.35">
      <c r="E584">
        <f>163087/166000</f>
        <v>0.98245180722891567</v>
      </c>
    </row>
  </sheetData>
  <mergeCells count="90">
    <mergeCell ref="B74:M74"/>
    <mergeCell ref="B85:M85"/>
    <mergeCell ref="A92:M92"/>
    <mergeCell ref="A93:M93"/>
    <mergeCell ref="B2:M2"/>
    <mergeCell ref="B52:M52"/>
    <mergeCell ref="B63:M63"/>
    <mergeCell ref="B5:M5"/>
    <mergeCell ref="B16:M16"/>
    <mergeCell ref="B27:M27"/>
    <mergeCell ref="B38:M38"/>
    <mergeCell ref="A45:M45"/>
    <mergeCell ref="A46:M46"/>
    <mergeCell ref="A136:M136"/>
    <mergeCell ref="A137:M137"/>
    <mergeCell ref="B96:M96"/>
    <mergeCell ref="B107:M107"/>
    <mergeCell ref="B118:M118"/>
    <mergeCell ref="B129:M129"/>
    <mergeCell ref="B94:M94"/>
    <mergeCell ref="A224:M224"/>
    <mergeCell ref="A225:M225"/>
    <mergeCell ref="B226:M226"/>
    <mergeCell ref="B182:M182"/>
    <mergeCell ref="B184:M184"/>
    <mergeCell ref="B195:M195"/>
    <mergeCell ref="B206:M206"/>
    <mergeCell ref="B217:M217"/>
    <mergeCell ref="A180:M180"/>
    <mergeCell ref="A181:M181"/>
    <mergeCell ref="B138:M138"/>
    <mergeCell ref="B140:M140"/>
    <mergeCell ref="B151:M151"/>
    <mergeCell ref="B162:M162"/>
    <mergeCell ref="B173:M173"/>
    <mergeCell ref="A321:M321"/>
    <mergeCell ref="B272:M272"/>
    <mergeCell ref="B274:M274"/>
    <mergeCell ref="B285:M285"/>
    <mergeCell ref="B296:M296"/>
    <mergeCell ref="B307:M307"/>
    <mergeCell ref="B316:M316"/>
    <mergeCell ref="B324:M324"/>
    <mergeCell ref="B376:M376"/>
    <mergeCell ref="B387:M387"/>
    <mergeCell ref="B398:M398"/>
    <mergeCell ref="B348:M348"/>
    <mergeCell ref="B359:M359"/>
    <mergeCell ref="A373:M373"/>
    <mergeCell ref="B374:M374"/>
    <mergeCell ref="B409:M409"/>
    <mergeCell ref="B427:M427"/>
    <mergeCell ref="B438:M438"/>
    <mergeCell ref="B326:M326"/>
    <mergeCell ref="B337:M337"/>
    <mergeCell ref="B368:M368"/>
    <mergeCell ref="A423:M423"/>
    <mergeCell ref="B418:M418"/>
    <mergeCell ref="B425:M425"/>
    <mergeCell ref="B469:M469"/>
    <mergeCell ref="B529:M529"/>
    <mergeCell ref="B520:M520"/>
    <mergeCell ref="B449:M449"/>
    <mergeCell ref="B478:M478"/>
    <mergeCell ref="B489:M489"/>
    <mergeCell ref="B500:M500"/>
    <mergeCell ref="B460:M460"/>
    <mergeCell ref="B476:M476"/>
    <mergeCell ref="A474:M474"/>
    <mergeCell ref="B511:M511"/>
    <mergeCell ref="A526:M526"/>
    <mergeCell ref="B527:M527"/>
    <mergeCell ref="A577:M577"/>
    <mergeCell ref="B553:B558"/>
    <mergeCell ref="C553:C558"/>
    <mergeCell ref="B562:M562"/>
    <mergeCell ref="B540:M540"/>
    <mergeCell ref="B573:B575"/>
    <mergeCell ref="C573:C575"/>
    <mergeCell ref="B571:M571"/>
    <mergeCell ref="B542:B547"/>
    <mergeCell ref="B551:M551"/>
    <mergeCell ref="C542:C547"/>
    <mergeCell ref="A270:M270"/>
    <mergeCell ref="A269:M269"/>
    <mergeCell ref="B227:M227"/>
    <mergeCell ref="B229:M229"/>
    <mergeCell ref="B240:M240"/>
    <mergeCell ref="B251:M251"/>
    <mergeCell ref="B262:M262"/>
  </mergeCells>
  <pageMargins left="0.7" right="0.7" top="0.75" bottom="0.75" header="0.3" footer="0.3"/>
  <pageSetup scale="62" fitToHeight="7" orientation="landscape" r:id="rId1"/>
  <headerFooter>
    <oddFooter>&amp;L&amp;D at &amp;T
&amp;F&amp;C&amp;A&amp;RPage &amp;P of &amp;N</oddFooter>
  </headerFooter>
  <rowBreaks count="10" manualBreakCount="10">
    <brk id="93" max="13" man="1"/>
    <brk id="137" max="16383" man="1"/>
    <brk id="181" max="16383" man="1"/>
    <brk id="226" max="16383" man="1"/>
    <brk id="271" max="16383" man="1"/>
    <brk id="323" max="16383" man="1"/>
    <brk id="373" max="16383" man="1"/>
    <brk id="424" max="16383" man="1"/>
    <brk id="475" max="16383" man="1"/>
    <brk id="52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89"/>
  <sheetViews>
    <sheetView zoomScaleNormal="100" workbookViewId="0">
      <selection activeCell="G38" sqref="G38"/>
    </sheetView>
  </sheetViews>
  <sheetFormatPr defaultRowHeight="14.5" x14ac:dyDescent="0.35"/>
  <cols>
    <col min="1" max="1" width="28.1796875" customWidth="1"/>
    <col min="2" max="2" width="11.54296875" customWidth="1"/>
    <col min="3" max="3" width="12.1796875" customWidth="1"/>
    <col min="4" max="13" width="11.54296875" customWidth="1"/>
  </cols>
  <sheetData>
    <row r="1" spans="1:13" ht="7.5" customHeight="1" x14ac:dyDescent="0.35"/>
    <row r="2" spans="1:13" ht="29.15" customHeight="1" x14ac:dyDescent="0.35">
      <c r="A2" s="179"/>
      <c r="B2" s="342" t="s">
        <v>671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20.149999999999999" customHeight="1" x14ac:dyDescent="0.35">
      <c r="A3" s="179">
        <v>2019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</row>
    <row r="4" spans="1:13" ht="4" customHeight="1" thickBot="1" x14ac:dyDescent="0.4">
      <c r="A4" s="179"/>
    </row>
    <row r="5" spans="1:13" ht="15" thickBot="1" x14ac:dyDescent="0.4">
      <c r="A5" s="26" t="s">
        <v>0</v>
      </c>
      <c r="B5" s="184">
        <v>43466</v>
      </c>
      <c r="C5" s="182">
        <v>43497</v>
      </c>
      <c r="D5" s="182">
        <v>43525</v>
      </c>
      <c r="E5" s="182">
        <v>43556</v>
      </c>
      <c r="F5" s="182">
        <v>43586</v>
      </c>
      <c r="G5" s="182">
        <v>43617</v>
      </c>
      <c r="H5" s="182">
        <v>43647</v>
      </c>
      <c r="I5" s="182">
        <v>43678</v>
      </c>
      <c r="J5" s="182">
        <v>43709</v>
      </c>
      <c r="K5" s="182">
        <v>43739</v>
      </c>
      <c r="L5" s="182">
        <v>43770</v>
      </c>
      <c r="M5" s="183">
        <v>43800</v>
      </c>
    </row>
    <row r="6" spans="1:13" x14ac:dyDescent="0.35">
      <c r="A6" s="3" t="s">
        <v>44</v>
      </c>
      <c r="B6" s="154">
        <v>1242</v>
      </c>
      <c r="C6" s="154">
        <v>1117.954</v>
      </c>
      <c r="D6" s="154">
        <v>1258</v>
      </c>
      <c r="E6" s="154">
        <v>1039.8340000000001</v>
      </c>
      <c r="F6" s="154">
        <v>1464</v>
      </c>
      <c r="G6" s="154"/>
      <c r="H6" s="154"/>
      <c r="I6" s="154"/>
      <c r="J6" s="154"/>
      <c r="K6" s="154"/>
      <c r="L6" s="154"/>
      <c r="M6" s="154"/>
    </row>
    <row r="7" spans="1:13" x14ac:dyDescent="0.35">
      <c r="A7" s="3" t="s">
        <v>45</v>
      </c>
      <c r="B7" s="154">
        <v>7897</v>
      </c>
      <c r="C7" s="154">
        <v>9414</v>
      </c>
      <c r="D7" s="154">
        <v>8683</v>
      </c>
      <c r="E7" s="154">
        <v>6717.7340000000004</v>
      </c>
      <c r="F7" s="154">
        <v>11793</v>
      </c>
      <c r="G7" s="154"/>
      <c r="H7" s="223"/>
      <c r="I7" s="154"/>
      <c r="J7" s="154"/>
      <c r="K7" s="154"/>
      <c r="L7" s="154"/>
      <c r="M7" s="154"/>
    </row>
    <row r="8" spans="1:13" x14ac:dyDescent="0.35">
      <c r="A8" s="3" t="s">
        <v>46</v>
      </c>
      <c r="B8" s="154">
        <v>445</v>
      </c>
      <c r="C8" s="154">
        <v>448.28199999999998</v>
      </c>
      <c r="D8" s="154">
        <v>462</v>
      </c>
      <c r="E8" s="154">
        <v>296.64499999999998</v>
      </c>
      <c r="F8" s="154">
        <v>570</v>
      </c>
      <c r="G8" s="154"/>
      <c r="H8" s="223"/>
      <c r="I8" s="154"/>
      <c r="J8" s="154"/>
      <c r="K8" s="154"/>
      <c r="L8" s="154"/>
      <c r="M8" s="154"/>
    </row>
    <row r="9" spans="1:13" x14ac:dyDescent="0.35">
      <c r="A9" s="26" t="s">
        <v>48</v>
      </c>
      <c r="B9" s="152">
        <v>9585</v>
      </c>
      <c r="C9" s="152">
        <v>11020.236999999999</v>
      </c>
      <c r="D9" s="152">
        <v>10403</v>
      </c>
      <c r="E9" s="152">
        <v>8054.2129999999997</v>
      </c>
      <c r="F9" s="152">
        <v>13827</v>
      </c>
      <c r="G9" s="152"/>
      <c r="H9" s="152"/>
      <c r="I9" s="152"/>
      <c r="J9" s="152"/>
      <c r="K9" s="152"/>
      <c r="L9" s="152"/>
      <c r="M9" s="152"/>
    </row>
    <row r="10" spans="1:13" ht="15.65" customHeight="1" x14ac:dyDescent="0.35">
      <c r="A10" s="3"/>
      <c r="B10" s="77"/>
      <c r="C10" s="77"/>
      <c r="D10" s="77"/>
      <c r="M10" s="77"/>
    </row>
    <row r="11" spans="1:13" ht="15.65" customHeight="1" x14ac:dyDescent="0.35">
      <c r="A11" s="27" t="s">
        <v>1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</row>
    <row r="12" spans="1:13" ht="15.65" customHeight="1" x14ac:dyDescent="0.35">
      <c r="A12" s="3" t="s">
        <v>44</v>
      </c>
      <c r="B12" s="154">
        <v>47</v>
      </c>
      <c r="C12" s="154">
        <v>32.786000000000001</v>
      </c>
      <c r="D12" s="154">
        <v>32</v>
      </c>
      <c r="E12" s="154">
        <v>28.794</v>
      </c>
      <c r="F12" s="154">
        <v>29</v>
      </c>
      <c r="G12" s="154"/>
      <c r="H12" s="154"/>
      <c r="I12" s="154"/>
      <c r="J12" s="154"/>
      <c r="K12" s="154"/>
      <c r="L12" s="154"/>
      <c r="M12" s="154"/>
    </row>
    <row r="13" spans="1:13" ht="14.5" customHeight="1" x14ac:dyDescent="0.35">
      <c r="A13" s="3" t="s">
        <v>45</v>
      </c>
      <c r="B13" s="154">
        <v>3188</v>
      </c>
      <c r="C13" s="154">
        <v>2627.7249999999999</v>
      </c>
      <c r="D13" s="154">
        <v>3428</v>
      </c>
      <c r="E13" s="154">
        <v>2272.6010000000001</v>
      </c>
      <c r="F13" s="154">
        <v>4186</v>
      </c>
      <c r="G13" s="154"/>
      <c r="H13" s="154"/>
      <c r="I13" s="154"/>
      <c r="J13" s="154"/>
      <c r="K13" s="154"/>
      <c r="L13" s="154"/>
      <c r="M13" s="154"/>
    </row>
    <row r="14" spans="1:13" ht="14.5" customHeight="1" x14ac:dyDescent="0.35">
      <c r="A14" s="25" t="s">
        <v>46</v>
      </c>
      <c r="B14" s="154">
        <v>25</v>
      </c>
      <c r="C14" s="154">
        <v>18.228999999999999</v>
      </c>
      <c r="D14" s="154">
        <v>39</v>
      </c>
      <c r="E14" s="154">
        <v>17.501999999999999</v>
      </c>
      <c r="F14" s="154">
        <v>19</v>
      </c>
      <c r="G14" s="154"/>
      <c r="H14" s="154"/>
      <c r="I14" s="154"/>
      <c r="J14" s="154"/>
      <c r="K14" s="154"/>
      <c r="L14" s="154"/>
      <c r="M14" s="154"/>
    </row>
    <row r="15" spans="1:13" ht="14.5" customHeight="1" x14ac:dyDescent="0.35">
      <c r="A15" s="26" t="s">
        <v>49</v>
      </c>
      <c r="B15" s="152">
        <v>3260</v>
      </c>
      <c r="C15" s="152">
        <v>2678.74</v>
      </c>
      <c r="D15" s="152">
        <v>3499</v>
      </c>
      <c r="E15" s="152">
        <v>2318.8969999999999</v>
      </c>
      <c r="F15" s="152">
        <v>4233</v>
      </c>
      <c r="G15" s="152"/>
      <c r="H15" s="152"/>
      <c r="I15" s="152"/>
      <c r="J15" s="152"/>
      <c r="K15" s="152"/>
      <c r="L15" s="152"/>
      <c r="M15" s="152"/>
    </row>
    <row r="16" spans="1:13" ht="14.5" customHeight="1" x14ac:dyDescent="0.35">
      <c r="A16" s="26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1:13" ht="14.5" customHeight="1" x14ac:dyDescent="0.35">
      <c r="A17" s="26" t="s">
        <v>50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</row>
    <row r="18" spans="1:13" ht="14.5" customHeight="1" x14ac:dyDescent="0.35">
      <c r="A18" s="3" t="s">
        <v>44</v>
      </c>
      <c r="B18" s="154">
        <v>0</v>
      </c>
      <c r="C18" s="154">
        <v>0</v>
      </c>
      <c r="D18" s="154">
        <v>0</v>
      </c>
      <c r="E18" s="154">
        <v>0</v>
      </c>
      <c r="F18" s="154">
        <v>0</v>
      </c>
      <c r="G18" s="154"/>
      <c r="H18" s="154"/>
      <c r="I18" s="154"/>
      <c r="J18" s="154"/>
      <c r="K18" s="154"/>
      <c r="L18" s="154"/>
      <c r="M18" s="154"/>
    </row>
    <row r="19" spans="1:13" ht="14.5" customHeight="1" x14ac:dyDescent="0.35">
      <c r="A19" s="3" t="s">
        <v>45</v>
      </c>
      <c r="B19" s="154">
        <v>2258</v>
      </c>
      <c r="C19" s="154">
        <v>2121.884</v>
      </c>
      <c r="D19" s="154">
        <v>1997</v>
      </c>
      <c r="E19" s="154">
        <v>2259.799</v>
      </c>
      <c r="F19" s="154">
        <v>2320</v>
      </c>
      <c r="G19" s="154"/>
      <c r="H19" s="154"/>
      <c r="I19" s="154"/>
      <c r="J19" s="154"/>
      <c r="K19" s="154"/>
      <c r="L19" s="154"/>
      <c r="M19" s="154"/>
    </row>
    <row r="20" spans="1:13" ht="14.5" customHeight="1" x14ac:dyDescent="0.35">
      <c r="A20" s="25" t="s">
        <v>46</v>
      </c>
      <c r="B20" s="154">
        <v>232</v>
      </c>
      <c r="C20" s="154">
        <v>205.90799999999999</v>
      </c>
      <c r="D20" s="154">
        <v>178</v>
      </c>
      <c r="E20" s="154">
        <v>226.108</v>
      </c>
      <c r="F20" s="154">
        <v>210</v>
      </c>
      <c r="G20" s="154"/>
      <c r="H20" s="154"/>
      <c r="I20" s="154"/>
      <c r="J20" s="154"/>
      <c r="K20" s="154"/>
      <c r="L20" s="154"/>
      <c r="M20" s="154"/>
    </row>
    <row r="21" spans="1:13" ht="14.5" customHeight="1" x14ac:dyDescent="0.35">
      <c r="A21" s="27" t="s">
        <v>4</v>
      </c>
      <c r="B21" s="152">
        <v>2491</v>
      </c>
      <c r="C21" s="152">
        <v>2327.7919999999999</v>
      </c>
      <c r="D21" s="152">
        <v>2175</v>
      </c>
      <c r="E21" s="152">
        <v>2485.9070000000002</v>
      </c>
      <c r="F21" s="152">
        <v>2530</v>
      </c>
      <c r="G21" s="152"/>
      <c r="H21" s="152"/>
      <c r="I21" s="152"/>
      <c r="J21" s="152"/>
      <c r="K21" s="152"/>
      <c r="L21" s="152"/>
      <c r="M21" s="152"/>
    </row>
    <row r="22" spans="1:13" ht="14.5" customHeight="1" x14ac:dyDescent="0.35">
      <c r="A22" s="2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spans="1:13" ht="14.5" customHeight="1" x14ac:dyDescent="0.35">
      <c r="A23" s="27" t="s">
        <v>2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spans="1:13" ht="14.5" customHeight="1" x14ac:dyDescent="0.35">
      <c r="A24" s="3" t="s">
        <v>44</v>
      </c>
      <c r="B24" s="154">
        <v>0</v>
      </c>
      <c r="C24" s="154">
        <v>0</v>
      </c>
      <c r="D24" s="154">
        <v>0</v>
      </c>
      <c r="E24" s="154">
        <v>0</v>
      </c>
      <c r="F24" s="154">
        <v>0</v>
      </c>
      <c r="G24" s="154"/>
      <c r="H24" s="154"/>
      <c r="I24" s="154"/>
      <c r="J24" s="154"/>
      <c r="K24" s="154"/>
      <c r="L24" s="154"/>
      <c r="M24" s="154"/>
    </row>
    <row r="25" spans="1:13" ht="14.5" customHeight="1" x14ac:dyDescent="0.35">
      <c r="A25" s="3" t="s">
        <v>45</v>
      </c>
      <c r="B25" s="154">
        <v>831</v>
      </c>
      <c r="C25" s="154">
        <v>756.19399999999996</v>
      </c>
      <c r="D25" s="154">
        <v>1027</v>
      </c>
      <c r="E25" s="154">
        <v>741.05700000000002</v>
      </c>
      <c r="F25" s="154">
        <v>817</v>
      </c>
      <c r="G25" s="154"/>
      <c r="H25" s="154"/>
      <c r="I25" s="154"/>
      <c r="J25" s="154"/>
      <c r="K25" s="154"/>
      <c r="L25" s="154"/>
      <c r="M25" s="154"/>
    </row>
    <row r="26" spans="1:13" ht="14.5" customHeight="1" x14ac:dyDescent="0.35">
      <c r="A26" s="25" t="s">
        <v>46</v>
      </c>
      <c r="B26" s="154">
        <v>7</v>
      </c>
      <c r="C26" s="154">
        <v>5.97</v>
      </c>
      <c r="D26" s="154">
        <v>15</v>
      </c>
      <c r="E26" s="154">
        <v>5.5529999999999999</v>
      </c>
      <c r="F26" s="154">
        <v>5</v>
      </c>
      <c r="G26" s="154"/>
      <c r="H26" s="154"/>
      <c r="I26" s="154"/>
      <c r="J26" s="154"/>
      <c r="K26" s="154"/>
      <c r="L26" s="154"/>
      <c r="M26" s="154"/>
    </row>
    <row r="27" spans="1:13" ht="14.5" customHeight="1" x14ac:dyDescent="0.35">
      <c r="A27" s="26" t="s">
        <v>51</v>
      </c>
      <c r="B27" s="152">
        <v>838</v>
      </c>
      <c r="C27" s="152">
        <v>762.24900000000002</v>
      </c>
      <c r="D27" s="152">
        <v>1042</v>
      </c>
      <c r="E27" s="152">
        <v>746.73400000000004</v>
      </c>
      <c r="F27" s="152">
        <v>822</v>
      </c>
      <c r="G27" s="152"/>
      <c r="H27" s="152"/>
      <c r="I27" s="152"/>
      <c r="J27" s="152"/>
      <c r="K27" s="152"/>
      <c r="L27" s="152"/>
      <c r="M27" s="152"/>
    </row>
    <row r="28" spans="1:13" ht="14.5" customHeight="1" x14ac:dyDescent="0.35">
      <c r="A28" s="319"/>
      <c r="B28" s="77"/>
      <c r="C28" s="77"/>
      <c r="D28" s="77"/>
      <c r="E28" s="168"/>
      <c r="F28" s="77"/>
      <c r="G28" s="77"/>
      <c r="H28" s="77"/>
      <c r="I28" s="77"/>
      <c r="J28" s="77"/>
      <c r="K28" s="77"/>
      <c r="L28" s="77"/>
      <c r="M28" s="77"/>
    </row>
    <row r="29" spans="1:13" ht="14.5" customHeight="1" x14ac:dyDescent="0.35">
      <c r="A29" s="26" t="s">
        <v>3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</row>
    <row r="30" spans="1:13" ht="14.5" customHeight="1" x14ac:dyDescent="0.35">
      <c r="A30" s="3" t="s">
        <v>44</v>
      </c>
      <c r="B30" s="154">
        <v>33</v>
      </c>
      <c r="C30" s="154">
        <v>40.831000000000003</v>
      </c>
      <c r="D30" s="154">
        <v>39</v>
      </c>
      <c r="E30" s="154">
        <v>35.381</v>
      </c>
      <c r="F30" s="154">
        <v>66</v>
      </c>
      <c r="G30" s="154"/>
      <c r="H30" s="154"/>
      <c r="I30" s="154"/>
      <c r="J30" s="154"/>
      <c r="K30" s="154"/>
      <c r="L30" s="154"/>
      <c r="M30" s="154"/>
    </row>
    <row r="31" spans="1:13" ht="14.5" customHeight="1" x14ac:dyDescent="0.35">
      <c r="A31" s="3" t="s">
        <v>45</v>
      </c>
      <c r="B31" s="154">
        <v>1031</v>
      </c>
      <c r="C31" s="154">
        <v>1639.0630000000001</v>
      </c>
      <c r="D31" s="154">
        <v>1283</v>
      </c>
      <c r="E31" s="154">
        <v>1523.067</v>
      </c>
      <c r="F31" s="154">
        <v>1798</v>
      </c>
      <c r="G31" s="154"/>
      <c r="H31" s="154"/>
      <c r="I31" s="154"/>
      <c r="J31" s="154"/>
      <c r="K31" s="154"/>
      <c r="L31" s="154"/>
      <c r="M31" s="154"/>
    </row>
    <row r="32" spans="1:13" ht="14.5" customHeight="1" x14ac:dyDescent="0.35">
      <c r="A32" s="25" t="s">
        <v>46</v>
      </c>
      <c r="B32" s="154">
        <v>32</v>
      </c>
      <c r="C32" s="154">
        <v>50.954000000000001</v>
      </c>
      <c r="D32" s="154">
        <v>28</v>
      </c>
      <c r="E32" s="154">
        <v>45.033999999999999</v>
      </c>
      <c r="F32" s="154">
        <v>31</v>
      </c>
      <c r="G32" s="154"/>
      <c r="H32" s="154"/>
      <c r="I32" s="154"/>
      <c r="J32" s="154"/>
      <c r="K32" s="154"/>
      <c r="L32" s="154"/>
      <c r="M32" s="154"/>
    </row>
    <row r="33" spans="1:13" ht="14.5" customHeight="1" x14ac:dyDescent="0.35">
      <c r="A33" s="26" t="s">
        <v>670</v>
      </c>
      <c r="B33" s="152">
        <v>1095</v>
      </c>
      <c r="C33" s="152">
        <v>1730.848</v>
      </c>
      <c r="D33" s="152">
        <v>1350</v>
      </c>
      <c r="E33" s="152">
        <v>1603.482</v>
      </c>
      <c r="F33" s="152">
        <v>1895</v>
      </c>
      <c r="G33" s="152"/>
      <c r="H33" s="152"/>
      <c r="I33" s="152"/>
      <c r="J33" s="152"/>
      <c r="K33" s="152"/>
      <c r="L33" s="152"/>
      <c r="M33" s="152"/>
    </row>
    <row r="34" spans="1:13" ht="14.5" customHeight="1" x14ac:dyDescent="0.35">
      <c r="A34" s="26"/>
      <c r="B34" s="77"/>
      <c r="C34" s="77"/>
      <c r="D34" s="220"/>
      <c r="E34" s="77"/>
      <c r="F34" s="77"/>
      <c r="G34" s="77"/>
      <c r="H34" s="77"/>
      <c r="I34" s="77"/>
      <c r="J34" s="77"/>
      <c r="K34" s="77"/>
      <c r="L34" s="77"/>
      <c r="M34" s="77"/>
    </row>
    <row r="35" spans="1:13" ht="14.5" customHeight="1" x14ac:dyDescent="0.35">
      <c r="A35" s="26" t="s">
        <v>52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</row>
    <row r="36" spans="1:13" ht="14.5" customHeight="1" x14ac:dyDescent="0.35">
      <c r="A36" s="3" t="s">
        <v>44</v>
      </c>
      <c r="B36" s="154">
        <v>0</v>
      </c>
      <c r="C36" s="154">
        <v>0</v>
      </c>
      <c r="D36" s="154">
        <v>0</v>
      </c>
      <c r="E36" s="154">
        <v>0</v>
      </c>
      <c r="F36" s="154">
        <v>0</v>
      </c>
      <c r="G36" s="154"/>
      <c r="H36" s="154"/>
      <c r="I36" s="154"/>
      <c r="J36" s="154"/>
      <c r="K36" s="154"/>
      <c r="L36" s="154"/>
      <c r="M36" s="154"/>
    </row>
    <row r="37" spans="1:13" ht="14.5" customHeight="1" x14ac:dyDescent="0.35">
      <c r="A37" s="3" t="s">
        <v>45</v>
      </c>
      <c r="B37" s="154">
        <v>530</v>
      </c>
      <c r="C37" s="154">
        <v>500.03</v>
      </c>
      <c r="D37" s="154">
        <v>561</v>
      </c>
      <c r="E37" s="154">
        <v>507.22899999999998</v>
      </c>
      <c r="F37" s="154">
        <v>559</v>
      </c>
      <c r="G37" s="154"/>
      <c r="H37" s="154"/>
      <c r="I37" s="154"/>
      <c r="J37" s="154"/>
      <c r="K37" s="154"/>
      <c r="L37" s="154"/>
      <c r="M37" s="154"/>
    </row>
    <row r="38" spans="1:13" ht="14.5" customHeight="1" x14ac:dyDescent="0.35">
      <c r="A38" s="25" t="s">
        <v>46</v>
      </c>
      <c r="B38" s="154">
        <v>34</v>
      </c>
      <c r="C38" s="154">
        <v>24.556999999999999</v>
      </c>
      <c r="D38" s="154">
        <v>31</v>
      </c>
      <c r="E38" s="154">
        <v>21.033000000000001</v>
      </c>
      <c r="F38" s="154">
        <v>22</v>
      </c>
      <c r="G38" s="154"/>
      <c r="H38" s="154"/>
      <c r="I38" s="154"/>
      <c r="J38" s="154"/>
      <c r="K38" s="154"/>
      <c r="L38" s="154"/>
      <c r="M38" s="154"/>
    </row>
    <row r="39" spans="1:13" ht="14.5" customHeight="1" x14ac:dyDescent="0.35">
      <c r="A39" s="27" t="s">
        <v>5</v>
      </c>
      <c r="B39" s="152">
        <v>564</v>
      </c>
      <c r="C39" s="152">
        <v>524.58699999999999</v>
      </c>
      <c r="D39" s="152">
        <v>592</v>
      </c>
      <c r="E39" s="152">
        <v>528.26199999999994</v>
      </c>
      <c r="F39" s="152">
        <v>582</v>
      </c>
      <c r="G39" s="152"/>
      <c r="H39" s="152"/>
      <c r="I39" s="152"/>
      <c r="J39" s="152"/>
      <c r="K39" s="152"/>
      <c r="L39" s="152"/>
      <c r="M39" s="152"/>
    </row>
    <row r="40" spans="1:13" ht="14.5" customHeight="1" thickBot="1" x14ac:dyDescent="0.4">
      <c r="A40" s="3"/>
    </row>
    <row r="41" spans="1:13" ht="14.5" customHeight="1" thickBot="1" x14ac:dyDescent="0.4">
      <c r="A41" s="26" t="s">
        <v>53</v>
      </c>
      <c r="B41" s="184">
        <v>43484</v>
      </c>
      <c r="C41" s="182">
        <v>43515</v>
      </c>
      <c r="D41" s="182">
        <v>43543</v>
      </c>
      <c r="E41" s="182">
        <v>43574</v>
      </c>
      <c r="F41" s="182">
        <v>43604</v>
      </c>
      <c r="G41" s="182">
        <v>43635</v>
      </c>
      <c r="H41" s="182">
        <v>43665</v>
      </c>
      <c r="I41" s="182">
        <v>43696</v>
      </c>
      <c r="J41" s="182">
        <v>43727</v>
      </c>
      <c r="K41" s="182">
        <v>43757</v>
      </c>
      <c r="L41" s="182">
        <v>43788</v>
      </c>
      <c r="M41" s="183">
        <v>43818</v>
      </c>
    </row>
    <row r="42" spans="1:13" ht="14.5" customHeight="1" x14ac:dyDescent="0.35">
      <c r="A42" s="3" t="s">
        <v>44</v>
      </c>
      <c r="B42" s="154">
        <v>1322</v>
      </c>
      <c r="C42" s="154">
        <v>1191.6569999999999</v>
      </c>
      <c r="D42" s="154">
        <v>1329</v>
      </c>
      <c r="E42" s="157">
        <v>1104.134</v>
      </c>
      <c r="F42" s="154">
        <v>1558</v>
      </c>
      <c r="G42" s="154"/>
      <c r="H42" s="157"/>
      <c r="I42" s="157"/>
      <c r="J42" s="157"/>
      <c r="K42" s="157"/>
      <c r="L42" s="157"/>
      <c r="M42" s="154"/>
    </row>
    <row r="43" spans="1:13" ht="14.5" customHeight="1" x14ac:dyDescent="0.35">
      <c r="A43" s="3" t="s">
        <v>45</v>
      </c>
      <c r="B43" s="154">
        <v>15735</v>
      </c>
      <c r="C43" s="154">
        <v>17058.896000000001</v>
      </c>
      <c r="D43" s="154">
        <v>16979</v>
      </c>
      <c r="E43" s="154">
        <v>14021.486999999999</v>
      </c>
      <c r="F43" s="154">
        <v>21473</v>
      </c>
      <c r="G43" s="154"/>
      <c r="H43" s="154"/>
      <c r="I43" s="154"/>
      <c r="J43" s="154"/>
      <c r="K43" s="154"/>
      <c r="L43" s="154"/>
      <c r="M43" s="154"/>
    </row>
    <row r="44" spans="1:13" ht="14.5" customHeight="1" x14ac:dyDescent="0.35">
      <c r="A44" s="25" t="s">
        <v>46</v>
      </c>
      <c r="B44" s="154">
        <v>775</v>
      </c>
      <c r="C44" s="154">
        <v>793.9</v>
      </c>
      <c r="D44" s="154">
        <v>753</v>
      </c>
      <c r="E44" s="154">
        <v>611.87400000000002</v>
      </c>
      <c r="F44" s="154">
        <v>857</v>
      </c>
      <c r="G44" s="154"/>
      <c r="H44" s="154"/>
      <c r="I44" s="154"/>
      <c r="J44" s="154"/>
      <c r="K44" s="154"/>
      <c r="L44" s="154"/>
      <c r="M44" s="154"/>
    </row>
    <row r="45" spans="1:13" ht="14.5" customHeight="1" x14ac:dyDescent="0.35">
      <c r="A45" s="26" t="s">
        <v>13</v>
      </c>
      <c r="B45" s="152">
        <f>SUM(B42:B44)</f>
        <v>17832</v>
      </c>
      <c r="C45" s="152">
        <v>19044.452000000001</v>
      </c>
      <c r="D45" s="152">
        <v>19061</v>
      </c>
      <c r="E45" s="152">
        <v>15737.495000000001</v>
      </c>
      <c r="F45" s="152">
        <v>23888</v>
      </c>
      <c r="G45" s="152"/>
      <c r="H45" s="152"/>
      <c r="I45" s="152"/>
      <c r="J45" s="152"/>
      <c r="K45" s="152"/>
      <c r="L45" s="152"/>
      <c r="M45" s="152"/>
    </row>
    <row r="46" spans="1:13" ht="14.5" customHeight="1" x14ac:dyDescent="0.35"/>
    <row r="47" spans="1:13" ht="14.5" customHeight="1" x14ac:dyDescent="0.35">
      <c r="A47" s="333" t="s">
        <v>919</v>
      </c>
      <c r="B47" s="333"/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</row>
    <row r="48" spans="1:13" ht="29.5" customHeight="1" x14ac:dyDescent="0.35">
      <c r="A48" s="179">
        <v>2018</v>
      </c>
      <c r="B48" s="342" t="s">
        <v>671</v>
      </c>
      <c r="C48" s="342"/>
      <c r="D48" s="342"/>
      <c r="E48" s="342"/>
      <c r="F48" s="342"/>
      <c r="G48" s="342"/>
      <c r="H48" s="342"/>
      <c r="I48" s="342"/>
      <c r="J48" s="342"/>
      <c r="K48" s="342"/>
      <c r="L48" s="342"/>
      <c r="M48" s="342"/>
    </row>
    <row r="49" spans="1:13" ht="16" thickBot="1" x14ac:dyDescent="0.4">
      <c r="A49" s="179"/>
    </row>
    <row r="50" spans="1:13" ht="15" thickBot="1" x14ac:dyDescent="0.4">
      <c r="A50" s="26" t="s">
        <v>0</v>
      </c>
      <c r="B50" s="184">
        <v>43101</v>
      </c>
      <c r="C50" s="182">
        <v>43132</v>
      </c>
      <c r="D50" s="182">
        <v>43160</v>
      </c>
      <c r="E50" s="182">
        <v>43191</v>
      </c>
      <c r="F50" s="182">
        <v>43221</v>
      </c>
      <c r="G50" s="182">
        <v>43252</v>
      </c>
      <c r="H50" s="182">
        <v>43282</v>
      </c>
      <c r="I50" s="182">
        <v>43313</v>
      </c>
      <c r="J50" s="182">
        <v>43344</v>
      </c>
      <c r="K50" s="182">
        <v>43374</v>
      </c>
      <c r="L50" s="182">
        <v>43405</v>
      </c>
      <c r="M50" s="183">
        <v>43435</v>
      </c>
    </row>
    <row r="51" spans="1:13" x14ac:dyDescent="0.35">
      <c r="A51" s="3" t="s">
        <v>44</v>
      </c>
      <c r="B51" s="154">
        <v>1198</v>
      </c>
      <c r="C51" s="154">
        <v>1823</v>
      </c>
      <c r="D51" s="154">
        <v>1271</v>
      </c>
      <c r="E51" s="154">
        <v>963</v>
      </c>
      <c r="F51" s="154">
        <v>983</v>
      </c>
      <c r="G51" s="154">
        <v>900</v>
      </c>
      <c r="H51" s="154">
        <v>736</v>
      </c>
      <c r="I51" s="154">
        <v>827</v>
      </c>
      <c r="J51" s="154">
        <v>958</v>
      </c>
      <c r="K51" s="154">
        <v>1081</v>
      </c>
      <c r="L51" s="154">
        <v>980</v>
      </c>
      <c r="M51" s="154">
        <v>1056.7560000000001</v>
      </c>
    </row>
    <row r="52" spans="1:13" x14ac:dyDescent="0.35">
      <c r="A52" s="3" t="s">
        <v>45</v>
      </c>
      <c r="B52" s="154">
        <v>8081</v>
      </c>
      <c r="C52" s="154">
        <v>13375</v>
      </c>
      <c r="D52" s="154">
        <v>9074</v>
      </c>
      <c r="E52" s="154">
        <v>6455</v>
      </c>
      <c r="F52" s="154">
        <v>10259</v>
      </c>
      <c r="G52" s="154">
        <v>7019</v>
      </c>
      <c r="H52" s="223">
        <v>5186</v>
      </c>
      <c r="I52" s="154">
        <v>7547</v>
      </c>
      <c r="J52" s="154">
        <v>7285</v>
      </c>
      <c r="K52" s="154">
        <v>9237</v>
      </c>
      <c r="L52" s="154">
        <v>10584</v>
      </c>
      <c r="M52" s="154">
        <v>8796.6470000000008</v>
      </c>
    </row>
    <row r="53" spans="1:13" x14ac:dyDescent="0.35">
      <c r="A53" s="3" t="s">
        <v>46</v>
      </c>
      <c r="B53" s="154">
        <v>405</v>
      </c>
      <c r="C53" s="154">
        <v>618</v>
      </c>
      <c r="D53" s="154">
        <v>368</v>
      </c>
      <c r="E53" s="154">
        <v>247</v>
      </c>
      <c r="F53" s="154">
        <v>362</v>
      </c>
      <c r="G53" s="154">
        <v>297</v>
      </c>
      <c r="H53" s="223">
        <v>229</v>
      </c>
      <c r="I53" s="154">
        <v>268</v>
      </c>
      <c r="J53" s="154">
        <v>355</v>
      </c>
      <c r="K53" s="154">
        <v>311</v>
      </c>
      <c r="L53" s="154">
        <v>325</v>
      </c>
      <c r="M53" s="154">
        <v>381.80599999999998</v>
      </c>
    </row>
    <row r="54" spans="1:13" ht="15.65" customHeight="1" x14ac:dyDescent="0.35">
      <c r="A54" s="26" t="s">
        <v>48</v>
      </c>
      <c r="B54" s="152">
        <v>9684</v>
      </c>
      <c r="C54" s="152">
        <v>15816</v>
      </c>
      <c r="D54" s="152">
        <v>10713</v>
      </c>
      <c r="E54" s="152">
        <v>7665</v>
      </c>
      <c r="F54" s="152">
        <v>11604</v>
      </c>
      <c r="G54" s="152">
        <v>8216</v>
      </c>
      <c r="H54" s="152">
        <v>6151</v>
      </c>
      <c r="I54" s="152">
        <v>8641</v>
      </c>
      <c r="J54" s="152">
        <v>8597</v>
      </c>
      <c r="K54" s="152">
        <v>10628</v>
      </c>
      <c r="L54" s="152">
        <v>11889</v>
      </c>
      <c r="M54" s="152">
        <v>10235.209000000001</v>
      </c>
    </row>
    <row r="55" spans="1:13" ht="15.65" customHeight="1" x14ac:dyDescent="0.35">
      <c r="A55" s="3"/>
      <c r="B55" s="77"/>
      <c r="C55" s="77"/>
      <c r="D55" s="77"/>
      <c r="M55" s="77"/>
    </row>
    <row r="56" spans="1:13" ht="15.65" customHeight="1" x14ac:dyDescent="0.35">
      <c r="A56" s="27" t="s">
        <v>1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</row>
    <row r="57" spans="1:13" ht="14.5" customHeight="1" x14ac:dyDescent="0.35">
      <c r="A57" s="3" t="s">
        <v>44</v>
      </c>
      <c r="B57" s="154">
        <v>87</v>
      </c>
      <c r="C57" s="154">
        <v>81</v>
      </c>
      <c r="D57" s="154">
        <v>46</v>
      </c>
      <c r="E57" s="154">
        <v>40</v>
      </c>
      <c r="F57" s="154">
        <v>34</v>
      </c>
      <c r="G57" s="154">
        <v>43</v>
      </c>
      <c r="H57" s="154">
        <v>40</v>
      </c>
      <c r="I57" s="154">
        <v>41</v>
      </c>
      <c r="J57" s="154">
        <v>42</v>
      </c>
      <c r="K57" s="154">
        <v>47</v>
      </c>
      <c r="L57" s="154">
        <v>44</v>
      </c>
      <c r="M57" s="154">
        <v>64.152000000000001</v>
      </c>
    </row>
    <row r="58" spans="1:13" ht="14.5" customHeight="1" x14ac:dyDescent="0.35">
      <c r="A58" s="3" t="s">
        <v>45</v>
      </c>
      <c r="B58" s="154">
        <v>2923</v>
      </c>
      <c r="C58" s="154">
        <v>4773</v>
      </c>
      <c r="D58" s="154">
        <v>4311</v>
      </c>
      <c r="E58" s="154">
        <v>3358</v>
      </c>
      <c r="F58" s="154">
        <v>2567</v>
      </c>
      <c r="G58" s="154">
        <v>3130</v>
      </c>
      <c r="H58" s="154">
        <v>2305</v>
      </c>
      <c r="I58" s="154">
        <v>2315</v>
      </c>
      <c r="J58" s="154">
        <v>3287</v>
      </c>
      <c r="K58" s="154">
        <v>4656</v>
      </c>
      <c r="L58" s="154">
        <v>3615</v>
      </c>
      <c r="M58" s="154">
        <v>5011.9319999999998</v>
      </c>
    </row>
    <row r="59" spans="1:13" ht="14.5" customHeight="1" x14ac:dyDescent="0.35">
      <c r="A59" s="25" t="s">
        <v>46</v>
      </c>
      <c r="B59" s="154">
        <v>38</v>
      </c>
      <c r="C59" s="154">
        <v>51</v>
      </c>
      <c r="D59" s="154">
        <v>54</v>
      </c>
      <c r="E59" s="154">
        <v>33</v>
      </c>
      <c r="F59" s="154">
        <v>21</v>
      </c>
      <c r="G59" s="154">
        <v>53</v>
      </c>
      <c r="H59" s="154">
        <v>16</v>
      </c>
      <c r="I59" s="154">
        <v>16</v>
      </c>
      <c r="J59" s="154">
        <v>47</v>
      </c>
      <c r="K59" s="154">
        <v>30</v>
      </c>
      <c r="L59" s="154">
        <v>20</v>
      </c>
      <c r="M59" s="154">
        <v>51.872</v>
      </c>
    </row>
    <row r="60" spans="1:13" ht="14.5" customHeight="1" x14ac:dyDescent="0.35">
      <c r="A60" s="26" t="s">
        <v>49</v>
      </c>
      <c r="B60" s="152">
        <v>3048</v>
      </c>
      <c r="C60" s="152">
        <v>4905</v>
      </c>
      <c r="D60" s="152">
        <v>4410</v>
      </c>
      <c r="E60" s="152">
        <v>3432</v>
      </c>
      <c r="F60" s="152">
        <v>2622</v>
      </c>
      <c r="G60" s="152">
        <v>3226</v>
      </c>
      <c r="H60" s="152">
        <v>2361</v>
      </c>
      <c r="I60" s="152">
        <v>2373</v>
      </c>
      <c r="J60" s="152">
        <v>3375</v>
      </c>
      <c r="K60" s="152">
        <v>4733</v>
      </c>
      <c r="L60" s="152">
        <v>3679</v>
      </c>
      <c r="M60" s="152">
        <v>5127.866</v>
      </c>
    </row>
    <row r="61" spans="1:13" ht="14.5" customHeight="1" x14ac:dyDescent="0.35">
      <c r="A61" s="26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</row>
    <row r="62" spans="1:13" ht="14.5" customHeight="1" x14ac:dyDescent="0.35">
      <c r="A62" s="26" t="s">
        <v>50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</row>
    <row r="63" spans="1:13" ht="14.5" customHeight="1" x14ac:dyDescent="0.35">
      <c r="A63" s="3" t="s">
        <v>44</v>
      </c>
      <c r="B63" s="154">
        <v>0</v>
      </c>
      <c r="C63" s="154">
        <v>0</v>
      </c>
      <c r="D63" s="154">
        <v>0</v>
      </c>
      <c r="E63" s="154">
        <v>0</v>
      </c>
      <c r="F63" s="154">
        <v>0</v>
      </c>
      <c r="G63" s="154">
        <v>0</v>
      </c>
      <c r="H63" s="154">
        <v>0</v>
      </c>
      <c r="I63" s="154">
        <v>0</v>
      </c>
      <c r="J63" s="154">
        <v>0</v>
      </c>
      <c r="K63" s="154">
        <v>0</v>
      </c>
      <c r="L63" s="154">
        <v>0</v>
      </c>
      <c r="M63" s="154">
        <v>0</v>
      </c>
    </row>
    <row r="64" spans="1:13" ht="14.5" customHeight="1" x14ac:dyDescent="0.35">
      <c r="A64" s="3" t="s">
        <v>45</v>
      </c>
      <c r="B64" s="154">
        <v>2784</v>
      </c>
      <c r="C64" s="154">
        <v>2556</v>
      </c>
      <c r="D64" s="154">
        <v>2135</v>
      </c>
      <c r="E64" s="154">
        <v>2382</v>
      </c>
      <c r="F64" s="154">
        <v>2464</v>
      </c>
      <c r="G64" s="154">
        <v>2376</v>
      </c>
      <c r="H64" s="154">
        <v>2011</v>
      </c>
      <c r="I64" s="154">
        <v>1779</v>
      </c>
      <c r="J64" s="154">
        <v>2294</v>
      </c>
      <c r="K64" s="154">
        <v>2295</v>
      </c>
      <c r="L64" s="154">
        <v>2832</v>
      </c>
      <c r="M64" s="154">
        <v>2144.665</v>
      </c>
    </row>
    <row r="65" spans="1:13" ht="14.5" customHeight="1" x14ac:dyDescent="0.35">
      <c r="A65" s="25" t="s">
        <v>46</v>
      </c>
      <c r="B65" s="154">
        <v>324</v>
      </c>
      <c r="C65" s="154">
        <v>252</v>
      </c>
      <c r="D65" s="154">
        <v>217</v>
      </c>
      <c r="E65" s="154">
        <v>229</v>
      </c>
      <c r="F65" s="154">
        <v>237</v>
      </c>
      <c r="G65" s="154">
        <v>200</v>
      </c>
      <c r="H65" s="154">
        <v>177</v>
      </c>
      <c r="I65" s="154">
        <v>170</v>
      </c>
      <c r="J65" s="154">
        <v>221</v>
      </c>
      <c r="K65" s="154">
        <v>229</v>
      </c>
      <c r="L65" s="154">
        <v>295</v>
      </c>
      <c r="M65" s="154">
        <v>196.047</v>
      </c>
    </row>
    <row r="66" spans="1:13" ht="14.5" customHeight="1" x14ac:dyDescent="0.35">
      <c r="A66" s="27" t="s">
        <v>4</v>
      </c>
      <c r="B66" s="152">
        <v>3108</v>
      </c>
      <c r="C66" s="152">
        <v>2808</v>
      </c>
      <c r="D66" s="152">
        <v>2352</v>
      </c>
      <c r="E66" s="152">
        <v>2611</v>
      </c>
      <c r="F66" s="152">
        <v>2701</v>
      </c>
      <c r="G66" s="152">
        <v>2576</v>
      </c>
      <c r="H66" s="152">
        <v>2188</v>
      </c>
      <c r="I66" s="152">
        <v>1949</v>
      </c>
      <c r="J66" s="152">
        <v>2514</v>
      </c>
      <c r="K66" s="152">
        <v>2524</v>
      </c>
      <c r="L66" s="152">
        <v>3128</v>
      </c>
      <c r="M66" s="152">
        <v>2340.712</v>
      </c>
    </row>
    <row r="67" spans="1:13" ht="14.5" customHeight="1" x14ac:dyDescent="0.35">
      <c r="A67" s="2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</row>
    <row r="68" spans="1:13" ht="14.5" customHeight="1" x14ac:dyDescent="0.35">
      <c r="A68" s="27" t="s">
        <v>2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</row>
    <row r="69" spans="1:13" ht="14.5" customHeight="1" x14ac:dyDescent="0.35">
      <c r="A69" s="3" t="s">
        <v>44</v>
      </c>
      <c r="B69" s="154">
        <v>0</v>
      </c>
      <c r="C69" s="154">
        <v>0</v>
      </c>
      <c r="D69" s="154">
        <v>0</v>
      </c>
      <c r="E69" s="154">
        <v>0</v>
      </c>
      <c r="F69" s="154">
        <v>0</v>
      </c>
      <c r="G69" s="154">
        <v>0</v>
      </c>
      <c r="H69" s="154">
        <v>0</v>
      </c>
      <c r="I69" s="154">
        <v>0</v>
      </c>
      <c r="J69" s="154">
        <v>0</v>
      </c>
      <c r="K69" s="154">
        <v>0</v>
      </c>
      <c r="L69" s="154">
        <v>0</v>
      </c>
      <c r="M69" s="154">
        <v>0</v>
      </c>
    </row>
    <row r="70" spans="1:13" ht="14.5" customHeight="1" x14ac:dyDescent="0.35">
      <c r="A70" s="3" t="s">
        <v>45</v>
      </c>
      <c r="B70" s="154">
        <v>1078</v>
      </c>
      <c r="C70" s="154">
        <v>1076</v>
      </c>
      <c r="D70" s="154">
        <v>1102</v>
      </c>
      <c r="E70" s="154">
        <v>825</v>
      </c>
      <c r="F70" s="154">
        <v>1088</v>
      </c>
      <c r="G70" s="154">
        <v>1147</v>
      </c>
      <c r="H70" s="154">
        <v>832</v>
      </c>
      <c r="I70" s="154">
        <v>877</v>
      </c>
      <c r="J70" s="154">
        <v>1115</v>
      </c>
      <c r="K70" s="154">
        <v>897</v>
      </c>
      <c r="L70" s="154">
        <v>897</v>
      </c>
      <c r="M70" s="154">
        <v>1006.828</v>
      </c>
    </row>
    <row r="71" spans="1:13" ht="14.5" customHeight="1" x14ac:dyDescent="0.35">
      <c r="A71" s="25" t="s">
        <v>46</v>
      </c>
      <c r="B71" s="154">
        <v>14</v>
      </c>
      <c r="C71" s="154">
        <v>10</v>
      </c>
      <c r="D71" s="154">
        <v>18</v>
      </c>
      <c r="E71" s="154">
        <v>7</v>
      </c>
      <c r="F71" s="154">
        <v>14</v>
      </c>
      <c r="G71" s="154">
        <v>20</v>
      </c>
      <c r="H71" s="154">
        <v>8</v>
      </c>
      <c r="I71" s="154">
        <v>6</v>
      </c>
      <c r="J71" s="154">
        <v>17</v>
      </c>
      <c r="K71" s="154">
        <v>5</v>
      </c>
      <c r="L71" s="154">
        <v>7</v>
      </c>
      <c r="M71" s="154">
        <v>19.199000000000002</v>
      </c>
    </row>
    <row r="72" spans="1:13" ht="14.5" customHeight="1" x14ac:dyDescent="0.35">
      <c r="A72" s="26" t="s">
        <v>51</v>
      </c>
      <c r="B72" s="152">
        <v>1093</v>
      </c>
      <c r="C72" s="152">
        <v>1087</v>
      </c>
      <c r="D72" s="152">
        <v>1120</v>
      </c>
      <c r="E72" s="152">
        <v>832</v>
      </c>
      <c r="F72" s="152">
        <v>1102</v>
      </c>
      <c r="G72" s="152">
        <v>1167</v>
      </c>
      <c r="H72" s="152">
        <v>840</v>
      </c>
      <c r="I72" s="152">
        <v>883</v>
      </c>
      <c r="J72" s="152">
        <v>1132</v>
      </c>
      <c r="K72" s="152">
        <v>903</v>
      </c>
      <c r="L72" s="152">
        <v>904</v>
      </c>
      <c r="M72" s="152">
        <v>1026.098</v>
      </c>
    </row>
    <row r="73" spans="1:13" ht="14.5" customHeight="1" x14ac:dyDescent="0.35">
      <c r="A73" s="319"/>
      <c r="B73" s="77"/>
      <c r="C73" s="77"/>
      <c r="D73" s="77"/>
      <c r="E73" s="168"/>
      <c r="F73" s="77"/>
      <c r="G73" s="77"/>
      <c r="H73" s="77"/>
      <c r="I73" s="77"/>
      <c r="J73" s="77"/>
      <c r="K73" s="77"/>
      <c r="L73" s="77"/>
      <c r="M73" s="77"/>
    </row>
    <row r="74" spans="1:13" ht="14.5" customHeight="1" x14ac:dyDescent="0.35">
      <c r="A74" s="26" t="s">
        <v>3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</row>
    <row r="75" spans="1:13" ht="14.5" customHeight="1" x14ac:dyDescent="0.35">
      <c r="A75" s="3" t="s">
        <v>44</v>
      </c>
      <c r="B75" s="154">
        <v>58</v>
      </c>
      <c r="C75" s="154">
        <v>66</v>
      </c>
      <c r="D75" s="154">
        <v>77</v>
      </c>
      <c r="E75" s="154">
        <v>66</v>
      </c>
      <c r="F75" s="154">
        <v>75</v>
      </c>
      <c r="G75" s="154">
        <v>91</v>
      </c>
      <c r="H75" s="154">
        <v>68</v>
      </c>
      <c r="I75" s="154">
        <v>63</v>
      </c>
      <c r="J75" s="154">
        <v>48</v>
      </c>
      <c r="K75" s="154">
        <v>41</v>
      </c>
      <c r="L75" s="154">
        <v>35</v>
      </c>
      <c r="M75" s="154">
        <v>31.015999999999998</v>
      </c>
    </row>
    <row r="76" spans="1:13" ht="14.5" customHeight="1" x14ac:dyDescent="0.35">
      <c r="A76" s="3" t="s">
        <v>45</v>
      </c>
      <c r="B76" s="154">
        <v>1199</v>
      </c>
      <c r="C76" s="154">
        <v>1874</v>
      </c>
      <c r="D76" s="154">
        <v>1436</v>
      </c>
      <c r="E76" s="154">
        <v>1665</v>
      </c>
      <c r="F76" s="154">
        <v>1335</v>
      </c>
      <c r="G76" s="154">
        <v>1850</v>
      </c>
      <c r="H76" s="154">
        <v>1249</v>
      </c>
      <c r="I76" s="154">
        <v>1327</v>
      </c>
      <c r="J76" s="154">
        <v>1180</v>
      </c>
      <c r="K76" s="154">
        <v>1156</v>
      </c>
      <c r="L76" s="154">
        <v>1385</v>
      </c>
      <c r="M76" s="154">
        <v>985.55799999999999</v>
      </c>
    </row>
    <row r="77" spans="1:13" ht="14.5" customHeight="1" x14ac:dyDescent="0.35">
      <c r="A77" s="25" t="s">
        <v>46</v>
      </c>
      <c r="B77" s="154">
        <v>26</v>
      </c>
      <c r="C77" s="154">
        <v>48</v>
      </c>
      <c r="D77" s="154">
        <v>33</v>
      </c>
      <c r="E77" s="154">
        <v>47</v>
      </c>
      <c r="F77" s="154">
        <v>33</v>
      </c>
      <c r="G77" s="154">
        <v>52</v>
      </c>
      <c r="H77" s="154">
        <v>30</v>
      </c>
      <c r="I77" s="154">
        <v>36</v>
      </c>
      <c r="J77" s="154">
        <v>27</v>
      </c>
      <c r="K77" s="154">
        <v>32</v>
      </c>
      <c r="L77" s="154">
        <v>40</v>
      </c>
      <c r="M77" s="154">
        <v>29.003</v>
      </c>
    </row>
    <row r="78" spans="1:13" ht="14.5" customHeight="1" x14ac:dyDescent="0.35">
      <c r="A78" s="26" t="s">
        <v>670</v>
      </c>
      <c r="B78" s="152">
        <v>1283</v>
      </c>
      <c r="C78" s="152">
        <v>1988</v>
      </c>
      <c r="D78" s="152">
        <v>1546</v>
      </c>
      <c r="E78" s="152">
        <v>1779</v>
      </c>
      <c r="F78" s="152">
        <v>1442</v>
      </c>
      <c r="G78" s="152">
        <v>1994</v>
      </c>
      <c r="H78" s="152">
        <v>1348</v>
      </c>
      <c r="I78" s="152">
        <v>1426</v>
      </c>
      <c r="J78" s="152">
        <v>1255</v>
      </c>
      <c r="K78" s="152">
        <v>1229</v>
      </c>
      <c r="L78" s="152">
        <v>1460</v>
      </c>
      <c r="M78" s="152">
        <v>1045.577</v>
      </c>
    </row>
    <row r="79" spans="1:13" ht="14.5" customHeight="1" x14ac:dyDescent="0.35">
      <c r="A79" s="26"/>
      <c r="B79" s="77"/>
      <c r="C79" s="77"/>
      <c r="D79" s="220"/>
      <c r="E79" s="77"/>
      <c r="F79" s="77"/>
      <c r="G79" s="77"/>
      <c r="H79" s="77"/>
      <c r="I79" s="77"/>
      <c r="J79" s="77"/>
      <c r="K79" s="77"/>
      <c r="L79" s="77"/>
      <c r="M79" s="77"/>
    </row>
    <row r="80" spans="1:13" ht="14.5" customHeight="1" x14ac:dyDescent="0.35">
      <c r="A80" s="26" t="s">
        <v>52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</row>
    <row r="81" spans="1:13" ht="14.5" customHeight="1" x14ac:dyDescent="0.35">
      <c r="A81" s="3" t="s">
        <v>44</v>
      </c>
      <c r="B81" s="154">
        <v>0</v>
      </c>
      <c r="C81" s="154">
        <v>0</v>
      </c>
      <c r="D81" s="154">
        <v>0</v>
      </c>
      <c r="E81" s="154">
        <v>0</v>
      </c>
      <c r="F81" s="154">
        <v>0</v>
      </c>
      <c r="G81" s="154">
        <v>0</v>
      </c>
      <c r="H81" s="154">
        <v>0</v>
      </c>
      <c r="I81" s="154">
        <v>0</v>
      </c>
      <c r="J81" s="154">
        <v>0</v>
      </c>
      <c r="K81" s="154">
        <v>0</v>
      </c>
      <c r="L81" s="154">
        <v>0</v>
      </c>
      <c r="M81" s="154">
        <v>0</v>
      </c>
    </row>
    <row r="82" spans="1:13" ht="14.5" customHeight="1" x14ac:dyDescent="0.35">
      <c r="A82" s="3" t="s">
        <v>45</v>
      </c>
      <c r="B82" s="154">
        <v>732</v>
      </c>
      <c r="C82" s="154">
        <v>659</v>
      </c>
      <c r="D82" s="154">
        <v>653</v>
      </c>
      <c r="E82" s="154">
        <v>650</v>
      </c>
      <c r="F82" s="154">
        <v>645</v>
      </c>
      <c r="G82" s="154">
        <v>634</v>
      </c>
      <c r="H82" s="154">
        <v>615</v>
      </c>
      <c r="I82" s="154">
        <v>595</v>
      </c>
      <c r="J82" s="154">
        <v>570</v>
      </c>
      <c r="K82" s="154">
        <v>548</v>
      </c>
      <c r="L82" s="154">
        <v>596</v>
      </c>
      <c r="M82" s="154">
        <v>416.34</v>
      </c>
    </row>
    <row r="83" spans="1:13" ht="14.5" customHeight="1" x14ac:dyDescent="0.35">
      <c r="A83" s="25" t="s">
        <v>46</v>
      </c>
      <c r="B83" s="154">
        <v>32</v>
      </c>
      <c r="C83" s="154">
        <v>31</v>
      </c>
      <c r="D83" s="154">
        <v>30</v>
      </c>
      <c r="E83" s="154">
        <v>33</v>
      </c>
      <c r="F83" s="154">
        <v>29</v>
      </c>
      <c r="G83" s="154">
        <v>31</v>
      </c>
      <c r="H83" s="154">
        <v>27</v>
      </c>
      <c r="I83" s="154">
        <v>31</v>
      </c>
      <c r="J83" s="154">
        <v>28</v>
      </c>
      <c r="K83" s="154">
        <v>23</v>
      </c>
      <c r="L83" s="154">
        <v>28</v>
      </c>
      <c r="M83" s="154">
        <v>22.648</v>
      </c>
    </row>
    <row r="84" spans="1:13" ht="14.5" customHeight="1" x14ac:dyDescent="0.35">
      <c r="A84" s="27" t="s">
        <v>5</v>
      </c>
      <c r="B84" s="152">
        <v>763</v>
      </c>
      <c r="C84" s="152">
        <v>690</v>
      </c>
      <c r="D84" s="152">
        <v>683</v>
      </c>
      <c r="E84" s="152">
        <v>682</v>
      </c>
      <c r="F84" s="152">
        <v>674</v>
      </c>
      <c r="G84" s="152">
        <v>666</v>
      </c>
      <c r="H84" s="152">
        <v>642</v>
      </c>
      <c r="I84" s="152">
        <v>626</v>
      </c>
      <c r="J84" s="152">
        <v>598</v>
      </c>
      <c r="K84" s="152">
        <v>571</v>
      </c>
      <c r="L84" s="152">
        <v>624</v>
      </c>
      <c r="M84" s="152">
        <v>438.988</v>
      </c>
    </row>
    <row r="85" spans="1:13" ht="14.5" customHeight="1" thickBot="1" x14ac:dyDescent="0.4">
      <c r="A85" s="3"/>
    </row>
    <row r="86" spans="1:13" ht="14.5" customHeight="1" thickBot="1" x14ac:dyDescent="0.4">
      <c r="A86" s="26" t="s">
        <v>53</v>
      </c>
      <c r="B86" s="184">
        <v>43101</v>
      </c>
      <c r="C86" s="182">
        <v>43132</v>
      </c>
      <c r="D86" s="182">
        <v>43160</v>
      </c>
      <c r="E86" s="182">
        <v>43191</v>
      </c>
      <c r="F86" s="182">
        <v>43221</v>
      </c>
      <c r="G86" s="182">
        <v>43252</v>
      </c>
      <c r="H86" s="182">
        <v>43282</v>
      </c>
      <c r="I86" s="182">
        <v>43313</v>
      </c>
      <c r="J86" s="182">
        <v>43344</v>
      </c>
      <c r="K86" s="182">
        <v>43374</v>
      </c>
      <c r="L86" s="182">
        <v>43405</v>
      </c>
      <c r="M86" s="183">
        <v>43435</v>
      </c>
    </row>
    <row r="87" spans="1:13" ht="14.5" customHeight="1" x14ac:dyDescent="0.35">
      <c r="A87" s="3" t="s">
        <v>44</v>
      </c>
      <c r="B87" s="154">
        <v>1343</v>
      </c>
      <c r="C87" s="154">
        <v>1971</v>
      </c>
      <c r="D87" s="154">
        <v>1395</v>
      </c>
      <c r="E87" s="157">
        <v>1070</v>
      </c>
      <c r="F87" s="154">
        <v>1092</v>
      </c>
      <c r="G87" s="154">
        <v>1035</v>
      </c>
      <c r="H87" s="157">
        <v>845</v>
      </c>
      <c r="I87" s="157">
        <v>931</v>
      </c>
      <c r="J87" s="157">
        <v>1048</v>
      </c>
      <c r="K87" s="157">
        <v>1169</v>
      </c>
      <c r="L87" s="157">
        <v>1059</v>
      </c>
      <c r="M87" s="154">
        <v>1151.9960000000001</v>
      </c>
    </row>
    <row r="88" spans="1:13" ht="14.5" customHeight="1" x14ac:dyDescent="0.35">
      <c r="A88" s="3" t="s">
        <v>45</v>
      </c>
      <c r="B88" s="154">
        <v>16797</v>
      </c>
      <c r="C88" s="154">
        <v>24313</v>
      </c>
      <c r="D88" s="154">
        <v>18710</v>
      </c>
      <c r="E88" s="154">
        <v>15335</v>
      </c>
      <c r="F88" s="154">
        <v>18358</v>
      </c>
      <c r="G88" s="154">
        <v>16156</v>
      </c>
      <c r="H88" s="154">
        <v>12198</v>
      </c>
      <c r="I88" s="154">
        <v>14440</v>
      </c>
      <c r="J88" s="154">
        <v>15730</v>
      </c>
      <c r="K88" s="154">
        <v>18790</v>
      </c>
      <c r="L88" s="154">
        <v>19909</v>
      </c>
      <c r="M88" s="154">
        <v>18361.97</v>
      </c>
    </row>
    <row r="89" spans="1:13" ht="14.5" customHeight="1" x14ac:dyDescent="0.35">
      <c r="A89" s="25" t="s">
        <v>46</v>
      </c>
      <c r="B89" s="154">
        <v>839</v>
      </c>
      <c r="C89" s="154">
        <v>1010</v>
      </c>
      <c r="D89" s="154">
        <v>719</v>
      </c>
      <c r="E89" s="154">
        <v>596</v>
      </c>
      <c r="F89" s="154">
        <v>696</v>
      </c>
      <c r="G89" s="154">
        <v>653</v>
      </c>
      <c r="H89" s="154">
        <v>487</v>
      </c>
      <c r="I89" s="154">
        <v>527</v>
      </c>
      <c r="J89" s="154">
        <v>695</v>
      </c>
      <c r="K89" s="154">
        <v>630</v>
      </c>
      <c r="L89" s="154">
        <v>716</v>
      </c>
      <c r="M89" s="154">
        <v>700.48500000000001</v>
      </c>
    </row>
    <row r="90" spans="1:13" ht="14.5" customHeight="1" x14ac:dyDescent="0.35">
      <c r="A90" s="26" t="s">
        <v>13</v>
      </c>
      <c r="B90" s="152">
        <v>18979</v>
      </c>
      <c r="C90" s="152">
        <v>27294</v>
      </c>
      <c r="D90" s="152">
        <v>20824</v>
      </c>
      <c r="E90" s="152">
        <v>17001</v>
      </c>
      <c r="F90" s="152">
        <v>20146</v>
      </c>
      <c r="G90" s="152">
        <v>17845</v>
      </c>
      <c r="H90" s="152">
        <v>13530</v>
      </c>
      <c r="I90" s="152">
        <v>15899</v>
      </c>
      <c r="J90" s="152">
        <v>17472</v>
      </c>
      <c r="K90" s="152">
        <v>20589</v>
      </c>
      <c r="L90" s="152">
        <v>21684</v>
      </c>
      <c r="M90" s="152">
        <v>20214.45</v>
      </c>
    </row>
    <row r="91" spans="1:13" ht="14.5" customHeight="1" x14ac:dyDescent="0.35"/>
    <row r="92" spans="1:13" ht="27" customHeight="1" x14ac:dyDescent="0.35">
      <c r="A92" s="333" t="s">
        <v>919</v>
      </c>
      <c r="B92" s="333"/>
      <c r="C92" s="333"/>
      <c r="D92" s="333"/>
      <c r="E92" s="333"/>
      <c r="F92" s="333"/>
      <c r="G92" s="333"/>
      <c r="H92" s="333"/>
      <c r="I92" s="333"/>
      <c r="J92" s="333"/>
      <c r="K92" s="333"/>
      <c r="L92" s="333"/>
      <c r="M92" s="333"/>
    </row>
    <row r="93" spans="1:13" ht="29.15" customHeight="1" x14ac:dyDescent="0.35">
      <c r="A93" s="179">
        <v>2017</v>
      </c>
      <c r="B93" s="341" t="s">
        <v>671</v>
      </c>
      <c r="C93" s="341"/>
      <c r="D93" s="341"/>
      <c r="E93" s="341"/>
      <c r="F93" s="341"/>
      <c r="G93" s="341"/>
      <c r="H93" s="341"/>
      <c r="I93" s="341"/>
      <c r="J93" s="341"/>
      <c r="K93" s="341"/>
      <c r="L93" s="341"/>
      <c r="M93" s="341"/>
    </row>
    <row r="94" spans="1:13" ht="15" thickBot="1" x14ac:dyDescent="0.4">
      <c r="A94" s="3"/>
    </row>
    <row r="95" spans="1:13" ht="15.65" customHeight="1" thickBot="1" x14ac:dyDescent="0.4">
      <c r="A95" s="26" t="s">
        <v>0</v>
      </c>
      <c r="B95" s="184">
        <v>42736</v>
      </c>
      <c r="C95" s="182">
        <v>42767</v>
      </c>
      <c r="D95" s="182">
        <v>42795</v>
      </c>
      <c r="E95" s="182">
        <v>42826</v>
      </c>
      <c r="F95" s="182">
        <v>42856</v>
      </c>
      <c r="G95" s="182">
        <v>42887</v>
      </c>
      <c r="H95" s="182">
        <v>42917</v>
      </c>
      <c r="I95" s="182">
        <v>42948</v>
      </c>
      <c r="J95" s="182">
        <v>42979</v>
      </c>
      <c r="K95" s="182">
        <v>43009</v>
      </c>
      <c r="L95" s="182">
        <v>43040</v>
      </c>
      <c r="M95" s="183">
        <v>43070</v>
      </c>
    </row>
    <row r="96" spans="1:13" x14ac:dyDescent="0.35">
      <c r="A96" s="3" t="s">
        <v>44</v>
      </c>
      <c r="B96" s="154">
        <v>1149</v>
      </c>
      <c r="C96" s="154">
        <v>1309</v>
      </c>
      <c r="D96" s="154">
        <v>1244.4760000000001</v>
      </c>
      <c r="E96" s="154">
        <v>1256</v>
      </c>
      <c r="F96" s="154">
        <v>926</v>
      </c>
      <c r="G96" s="154">
        <v>829</v>
      </c>
      <c r="H96" s="154">
        <v>603</v>
      </c>
      <c r="I96" s="154">
        <v>728</v>
      </c>
      <c r="J96" s="154">
        <v>962</v>
      </c>
      <c r="K96" s="154">
        <v>1051</v>
      </c>
      <c r="L96" s="154">
        <v>960.69</v>
      </c>
      <c r="M96" s="154">
        <v>855</v>
      </c>
    </row>
    <row r="97" spans="1:13" x14ac:dyDescent="0.35">
      <c r="A97" s="3" t="s">
        <v>45</v>
      </c>
      <c r="B97" s="154">
        <v>6904</v>
      </c>
      <c r="C97" s="154">
        <v>8874</v>
      </c>
      <c r="D97" s="154">
        <v>7066.741</v>
      </c>
      <c r="E97" s="154">
        <v>6700</v>
      </c>
      <c r="F97" s="154">
        <v>7641</v>
      </c>
      <c r="G97" s="154">
        <v>6257</v>
      </c>
      <c r="H97" s="223">
        <v>5482</v>
      </c>
      <c r="I97" s="154">
        <v>6815</v>
      </c>
      <c r="J97" s="154">
        <v>6996</v>
      </c>
      <c r="K97" s="154">
        <v>6314</v>
      </c>
      <c r="L97" s="154">
        <v>8100.7629999999999</v>
      </c>
      <c r="M97" s="154">
        <v>5835</v>
      </c>
    </row>
    <row r="98" spans="1:13" x14ac:dyDescent="0.35">
      <c r="A98" s="3" t="s">
        <v>46</v>
      </c>
      <c r="B98" s="154">
        <v>339</v>
      </c>
      <c r="C98" s="154">
        <v>370</v>
      </c>
      <c r="D98" s="154">
        <f>54.666+336.018</f>
        <v>390.68399999999997</v>
      </c>
      <c r="E98" s="154">
        <v>309</v>
      </c>
      <c r="F98" s="154">
        <v>348</v>
      </c>
      <c r="G98" s="154">
        <v>372</v>
      </c>
      <c r="H98" s="223">
        <v>194</v>
      </c>
      <c r="I98" s="154">
        <v>210</v>
      </c>
      <c r="J98" s="154">
        <v>233</v>
      </c>
      <c r="K98" s="154">
        <v>260</v>
      </c>
      <c r="L98" s="154">
        <v>286.62099999999998</v>
      </c>
      <c r="M98" s="154">
        <v>213</v>
      </c>
    </row>
    <row r="99" spans="1:13" ht="14.5" customHeight="1" x14ac:dyDescent="0.35">
      <c r="A99" s="26" t="s">
        <v>48</v>
      </c>
      <c r="B99" s="152">
        <v>8391</v>
      </c>
      <c r="C99" s="152">
        <v>10553</v>
      </c>
      <c r="D99" s="152">
        <v>8701.9009999999998</v>
      </c>
      <c r="E99" s="152">
        <v>8264</v>
      </c>
      <c r="F99" s="152">
        <v>8916</v>
      </c>
      <c r="G99" s="152">
        <v>7457</v>
      </c>
      <c r="H99" s="152">
        <v>6279</v>
      </c>
      <c r="I99" s="152">
        <v>7753</v>
      </c>
      <c r="J99" s="152">
        <v>8190</v>
      </c>
      <c r="K99" s="152">
        <v>7624</v>
      </c>
      <c r="L99" s="152">
        <v>9348.0740000000005</v>
      </c>
      <c r="M99" s="152">
        <v>6903</v>
      </c>
    </row>
    <row r="100" spans="1:13" x14ac:dyDescent="0.35">
      <c r="A100" s="3"/>
      <c r="B100" s="77"/>
      <c r="C100" s="77"/>
      <c r="D100" s="77"/>
      <c r="M100" s="77"/>
    </row>
    <row r="101" spans="1:13" x14ac:dyDescent="0.35">
      <c r="A101" s="27" t="s">
        <v>1</v>
      </c>
      <c r="B101" s="77"/>
      <c r="C101" s="77"/>
      <c r="D101" s="77"/>
      <c r="M101" s="77"/>
    </row>
    <row r="102" spans="1:13" x14ac:dyDescent="0.35">
      <c r="A102" s="3" t="s">
        <v>44</v>
      </c>
      <c r="B102" s="154">
        <v>48</v>
      </c>
      <c r="C102" s="154">
        <v>62</v>
      </c>
      <c r="D102" s="154">
        <v>67.036000000000001</v>
      </c>
      <c r="E102" s="154">
        <v>49</v>
      </c>
      <c r="F102" s="154">
        <v>48</v>
      </c>
      <c r="G102" s="154">
        <v>57</v>
      </c>
      <c r="H102" s="154">
        <v>50</v>
      </c>
      <c r="I102" s="154">
        <v>59</v>
      </c>
      <c r="J102" s="154">
        <v>62</v>
      </c>
      <c r="K102" s="154">
        <v>58</v>
      </c>
      <c r="L102" s="154">
        <v>68.144000000000005</v>
      </c>
      <c r="M102" s="154">
        <v>64</v>
      </c>
    </row>
    <row r="103" spans="1:13" x14ac:dyDescent="0.35">
      <c r="A103" s="3" t="s">
        <v>45</v>
      </c>
      <c r="B103" s="154">
        <v>2435</v>
      </c>
      <c r="C103" s="154">
        <v>2463</v>
      </c>
      <c r="D103" s="154">
        <v>3095.98</v>
      </c>
      <c r="E103" s="154">
        <v>2537</v>
      </c>
      <c r="F103" s="154">
        <v>2288</v>
      </c>
      <c r="G103" s="154">
        <v>3078</v>
      </c>
      <c r="H103" s="154">
        <v>2029</v>
      </c>
      <c r="I103" s="154">
        <v>2612</v>
      </c>
      <c r="J103" s="154">
        <v>2964</v>
      </c>
      <c r="K103" s="154">
        <v>2165</v>
      </c>
      <c r="L103" s="154">
        <v>2637.9520000000002</v>
      </c>
      <c r="M103" s="154">
        <v>2836</v>
      </c>
    </row>
    <row r="104" spans="1:13" x14ac:dyDescent="0.35">
      <c r="A104" s="25" t="s">
        <v>46</v>
      </c>
      <c r="B104" s="154">
        <v>13</v>
      </c>
      <c r="C104" s="154">
        <v>12</v>
      </c>
      <c r="D104" s="154">
        <f>12.861+12.864</f>
        <v>25.725000000000001</v>
      </c>
      <c r="E104" s="154">
        <v>11</v>
      </c>
      <c r="F104" s="154">
        <v>12</v>
      </c>
      <c r="G104" s="154">
        <v>27</v>
      </c>
      <c r="H104" s="154">
        <v>12</v>
      </c>
      <c r="I104" s="154">
        <v>15</v>
      </c>
      <c r="J104" s="154">
        <v>57</v>
      </c>
      <c r="K104" s="154">
        <v>18</v>
      </c>
      <c r="L104" s="154">
        <v>18.614999999999998</v>
      </c>
      <c r="M104" s="154">
        <v>63</v>
      </c>
    </row>
    <row r="105" spans="1:13" x14ac:dyDescent="0.35">
      <c r="A105" s="26" t="s">
        <v>49</v>
      </c>
      <c r="B105" s="152">
        <v>2495</v>
      </c>
      <c r="C105" s="152">
        <v>2538</v>
      </c>
      <c r="D105" s="152">
        <v>3188.74</v>
      </c>
      <c r="E105" s="152">
        <v>2597</v>
      </c>
      <c r="F105" s="152">
        <v>2347</v>
      </c>
      <c r="G105" s="152">
        <v>3162</v>
      </c>
      <c r="H105" s="152">
        <v>2092</v>
      </c>
      <c r="I105" s="152">
        <v>2687</v>
      </c>
      <c r="J105" s="152">
        <v>3083</v>
      </c>
      <c r="K105" s="152">
        <v>2241</v>
      </c>
      <c r="L105" s="152">
        <v>2724.7109999999998</v>
      </c>
      <c r="M105" s="152">
        <v>2963</v>
      </c>
    </row>
    <row r="106" spans="1:13" x14ac:dyDescent="0.35">
      <c r="A106" s="26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</row>
    <row r="107" spans="1:13" x14ac:dyDescent="0.35">
      <c r="A107" s="26" t="s">
        <v>50</v>
      </c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</row>
    <row r="108" spans="1:13" x14ac:dyDescent="0.35">
      <c r="A108" s="3" t="s">
        <v>44</v>
      </c>
      <c r="B108" s="154">
        <v>0</v>
      </c>
      <c r="C108" s="154">
        <v>0</v>
      </c>
      <c r="D108" s="154">
        <v>0</v>
      </c>
      <c r="E108" s="154">
        <v>0</v>
      </c>
      <c r="F108" s="154">
        <v>0</v>
      </c>
      <c r="G108" s="154">
        <v>0</v>
      </c>
      <c r="H108" s="154">
        <v>0</v>
      </c>
      <c r="I108" s="154">
        <v>0</v>
      </c>
      <c r="J108" s="154">
        <v>0</v>
      </c>
      <c r="K108" s="154">
        <v>0</v>
      </c>
      <c r="L108" s="154">
        <v>0</v>
      </c>
      <c r="M108" s="154">
        <v>0</v>
      </c>
    </row>
    <row r="109" spans="1:13" x14ac:dyDescent="0.35">
      <c r="A109" s="3" t="s">
        <v>45</v>
      </c>
      <c r="B109" s="154">
        <v>2135</v>
      </c>
      <c r="C109" s="154">
        <v>2168</v>
      </c>
      <c r="D109" s="154">
        <v>2170.9569999999999</v>
      </c>
      <c r="E109" s="154">
        <v>2161</v>
      </c>
      <c r="F109" s="154">
        <v>2364</v>
      </c>
      <c r="G109" s="154">
        <v>2389</v>
      </c>
      <c r="H109" s="154">
        <v>2372</v>
      </c>
      <c r="I109" s="154">
        <v>2550</v>
      </c>
      <c r="J109" s="154">
        <v>2405</v>
      </c>
      <c r="K109" s="154">
        <v>2178</v>
      </c>
      <c r="L109" s="154">
        <v>2431.239</v>
      </c>
      <c r="M109" s="154">
        <v>2137</v>
      </c>
    </row>
    <row r="110" spans="1:13" x14ac:dyDescent="0.35">
      <c r="A110" s="25" t="s">
        <v>46</v>
      </c>
      <c r="B110" s="154">
        <v>404</v>
      </c>
      <c r="C110" s="154">
        <v>321</v>
      </c>
      <c r="D110" s="154">
        <f>290.474+3.185</f>
        <v>293.65899999999999</v>
      </c>
      <c r="E110" s="154">
        <v>378</v>
      </c>
      <c r="F110" s="154">
        <v>306</v>
      </c>
      <c r="G110" s="154">
        <v>285</v>
      </c>
      <c r="H110" s="154">
        <v>239</v>
      </c>
      <c r="I110" s="154">
        <v>241</v>
      </c>
      <c r="J110" s="154">
        <v>259</v>
      </c>
      <c r="K110" s="154">
        <v>217</v>
      </c>
      <c r="L110" s="154">
        <v>259.483</v>
      </c>
      <c r="M110" s="154">
        <v>243</v>
      </c>
    </row>
    <row r="111" spans="1:13" x14ac:dyDescent="0.35">
      <c r="A111" s="27" t="s">
        <v>4</v>
      </c>
      <c r="B111" s="152">
        <v>2539</v>
      </c>
      <c r="C111" s="152">
        <v>2490</v>
      </c>
      <c r="D111" s="152">
        <v>2464.616</v>
      </c>
      <c r="E111" s="152">
        <v>2539</v>
      </c>
      <c r="F111" s="152">
        <v>2670</v>
      </c>
      <c r="G111" s="152">
        <v>2674</v>
      </c>
      <c r="H111" s="152">
        <v>2610</v>
      </c>
      <c r="I111" s="152">
        <v>2790</v>
      </c>
      <c r="J111" s="152">
        <v>2664</v>
      </c>
      <c r="K111" s="152">
        <v>2395</v>
      </c>
      <c r="L111" s="152">
        <v>2690.7220000000002</v>
      </c>
      <c r="M111" s="152">
        <v>2380</v>
      </c>
    </row>
    <row r="112" spans="1:13" x14ac:dyDescent="0.35">
      <c r="A112" s="2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</row>
    <row r="113" spans="1:13" x14ac:dyDescent="0.35">
      <c r="A113" s="27" t="s">
        <v>2</v>
      </c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</row>
    <row r="114" spans="1:13" x14ac:dyDescent="0.35">
      <c r="A114" s="3" t="s">
        <v>44</v>
      </c>
      <c r="B114" s="154">
        <v>2</v>
      </c>
      <c r="C114" s="154">
        <v>1</v>
      </c>
      <c r="D114" s="154">
        <v>0.80200000000000005</v>
      </c>
      <c r="E114" s="154">
        <v>1</v>
      </c>
      <c r="F114" s="154">
        <v>0.43099999999999999</v>
      </c>
      <c r="G114" s="154">
        <v>0.49099999999999999</v>
      </c>
      <c r="H114" s="154">
        <v>0.20100000000000001</v>
      </c>
      <c r="I114" s="154">
        <v>0.38700000000000001</v>
      </c>
      <c r="J114" s="154">
        <v>0.50600000000000001</v>
      </c>
      <c r="K114" s="311">
        <v>0</v>
      </c>
      <c r="L114" s="154">
        <v>0.19600000000000001</v>
      </c>
      <c r="M114" s="311">
        <v>0</v>
      </c>
    </row>
    <row r="115" spans="1:13" x14ac:dyDescent="0.35">
      <c r="A115" s="3" t="s">
        <v>45</v>
      </c>
      <c r="B115" s="154">
        <v>908</v>
      </c>
      <c r="C115" s="154">
        <v>755</v>
      </c>
      <c r="D115" s="154">
        <v>959.68700000000001</v>
      </c>
      <c r="E115" s="154">
        <v>778</v>
      </c>
      <c r="F115" s="154">
        <v>816</v>
      </c>
      <c r="G115" s="154">
        <v>993</v>
      </c>
      <c r="H115" s="154">
        <v>854</v>
      </c>
      <c r="I115" s="154">
        <v>809</v>
      </c>
      <c r="J115" s="154">
        <v>1235</v>
      </c>
      <c r="K115" s="154">
        <v>880</v>
      </c>
      <c r="L115" s="154">
        <v>908.63800000000003</v>
      </c>
      <c r="M115" s="154">
        <v>1009</v>
      </c>
    </row>
    <row r="116" spans="1:13" x14ac:dyDescent="0.35">
      <c r="A116" s="25" t="s">
        <v>46</v>
      </c>
      <c r="B116" s="154">
        <v>10</v>
      </c>
      <c r="C116" s="154">
        <v>8</v>
      </c>
      <c r="D116" s="154">
        <f>4.964+12.249</f>
        <v>17.213000000000001</v>
      </c>
      <c r="E116" s="154">
        <v>10</v>
      </c>
      <c r="F116" s="154">
        <v>7</v>
      </c>
      <c r="G116" s="154">
        <v>21</v>
      </c>
      <c r="H116" s="154">
        <v>9</v>
      </c>
      <c r="I116" s="154">
        <v>7</v>
      </c>
      <c r="J116" s="154">
        <v>21</v>
      </c>
      <c r="K116" s="154">
        <v>7</v>
      </c>
      <c r="L116" s="154">
        <v>6.04</v>
      </c>
      <c r="M116" s="154">
        <v>18</v>
      </c>
    </row>
    <row r="117" spans="1:13" x14ac:dyDescent="0.35">
      <c r="A117" s="26" t="s">
        <v>51</v>
      </c>
      <c r="B117" s="152">
        <v>920</v>
      </c>
      <c r="C117" s="152">
        <v>764</v>
      </c>
      <c r="D117" s="152">
        <v>977.702</v>
      </c>
      <c r="E117" s="152">
        <v>788</v>
      </c>
      <c r="F117" s="152">
        <v>823</v>
      </c>
      <c r="G117" s="152">
        <v>1014</v>
      </c>
      <c r="H117" s="152">
        <v>863</v>
      </c>
      <c r="I117" s="152">
        <v>817</v>
      </c>
      <c r="J117" s="152">
        <v>1256</v>
      </c>
      <c r="K117" s="152">
        <v>888</v>
      </c>
      <c r="L117" s="152">
        <v>914.87400000000002</v>
      </c>
      <c r="M117" s="152">
        <v>1027</v>
      </c>
    </row>
    <row r="118" spans="1:13" x14ac:dyDescent="0.35">
      <c r="A118" s="26"/>
      <c r="B118" s="77"/>
      <c r="C118" s="77"/>
      <c r="D118" s="77"/>
      <c r="E118" s="168"/>
      <c r="F118" s="77"/>
      <c r="G118" s="77"/>
      <c r="H118" s="77"/>
      <c r="I118" s="77"/>
      <c r="J118" s="77"/>
      <c r="K118" s="77"/>
      <c r="L118" s="77"/>
      <c r="M118" s="77"/>
    </row>
    <row r="119" spans="1:13" x14ac:dyDescent="0.35">
      <c r="A119" s="26" t="s">
        <v>3</v>
      </c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</row>
    <row r="120" spans="1:13" x14ac:dyDescent="0.35">
      <c r="A120" s="3" t="s">
        <v>44</v>
      </c>
      <c r="B120" s="154">
        <v>62</v>
      </c>
      <c r="C120" s="154">
        <v>70</v>
      </c>
      <c r="D120" s="154">
        <v>71.501999999999995</v>
      </c>
      <c r="E120" s="154">
        <v>66</v>
      </c>
      <c r="F120" s="154">
        <v>63</v>
      </c>
      <c r="G120" s="154">
        <v>84</v>
      </c>
      <c r="H120" s="154">
        <v>90</v>
      </c>
      <c r="I120" s="154">
        <v>62</v>
      </c>
      <c r="J120" s="154">
        <v>53</v>
      </c>
      <c r="K120" s="154">
        <v>49</v>
      </c>
      <c r="L120" s="154">
        <v>47.551000000000002</v>
      </c>
      <c r="M120" s="154">
        <v>34</v>
      </c>
    </row>
    <row r="121" spans="1:13" x14ac:dyDescent="0.35">
      <c r="A121" s="3" t="s">
        <v>45</v>
      </c>
      <c r="B121" s="154">
        <v>1080</v>
      </c>
      <c r="C121" s="154">
        <v>1431</v>
      </c>
      <c r="D121" s="154">
        <v>1016.633</v>
      </c>
      <c r="E121" s="154">
        <v>1454</v>
      </c>
      <c r="F121" s="154">
        <v>1100</v>
      </c>
      <c r="G121" s="154">
        <v>1610</v>
      </c>
      <c r="H121" s="154">
        <v>1524</v>
      </c>
      <c r="I121" s="154">
        <v>1287</v>
      </c>
      <c r="J121" s="154">
        <v>1043</v>
      </c>
      <c r="K121" s="154">
        <v>1092</v>
      </c>
      <c r="L121" s="154">
        <v>1470.7529999999999</v>
      </c>
      <c r="M121" s="154">
        <v>1040</v>
      </c>
    </row>
    <row r="122" spans="1:13" x14ac:dyDescent="0.35">
      <c r="A122" s="25" t="s">
        <v>46</v>
      </c>
      <c r="B122" s="154">
        <v>25</v>
      </c>
      <c r="C122" s="154">
        <v>41</v>
      </c>
      <c r="D122" s="154">
        <f>1.613+23.587</f>
        <v>25.2</v>
      </c>
      <c r="E122" s="154">
        <v>44</v>
      </c>
      <c r="F122" s="154">
        <v>21</v>
      </c>
      <c r="G122" s="154">
        <v>42</v>
      </c>
      <c r="H122" s="154">
        <v>27</v>
      </c>
      <c r="I122" s="154">
        <v>29</v>
      </c>
      <c r="J122" s="154">
        <v>27</v>
      </c>
      <c r="K122" s="154">
        <v>35</v>
      </c>
      <c r="L122" s="154">
        <v>33.49</v>
      </c>
      <c r="M122" s="154">
        <v>27</v>
      </c>
    </row>
    <row r="123" spans="1:13" x14ac:dyDescent="0.35">
      <c r="A123" s="26" t="s">
        <v>670</v>
      </c>
      <c r="B123" s="152">
        <v>1166</v>
      </c>
      <c r="C123" s="152">
        <v>1542</v>
      </c>
      <c r="D123" s="152">
        <v>1113.335</v>
      </c>
      <c r="E123" s="152">
        <v>1564</v>
      </c>
      <c r="F123" s="152">
        <v>1185</v>
      </c>
      <c r="G123" s="152">
        <v>1735</v>
      </c>
      <c r="H123" s="152">
        <v>1642</v>
      </c>
      <c r="I123" s="152">
        <v>1378</v>
      </c>
      <c r="J123" s="152">
        <v>1123</v>
      </c>
      <c r="K123" s="152">
        <v>1176</v>
      </c>
      <c r="L123" s="152">
        <v>1551.7950000000001</v>
      </c>
      <c r="M123" s="152">
        <v>1101</v>
      </c>
    </row>
    <row r="124" spans="1:13" x14ac:dyDescent="0.35">
      <c r="A124" s="26"/>
      <c r="B124" s="77"/>
      <c r="C124" s="77"/>
      <c r="D124" s="220"/>
      <c r="E124" s="77"/>
      <c r="F124" s="77"/>
      <c r="G124" s="77"/>
      <c r="H124" s="77"/>
      <c r="I124" s="77"/>
      <c r="J124" s="77"/>
      <c r="K124" s="77"/>
      <c r="L124" s="77"/>
      <c r="M124" s="77"/>
    </row>
    <row r="125" spans="1:13" x14ac:dyDescent="0.35">
      <c r="A125" s="26" t="s">
        <v>52</v>
      </c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</row>
    <row r="126" spans="1:13" x14ac:dyDescent="0.35">
      <c r="A126" s="3" t="s">
        <v>44</v>
      </c>
      <c r="B126" s="154">
        <v>0</v>
      </c>
      <c r="C126" s="154">
        <v>0</v>
      </c>
      <c r="D126" s="154">
        <v>0</v>
      </c>
      <c r="E126" s="154">
        <v>0</v>
      </c>
      <c r="F126" s="154">
        <v>0</v>
      </c>
      <c r="G126" s="154">
        <v>0</v>
      </c>
      <c r="H126" s="154">
        <v>0</v>
      </c>
      <c r="I126" s="154">
        <v>0</v>
      </c>
      <c r="J126" s="154">
        <v>0</v>
      </c>
      <c r="K126" s="154">
        <v>0</v>
      </c>
      <c r="L126" s="154">
        <v>0</v>
      </c>
      <c r="M126" s="154">
        <v>0</v>
      </c>
    </row>
    <row r="127" spans="1:13" x14ac:dyDescent="0.35">
      <c r="A127" s="3" t="s">
        <v>45</v>
      </c>
      <c r="B127" s="154">
        <v>501</v>
      </c>
      <c r="C127" s="154">
        <v>496</v>
      </c>
      <c r="D127" s="154">
        <v>467.80099999999999</v>
      </c>
      <c r="E127" s="154">
        <v>525</v>
      </c>
      <c r="F127" s="154">
        <v>510</v>
      </c>
      <c r="G127" s="154">
        <v>489</v>
      </c>
      <c r="H127" s="154">
        <v>527</v>
      </c>
      <c r="I127" s="154">
        <v>594</v>
      </c>
      <c r="J127" s="154">
        <v>633</v>
      </c>
      <c r="K127" s="154">
        <v>545</v>
      </c>
      <c r="L127" s="154">
        <v>718.30700000000002</v>
      </c>
      <c r="M127" s="154">
        <v>505</v>
      </c>
    </row>
    <row r="128" spans="1:13" x14ac:dyDescent="0.35">
      <c r="A128" s="25" t="s">
        <v>46</v>
      </c>
      <c r="B128" s="154">
        <v>25</v>
      </c>
      <c r="C128" s="154">
        <v>27</v>
      </c>
      <c r="D128" s="154">
        <f>22.708+0.026</f>
        <v>22.733999999999998</v>
      </c>
      <c r="E128" s="154">
        <v>24</v>
      </c>
      <c r="F128" s="154">
        <v>30</v>
      </c>
      <c r="G128" s="154">
        <v>23</v>
      </c>
      <c r="H128" s="154">
        <v>23</v>
      </c>
      <c r="I128" s="154">
        <v>28</v>
      </c>
      <c r="J128" s="154">
        <v>27</v>
      </c>
      <c r="K128" s="154">
        <v>21</v>
      </c>
      <c r="L128" s="154">
        <v>31.015999999999998</v>
      </c>
      <c r="M128" s="154">
        <v>26</v>
      </c>
    </row>
    <row r="129" spans="1:13" x14ac:dyDescent="0.35">
      <c r="A129" s="27" t="s">
        <v>5</v>
      </c>
      <c r="B129" s="152">
        <v>525</v>
      </c>
      <c r="C129" s="152">
        <v>523</v>
      </c>
      <c r="D129" s="152">
        <v>490.536</v>
      </c>
      <c r="E129" s="152">
        <v>548</v>
      </c>
      <c r="F129" s="152">
        <v>540</v>
      </c>
      <c r="G129" s="152">
        <v>512</v>
      </c>
      <c r="H129" s="152">
        <v>550</v>
      </c>
      <c r="I129" s="152">
        <v>622</v>
      </c>
      <c r="J129" s="152">
        <v>660</v>
      </c>
      <c r="K129" s="152">
        <v>565</v>
      </c>
      <c r="L129" s="152">
        <v>749.32299999999998</v>
      </c>
      <c r="M129" s="152">
        <v>531</v>
      </c>
    </row>
    <row r="130" spans="1:13" ht="15" thickBot="1" x14ac:dyDescent="0.4">
      <c r="A130" s="3"/>
    </row>
    <row r="131" spans="1:13" ht="15" thickBot="1" x14ac:dyDescent="0.4">
      <c r="A131" s="26" t="s">
        <v>53</v>
      </c>
      <c r="B131" s="184">
        <v>42736</v>
      </c>
      <c r="C131" s="184">
        <v>42767</v>
      </c>
      <c r="D131" s="184">
        <v>42795</v>
      </c>
      <c r="E131" s="184">
        <v>42826</v>
      </c>
      <c r="F131" s="184">
        <v>42856</v>
      </c>
      <c r="G131" s="184">
        <v>42887</v>
      </c>
      <c r="H131" s="184">
        <v>42917</v>
      </c>
      <c r="I131" s="184">
        <v>42948</v>
      </c>
      <c r="J131" s="184">
        <v>42979</v>
      </c>
      <c r="K131" s="184">
        <v>43009</v>
      </c>
      <c r="L131" s="184">
        <v>43040</v>
      </c>
      <c r="M131" s="184">
        <v>43070</v>
      </c>
    </row>
    <row r="132" spans="1:13" x14ac:dyDescent="0.35">
      <c r="A132" s="3" t="s">
        <v>44</v>
      </c>
      <c r="B132" s="154">
        <v>1260</v>
      </c>
      <c r="C132" s="154">
        <v>1442</v>
      </c>
      <c r="D132" s="154">
        <v>1383.817</v>
      </c>
      <c r="E132" s="157">
        <v>1371</v>
      </c>
      <c r="F132" s="154">
        <v>1038</v>
      </c>
      <c r="G132" s="154">
        <v>970</v>
      </c>
      <c r="H132" s="157">
        <v>743</v>
      </c>
      <c r="I132" s="157">
        <v>851</v>
      </c>
      <c r="J132" s="157">
        <v>1078</v>
      </c>
      <c r="K132" s="157">
        <v>1159</v>
      </c>
      <c r="L132" s="157">
        <v>1076.5809999999999</v>
      </c>
      <c r="M132" s="154">
        <v>953</v>
      </c>
    </row>
    <row r="133" spans="1:13" x14ac:dyDescent="0.35">
      <c r="A133" s="3" t="s">
        <v>45</v>
      </c>
      <c r="B133" s="154">
        <v>13962</v>
      </c>
      <c r="C133" s="154">
        <v>16188</v>
      </c>
      <c r="D133" s="154">
        <v>14777.799000000001</v>
      </c>
      <c r="E133" s="154">
        <v>14154</v>
      </c>
      <c r="F133" s="154">
        <v>14719</v>
      </c>
      <c r="G133" s="154">
        <v>14816</v>
      </c>
      <c r="H133" s="154">
        <v>12787</v>
      </c>
      <c r="I133" s="154">
        <v>14667</v>
      </c>
      <c r="J133" s="154">
        <v>15276</v>
      </c>
      <c r="K133" s="154">
        <v>13173</v>
      </c>
      <c r="L133" s="154">
        <v>16267.652</v>
      </c>
      <c r="M133" s="154">
        <v>13362</v>
      </c>
    </row>
    <row r="134" spans="1:13" x14ac:dyDescent="0.35">
      <c r="A134" s="25" t="s">
        <v>46</v>
      </c>
      <c r="B134" s="154">
        <v>814</v>
      </c>
      <c r="C134" s="154">
        <v>779</v>
      </c>
      <c r="D134" s="154">
        <f>387.285+387.928</f>
        <v>775.21299999999997</v>
      </c>
      <c r="E134" s="154">
        <v>776</v>
      </c>
      <c r="F134" s="154">
        <v>724</v>
      </c>
      <c r="G134" s="154">
        <v>769</v>
      </c>
      <c r="H134" s="154">
        <v>505</v>
      </c>
      <c r="I134" s="154">
        <v>529</v>
      </c>
      <c r="J134" s="154">
        <v>623</v>
      </c>
      <c r="K134" s="154">
        <v>557</v>
      </c>
      <c r="L134" s="154">
        <v>635.26599999999996</v>
      </c>
      <c r="M134" s="154">
        <v>591</v>
      </c>
    </row>
    <row r="135" spans="1:13" x14ac:dyDescent="0.35">
      <c r="A135" s="26" t="s">
        <v>13</v>
      </c>
      <c r="B135" s="152">
        <v>16036</v>
      </c>
      <c r="C135" s="152">
        <v>18410</v>
      </c>
      <c r="D135" s="152">
        <v>16936.830000000002</v>
      </c>
      <c r="E135" s="152">
        <v>16301</v>
      </c>
      <c r="F135" s="152">
        <v>16481</v>
      </c>
      <c r="G135" s="152">
        <v>16555</v>
      </c>
      <c r="H135" s="152">
        <v>14036</v>
      </c>
      <c r="I135" s="152">
        <v>16048</v>
      </c>
      <c r="J135" s="152">
        <v>16977</v>
      </c>
      <c r="K135" s="152">
        <v>14890</v>
      </c>
      <c r="L135" s="152">
        <v>17979.499</v>
      </c>
      <c r="M135" s="152">
        <v>14906</v>
      </c>
    </row>
    <row r="136" spans="1:13" ht="9.75" customHeight="1" x14ac:dyDescent="0.35"/>
    <row r="137" spans="1:13" ht="29.25" customHeight="1" x14ac:dyDescent="0.35">
      <c r="A137" s="333" t="s">
        <v>919</v>
      </c>
      <c r="B137" s="333"/>
      <c r="C137" s="333"/>
      <c r="D137" s="333"/>
      <c r="E137" s="333"/>
      <c r="F137" s="333"/>
      <c r="G137" s="333"/>
      <c r="H137" s="333"/>
      <c r="I137" s="333"/>
      <c r="J137" s="333"/>
      <c r="K137" s="333"/>
      <c r="L137" s="333"/>
      <c r="M137" s="333"/>
    </row>
    <row r="138" spans="1:13" ht="9.75" customHeight="1" x14ac:dyDescent="0.35">
      <c r="A138" s="179">
        <v>2016</v>
      </c>
      <c r="B138" s="341" t="s">
        <v>671</v>
      </c>
      <c r="C138" s="341"/>
      <c r="D138" s="341"/>
      <c r="E138" s="341"/>
      <c r="F138" s="341"/>
      <c r="G138" s="341"/>
      <c r="H138" s="341"/>
      <c r="I138" s="341"/>
      <c r="J138" s="341"/>
      <c r="K138" s="341"/>
      <c r="L138" s="341"/>
      <c r="M138" s="341"/>
    </row>
    <row r="139" spans="1:13" ht="30" customHeight="1" thickBot="1" x14ac:dyDescent="0.4">
      <c r="A139" s="3"/>
    </row>
    <row r="140" spans="1:13" ht="5.25" customHeight="1" thickBot="1" x14ac:dyDescent="0.4">
      <c r="A140" s="26" t="s">
        <v>0</v>
      </c>
      <c r="B140" s="184">
        <v>42370</v>
      </c>
      <c r="C140" s="182">
        <v>42401</v>
      </c>
      <c r="D140" s="182">
        <v>42430</v>
      </c>
      <c r="E140" s="182">
        <v>42461</v>
      </c>
      <c r="F140" s="182">
        <v>42491</v>
      </c>
      <c r="G140" s="182">
        <v>42522</v>
      </c>
      <c r="H140" s="182">
        <v>42552</v>
      </c>
      <c r="I140" s="182">
        <v>42583</v>
      </c>
      <c r="J140" s="182">
        <v>42614</v>
      </c>
      <c r="K140" s="182">
        <v>42644</v>
      </c>
      <c r="L140" s="182">
        <v>42675</v>
      </c>
      <c r="M140" s="183">
        <v>42705</v>
      </c>
    </row>
    <row r="141" spans="1:13" ht="15" customHeight="1" x14ac:dyDescent="0.35">
      <c r="A141" s="3" t="s">
        <v>44</v>
      </c>
      <c r="B141" s="154">
        <v>1799</v>
      </c>
      <c r="C141" s="154">
        <v>1250</v>
      </c>
      <c r="D141" s="154">
        <v>823</v>
      </c>
      <c r="E141" s="154">
        <v>765</v>
      </c>
      <c r="F141" s="154">
        <v>918</v>
      </c>
      <c r="G141" s="154">
        <v>989</v>
      </c>
      <c r="H141" s="154">
        <v>1067</v>
      </c>
      <c r="I141" s="154">
        <v>686</v>
      </c>
      <c r="J141" s="154">
        <v>827</v>
      </c>
      <c r="K141" s="154">
        <v>695</v>
      </c>
      <c r="L141" s="154">
        <v>1323</v>
      </c>
      <c r="M141" s="154">
        <v>1038</v>
      </c>
    </row>
    <row r="142" spans="1:13" ht="15" customHeight="1" x14ac:dyDescent="0.35">
      <c r="A142" s="3" t="s">
        <v>45</v>
      </c>
      <c r="B142" s="154">
        <v>6817</v>
      </c>
      <c r="C142" s="154">
        <v>8093</v>
      </c>
      <c r="D142" s="154">
        <v>5332</v>
      </c>
      <c r="E142" s="154">
        <v>4631</v>
      </c>
      <c r="F142" s="154">
        <v>6308</v>
      </c>
      <c r="G142" s="154">
        <v>6061</v>
      </c>
      <c r="H142" s="223">
        <v>5430</v>
      </c>
      <c r="I142" s="154">
        <v>6126</v>
      </c>
      <c r="J142" s="154">
        <v>5419</v>
      </c>
      <c r="K142" s="154">
        <v>4827</v>
      </c>
      <c r="L142" s="154">
        <v>9951</v>
      </c>
      <c r="M142" s="154">
        <v>6000</v>
      </c>
    </row>
    <row r="143" spans="1:13" ht="15" customHeight="1" x14ac:dyDescent="0.35">
      <c r="A143" s="25" t="s">
        <v>46</v>
      </c>
      <c r="B143" s="154">
        <v>319</v>
      </c>
      <c r="C143" s="154">
        <f>17+279</f>
        <v>296</v>
      </c>
      <c r="D143" s="154">
        <v>230</v>
      </c>
      <c r="E143" s="154">
        <v>128</v>
      </c>
      <c r="F143" s="154">
        <v>230</v>
      </c>
      <c r="G143" s="154">
        <f>14.723+257.414</f>
        <v>272.137</v>
      </c>
      <c r="H143" s="154">
        <v>291</v>
      </c>
      <c r="I143" s="154">
        <v>238</v>
      </c>
      <c r="J143" s="154">
        <v>261</v>
      </c>
      <c r="K143" s="154">
        <v>197</v>
      </c>
      <c r="L143" s="154">
        <v>573</v>
      </c>
      <c r="M143" s="154">
        <v>296</v>
      </c>
    </row>
    <row r="144" spans="1:13" ht="15" customHeight="1" x14ac:dyDescent="0.35">
      <c r="A144" s="26" t="s">
        <v>48</v>
      </c>
      <c r="B144" s="152">
        <v>8935</v>
      </c>
      <c r="C144" s="152">
        <v>9639</v>
      </c>
      <c r="D144" s="152">
        <v>6385</v>
      </c>
      <c r="E144" s="152">
        <v>5525</v>
      </c>
      <c r="F144" s="152">
        <v>7455</v>
      </c>
      <c r="G144" s="152">
        <f>SUM(G141:G143)</f>
        <v>7322.1369999999997</v>
      </c>
      <c r="H144" s="152">
        <v>6789</v>
      </c>
      <c r="I144" s="152">
        <v>7051</v>
      </c>
      <c r="J144" s="152">
        <v>6508</v>
      </c>
      <c r="K144" s="152">
        <v>5719</v>
      </c>
      <c r="L144" s="152">
        <v>11848</v>
      </c>
      <c r="M144" s="152">
        <v>7334</v>
      </c>
    </row>
    <row r="145" spans="1:13" ht="15" customHeight="1" x14ac:dyDescent="0.35">
      <c r="A145" s="3"/>
      <c r="B145" s="77"/>
      <c r="C145" s="77"/>
      <c r="D145" s="77"/>
      <c r="M145" s="77"/>
    </row>
    <row r="146" spans="1:13" ht="15" customHeight="1" x14ac:dyDescent="0.35">
      <c r="A146" s="27" t="s">
        <v>1</v>
      </c>
      <c r="B146" s="77"/>
      <c r="C146" s="77"/>
      <c r="D146" s="77"/>
      <c r="M146" s="77"/>
    </row>
    <row r="147" spans="1:13" ht="15" customHeight="1" x14ac:dyDescent="0.35">
      <c r="A147" s="3" t="s">
        <v>44</v>
      </c>
      <c r="B147" s="154">
        <v>68</v>
      </c>
      <c r="C147" s="154">
        <v>67</v>
      </c>
      <c r="D147" s="154">
        <v>72</v>
      </c>
      <c r="E147" s="154">
        <v>49</v>
      </c>
      <c r="F147" s="154">
        <v>55</v>
      </c>
      <c r="G147" s="154">
        <v>83</v>
      </c>
      <c r="H147" s="154">
        <v>55</v>
      </c>
      <c r="I147" s="154">
        <v>40</v>
      </c>
      <c r="J147" s="154">
        <v>57</v>
      </c>
      <c r="K147" s="154">
        <v>45</v>
      </c>
      <c r="L147" s="154">
        <v>56</v>
      </c>
      <c r="M147" s="154">
        <v>52</v>
      </c>
    </row>
    <row r="148" spans="1:13" ht="15" customHeight="1" x14ac:dyDescent="0.35">
      <c r="A148" s="3" t="s">
        <v>45</v>
      </c>
      <c r="B148" s="154">
        <v>4053</v>
      </c>
      <c r="C148" s="154">
        <v>3399</v>
      </c>
      <c r="D148" s="154">
        <v>3027</v>
      </c>
      <c r="E148" s="154">
        <v>2635</v>
      </c>
      <c r="F148" s="154">
        <v>2534</v>
      </c>
      <c r="G148" s="154">
        <v>3431</v>
      </c>
      <c r="H148" s="154">
        <v>2499</v>
      </c>
      <c r="I148" s="154">
        <v>2284</v>
      </c>
      <c r="J148" s="154">
        <v>3679</v>
      </c>
      <c r="K148" s="154">
        <v>2545</v>
      </c>
      <c r="L148" s="154">
        <v>3107</v>
      </c>
      <c r="M148" s="154">
        <v>2766</v>
      </c>
    </row>
    <row r="149" spans="1:13" ht="15" customHeight="1" x14ac:dyDescent="0.35">
      <c r="A149" s="25" t="s">
        <v>46</v>
      </c>
      <c r="B149" s="154">
        <v>18</v>
      </c>
      <c r="C149" s="154">
        <f>5.349+9.18</f>
        <v>14.529</v>
      </c>
      <c r="D149" s="154">
        <v>25</v>
      </c>
      <c r="E149" s="154">
        <v>12</v>
      </c>
      <c r="F149" s="154">
        <v>14</v>
      </c>
      <c r="G149" s="154">
        <f>10.095+18.537</f>
        <v>28.631999999999998</v>
      </c>
      <c r="H149" s="154">
        <v>15</v>
      </c>
      <c r="I149" s="154">
        <v>11</v>
      </c>
      <c r="J149" s="154">
        <v>24</v>
      </c>
      <c r="K149" s="154">
        <v>11</v>
      </c>
      <c r="L149" s="154">
        <v>17</v>
      </c>
      <c r="M149" s="154">
        <v>28</v>
      </c>
    </row>
    <row r="150" spans="1:13" ht="15" customHeight="1" x14ac:dyDescent="0.35">
      <c r="A150" s="26" t="s">
        <v>49</v>
      </c>
      <c r="B150" s="152">
        <v>4139</v>
      </c>
      <c r="C150" s="152">
        <v>3481</v>
      </c>
      <c r="D150" s="152">
        <v>3124</v>
      </c>
      <c r="E150" s="152">
        <v>2696</v>
      </c>
      <c r="F150" s="152">
        <v>2602</v>
      </c>
      <c r="G150" s="152">
        <f>SUM(G147:G149)</f>
        <v>3542.6320000000001</v>
      </c>
      <c r="H150" s="152">
        <v>2569</v>
      </c>
      <c r="I150" s="152">
        <v>2336</v>
      </c>
      <c r="J150" s="152">
        <v>3761</v>
      </c>
      <c r="K150" s="152">
        <v>2601</v>
      </c>
      <c r="L150" s="152">
        <v>3179</v>
      </c>
      <c r="M150" s="152">
        <v>2846</v>
      </c>
    </row>
    <row r="151" spans="1:13" ht="15" customHeight="1" x14ac:dyDescent="0.35">
      <c r="A151" s="26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</row>
    <row r="152" spans="1:13" ht="15" customHeight="1" x14ac:dyDescent="0.35">
      <c r="A152" s="26" t="s">
        <v>50</v>
      </c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</row>
    <row r="153" spans="1:13" ht="15" customHeight="1" x14ac:dyDescent="0.35">
      <c r="A153" s="3" t="s">
        <v>44</v>
      </c>
      <c r="B153" s="154">
        <v>4</v>
      </c>
      <c r="C153" s="154">
        <v>2</v>
      </c>
      <c r="D153" s="154">
        <v>2</v>
      </c>
      <c r="E153" s="154">
        <v>2</v>
      </c>
      <c r="F153" s="154">
        <v>2</v>
      </c>
      <c r="G153" s="154">
        <v>2</v>
      </c>
      <c r="H153" s="154">
        <v>1</v>
      </c>
      <c r="I153" s="154">
        <v>1</v>
      </c>
      <c r="J153" s="154">
        <v>0.316</v>
      </c>
      <c r="K153" s="300">
        <v>0</v>
      </c>
      <c r="L153" s="300">
        <v>0</v>
      </c>
      <c r="M153" s="154">
        <v>1</v>
      </c>
    </row>
    <row r="154" spans="1:13" ht="15" customHeight="1" x14ac:dyDescent="0.35">
      <c r="A154" s="3" t="s">
        <v>45</v>
      </c>
      <c r="B154" s="154">
        <v>2147</v>
      </c>
      <c r="C154" s="154">
        <v>2242</v>
      </c>
      <c r="D154" s="154">
        <v>1901</v>
      </c>
      <c r="E154" s="154">
        <v>2099</v>
      </c>
      <c r="F154" s="154">
        <v>1905</v>
      </c>
      <c r="G154" s="154">
        <v>1903</v>
      </c>
      <c r="H154" s="154">
        <v>1833</v>
      </c>
      <c r="I154" s="154">
        <v>1931</v>
      </c>
      <c r="J154" s="154">
        <v>2127</v>
      </c>
      <c r="K154" s="154">
        <v>2093</v>
      </c>
      <c r="L154" s="154">
        <v>2395</v>
      </c>
      <c r="M154" s="154">
        <v>2157</v>
      </c>
    </row>
    <row r="155" spans="1:13" ht="15" customHeight="1" x14ac:dyDescent="0.35">
      <c r="A155" s="25" t="s">
        <v>46</v>
      </c>
      <c r="B155" s="154">
        <v>447</v>
      </c>
      <c r="C155" s="154">
        <f>482.099+11.699</f>
        <v>493.798</v>
      </c>
      <c r="D155" s="154">
        <v>396</v>
      </c>
      <c r="E155" s="154">
        <v>361</v>
      </c>
      <c r="F155" s="154">
        <v>327</v>
      </c>
      <c r="G155" s="154">
        <f>356.978+9.016</f>
        <v>365.99400000000003</v>
      </c>
      <c r="H155" s="154">
        <v>373</v>
      </c>
      <c r="I155" s="154">
        <v>304</v>
      </c>
      <c r="J155" s="154">
        <v>313</v>
      </c>
      <c r="K155" s="154">
        <v>316</v>
      </c>
      <c r="L155" s="154">
        <v>377</v>
      </c>
      <c r="M155" s="154">
        <v>418</v>
      </c>
    </row>
    <row r="156" spans="1:13" ht="15" customHeight="1" x14ac:dyDescent="0.35">
      <c r="A156" s="27" t="s">
        <v>4</v>
      </c>
      <c r="B156" s="152">
        <v>2597</v>
      </c>
      <c r="C156" s="152">
        <v>2738</v>
      </c>
      <c r="D156" s="152">
        <v>2299</v>
      </c>
      <c r="E156" s="152">
        <v>2463</v>
      </c>
      <c r="F156" s="152">
        <v>2234</v>
      </c>
      <c r="G156" s="152">
        <f>SUM(G153:G155)</f>
        <v>2270.9940000000001</v>
      </c>
      <c r="H156" s="152">
        <v>2207</v>
      </c>
      <c r="I156" s="152">
        <v>2236</v>
      </c>
      <c r="J156" s="152">
        <v>2440</v>
      </c>
      <c r="K156" s="152">
        <v>2409</v>
      </c>
      <c r="L156" s="152">
        <v>2772</v>
      </c>
      <c r="M156" s="152">
        <v>2575</v>
      </c>
    </row>
    <row r="157" spans="1:13" ht="15" customHeight="1" x14ac:dyDescent="0.35">
      <c r="A157" s="2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</row>
    <row r="158" spans="1:13" ht="15" customHeight="1" x14ac:dyDescent="0.35">
      <c r="A158" s="27" t="s">
        <v>2</v>
      </c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</row>
    <row r="159" spans="1:13" ht="15" customHeight="1" x14ac:dyDescent="0.35">
      <c r="A159" s="3" t="s">
        <v>44</v>
      </c>
      <c r="B159" s="154">
        <v>2</v>
      </c>
      <c r="C159" s="154">
        <v>1.7130000000000001</v>
      </c>
      <c r="D159" s="154">
        <v>2</v>
      </c>
      <c r="E159" s="154">
        <v>2</v>
      </c>
      <c r="F159" s="154">
        <v>1</v>
      </c>
      <c r="G159" s="154">
        <v>1</v>
      </c>
      <c r="H159" s="154">
        <v>1</v>
      </c>
      <c r="I159" s="154">
        <v>1</v>
      </c>
      <c r="J159" s="154">
        <v>1</v>
      </c>
      <c r="K159" s="154">
        <v>1</v>
      </c>
      <c r="L159" s="154">
        <v>1</v>
      </c>
      <c r="M159" s="154">
        <v>1</v>
      </c>
    </row>
    <row r="160" spans="1:13" ht="15" customHeight="1" x14ac:dyDescent="0.35">
      <c r="A160" s="3" t="s">
        <v>45</v>
      </c>
      <c r="B160" s="154">
        <v>961</v>
      </c>
      <c r="C160" s="154">
        <v>946</v>
      </c>
      <c r="D160" s="154">
        <v>899</v>
      </c>
      <c r="E160" s="154">
        <v>763</v>
      </c>
      <c r="F160" s="154">
        <v>708</v>
      </c>
      <c r="G160" s="154">
        <v>1004</v>
      </c>
      <c r="H160" s="154">
        <v>718</v>
      </c>
      <c r="I160" s="154">
        <v>625</v>
      </c>
      <c r="J160" s="154">
        <v>954</v>
      </c>
      <c r="K160" s="154">
        <v>762</v>
      </c>
      <c r="L160" s="154">
        <v>980</v>
      </c>
      <c r="M160" s="154">
        <v>870</v>
      </c>
    </row>
    <row r="161" spans="1:13" ht="15" customHeight="1" x14ac:dyDescent="0.35">
      <c r="A161" s="25" t="s">
        <v>46</v>
      </c>
      <c r="B161" s="154">
        <v>7</v>
      </c>
      <c r="C161" s="154">
        <f>2.745+3.095</f>
        <v>5.84</v>
      </c>
      <c r="D161" s="154">
        <v>12</v>
      </c>
      <c r="E161" s="154">
        <v>6</v>
      </c>
      <c r="F161" s="154">
        <v>7</v>
      </c>
      <c r="G161" s="154">
        <f>3.978+9.116</f>
        <v>13.093999999999999</v>
      </c>
      <c r="H161" s="154">
        <v>5</v>
      </c>
      <c r="I161" s="154">
        <v>6</v>
      </c>
      <c r="J161" s="154">
        <v>14</v>
      </c>
      <c r="K161" s="154">
        <v>8</v>
      </c>
      <c r="L161" s="154">
        <v>7</v>
      </c>
      <c r="M161" s="154">
        <v>22</v>
      </c>
    </row>
    <row r="162" spans="1:13" ht="15" customHeight="1" x14ac:dyDescent="0.35">
      <c r="A162" s="26" t="s">
        <v>51</v>
      </c>
      <c r="B162" s="152">
        <v>970</v>
      </c>
      <c r="C162" s="152">
        <v>954</v>
      </c>
      <c r="D162" s="152">
        <v>912</v>
      </c>
      <c r="E162" s="152">
        <v>771</v>
      </c>
      <c r="F162" s="152">
        <v>716</v>
      </c>
      <c r="G162" s="152">
        <f>SUM(G159:G161)</f>
        <v>1018.0940000000001</v>
      </c>
      <c r="H162" s="152">
        <v>724</v>
      </c>
      <c r="I162" s="152">
        <v>632</v>
      </c>
      <c r="J162" s="152">
        <v>969</v>
      </c>
      <c r="K162" s="152">
        <v>771</v>
      </c>
      <c r="L162" s="152">
        <v>987</v>
      </c>
      <c r="M162" s="152">
        <v>892</v>
      </c>
    </row>
    <row r="163" spans="1:13" ht="15" customHeight="1" x14ac:dyDescent="0.35">
      <c r="A163" s="26"/>
      <c r="B163" s="77"/>
      <c r="C163" s="77"/>
      <c r="D163" s="77"/>
      <c r="E163" s="168"/>
      <c r="F163" s="77"/>
      <c r="G163" s="77"/>
      <c r="H163" s="77"/>
      <c r="I163" s="77"/>
      <c r="J163" s="77"/>
      <c r="K163" s="77"/>
      <c r="L163" s="77"/>
      <c r="M163" s="77"/>
    </row>
    <row r="164" spans="1:13" ht="15" customHeight="1" x14ac:dyDescent="0.35">
      <c r="A164" s="26" t="s">
        <v>3</v>
      </c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</row>
    <row r="165" spans="1:13" ht="15" customHeight="1" x14ac:dyDescent="0.35">
      <c r="A165" s="3" t="s">
        <v>44</v>
      </c>
      <c r="B165" s="154">
        <v>76</v>
      </c>
      <c r="C165" s="154">
        <v>74</v>
      </c>
      <c r="D165" s="154">
        <v>81</v>
      </c>
      <c r="E165" s="154">
        <v>112</v>
      </c>
      <c r="F165" s="154">
        <v>88</v>
      </c>
      <c r="G165" s="154">
        <v>140</v>
      </c>
      <c r="H165" s="154">
        <v>108</v>
      </c>
      <c r="I165" s="154">
        <v>68</v>
      </c>
      <c r="J165" s="154">
        <v>55</v>
      </c>
      <c r="K165" s="154">
        <v>62</v>
      </c>
      <c r="L165" s="154">
        <v>59</v>
      </c>
      <c r="M165" s="154">
        <v>51</v>
      </c>
    </row>
    <row r="166" spans="1:13" ht="15" customHeight="1" x14ac:dyDescent="0.35">
      <c r="A166" s="3" t="s">
        <v>45</v>
      </c>
      <c r="B166" s="154">
        <v>1030</v>
      </c>
      <c r="C166" s="154">
        <v>1259</v>
      </c>
      <c r="D166" s="154">
        <v>1015</v>
      </c>
      <c r="E166" s="154">
        <v>1789</v>
      </c>
      <c r="F166" s="154">
        <v>1305</v>
      </c>
      <c r="G166" s="154">
        <v>1619</v>
      </c>
      <c r="H166" s="154">
        <v>1209</v>
      </c>
      <c r="I166" s="154">
        <v>1072</v>
      </c>
      <c r="J166" s="154">
        <v>886</v>
      </c>
      <c r="K166" s="154">
        <v>1092</v>
      </c>
      <c r="L166" s="154">
        <v>1265</v>
      </c>
      <c r="M166" s="154">
        <v>940</v>
      </c>
    </row>
    <row r="167" spans="1:13" ht="15" customHeight="1" x14ac:dyDescent="0.35">
      <c r="A167" s="25" t="s">
        <v>46</v>
      </c>
      <c r="B167" s="154">
        <v>26</v>
      </c>
      <c r="C167" s="154">
        <f>0.617+38.248</f>
        <v>38.864999999999995</v>
      </c>
      <c r="D167" s="154">
        <v>23</v>
      </c>
      <c r="E167" s="154">
        <v>40</v>
      </c>
      <c r="F167" s="154">
        <v>23</v>
      </c>
      <c r="G167" s="154">
        <f>1.491+44.666</f>
        <v>46.156999999999996</v>
      </c>
      <c r="H167" s="154">
        <v>25</v>
      </c>
      <c r="I167" s="154">
        <v>29</v>
      </c>
      <c r="J167" s="154">
        <v>23</v>
      </c>
      <c r="K167" s="154">
        <v>37</v>
      </c>
      <c r="L167" s="154">
        <v>39</v>
      </c>
      <c r="M167" s="154">
        <v>32</v>
      </c>
    </row>
    <row r="168" spans="1:13" ht="15" customHeight="1" x14ac:dyDescent="0.35">
      <c r="A168" s="26" t="s">
        <v>670</v>
      </c>
      <c r="B168" s="152">
        <v>1133</v>
      </c>
      <c r="C168" s="152">
        <v>1371</v>
      </c>
      <c r="D168" s="152">
        <v>1119</v>
      </c>
      <c r="E168" s="152">
        <v>1941</v>
      </c>
      <c r="F168" s="152">
        <v>1416</v>
      </c>
      <c r="G168" s="152">
        <f>SUM(G165:G167)</f>
        <v>1805.1569999999999</v>
      </c>
      <c r="H168" s="152">
        <v>1342</v>
      </c>
      <c r="I168" s="152">
        <v>1169</v>
      </c>
      <c r="J168" s="152">
        <v>964</v>
      </c>
      <c r="K168" s="152">
        <v>1192</v>
      </c>
      <c r="L168" s="152">
        <v>1363</v>
      </c>
      <c r="M168" s="152">
        <v>1024</v>
      </c>
    </row>
    <row r="169" spans="1:13" ht="15" customHeight="1" x14ac:dyDescent="0.35">
      <c r="A169" s="26"/>
      <c r="B169" s="77"/>
      <c r="C169" s="77"/>
      <c r="D169" s="220"/>
      <c r="E169" s="77"/>
      <c r="F169" s="77"/>
      <c r="G169" s="77"/>
      <c r="H169" s="77"/>
      <c r="I169" s="77"/>
      <c r="J169" s="77"/>
      <c r="K169" s="77"/>
      <c r="L169" s="77"/>
      <c r="M169" s="77"/>
    </row>
    <row r="170" spans="1:13" ht="15" customHeight="1" x14ac:dyDescent="0.35">
      <c r="A170" s="26" t="s">
        <v>52</v>
      </c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</row>
    <row r="171" spans="1:13" ht="15" customHeight="1" x14ac:dyDescent="0.35">
      <c r="A171" s="3" t="s">
        <v>44</v>
      </c>
      <c r="B171" s="154">
        <v>5</v>
      </c>
      <c r="C171" s="154">
        <v>7</v>
      </c>
      <c r="D171" s="154">
        <v>6</v>
      </c>
      <c r="E171" s="154">
        <v>3</v>
      </c>
      <c r="F171" s="154">
        <v>4</v>
      </c>
      <c r="G171" s="154">
        <v>4</v>
      </c>
      <c r="H171" s="154">
        <v>3</v>
      </c>
      <c r="I171" s="154">
        <v>3</v>
      </c>
      <c r="J171" s="154">
        <v>2</v>
      </c>
      <c r="K171" s="154">
        <v>1</v>
      </c>
      <c r="L171" s="154">
        <v>2</v>
      </c>
      <c r="M171" s="154">
        <v>0</v>
      </c>
    </row>
    <row r="172" spans="1:13" ht="15" customHeight="1" x14ac:dyDescent="0.35">
      <c r="A172" s="3" t="s">
        <v>45</v>
      </c>
      <c r="B172" s="154">
        <v>374</v>
      </c>
      <c r="C172" s="154">
        <v>450</v>
      </c>
      <c r="D172" s="154">
        <v>437</v>
      </c>
      <c r="E172" s="154">
        <v>414</v>
      </c>
      <c r="F172" s="154">
        <v>451</v>
      </c>
      <c r="G172" s="154">
        <v>451</v>
      </c>
      <c r="H172" s="154">
        <v>473</v>
      </c>
      <c r="I172" s="154">
        <v>390</v>
      </c>
      <c r="J172" s="154">
        <v>358</v>
      </c>
      <c r="K172" s="154">
        <v>359</v>
      </c>
      <c r="L172" s="154">
        <v>681</v>
      </c>
      <c r="M172" s="154">
        <v>338</v>
      </c>
    </row>
    <row r="173" spans="1:13" ht="15" customHeight="1" x14ac:dyDescent="0.35">
      <c r="A173" s="25" t="s">
        <v>46</v>
      </c>
      <c r="B173" s="154">
        <v>26</v>
      </c>
      <c r="C173" s="154">
        <f>21.031+8.376</f>
        <v>29.406999999999996</v>
      </c>
      <c r="D173" s="154">
        <v>25</v>
      </c>
      <c r="E173" s="154">
        <v>23</v>
      </c>
      <c r="F173" s="154">
        <v>24</v>
      </c>
      <c r="G173" s="154">
        <f>19.365+8</f>
        <v>27.364999999999998</v>
      </c>
      <c r="H173" s="154">
        <v>27</v>
      </c>
      <c r="I173" s="154">
        <v>21</v>
      </c>
      <c r="J173" s="154">
        <v>23</v>
      </c>
      <c r="K173" s="154">
        <v>26</v>
      </c>
      <c r="L173" s="154">
        <v>36</v>
      </c>
      <c r="M173" s="154">
        <v>21</v>
      </c>
    </row>
    <row r="174" spans="1:13" ht="15" customHeight="1" x14ac:dyDescent="0.35">
      <c r="A174" s="27" t="s">
        <v>5</v>
      </c>
      <c r="B174" s="152">
        <v>405</v>
      </c>
      <c r="C174" s="152">
        <v>487</v>
      </c>
      <c r="D174" s="152">
        <v>467</v>
      </c>
      <c r="E174" s="152">
        <v>440</v>
      </c>
      <c r="F174" s="152">
        <v>479</v>
      </c>
      <c r="G174" s="152">
        <v>483</v>
      </c>
      <c r="H174" s="152">
        <v>503</v>
      </c>
      <c r="I174" s="152">
        <v>414</v>
      </c>
      <c r="J174" s="152">
        <v>383</v>
      </c>
      <c r="K174" s="152">
        <v>386</v>
      </c>
      <c r="L174" s="152">
        <v>718</v>
      </c>
      <c r="M174" s="152">
        <v>359</v>
      </c>
    </row>
    <row r="175" spans="1:13" ht="15" customHeight="1" thickBot="1" x14ac:dyDescent="0.4">
      <c r="A175" s="3"/>
    </row>
    <row r="176" spans="1:13" ht="15" customHeight="1" thickBot="1" x14ac:dyDescent="0.4">
      <c r="A176" s="26" t="s">
        <v>53</v>
      </c>
      <c r="B176" s="184">
        <v>42370</v>
      </c>
      <c r="C176" s="182">
        <v>42401</v>
      </c>
      <c r="D176" s="182">
        <v>42430</v>
      </c>
      <c r="E176" s="182">
        <v>42461</v>
      </c>
      <c r="F176" s="182">
        <v>42491</v>
      </c>
      <c r="G176" s="182">
        <v>42522</v>
      </c>
      <c r="H176" s="182">
        <v>42552</v>
      </c>
      <c r="I176" s="182">
        <v>42583</v>
      </c>
      <c r="J176" s="182">
        <v>42614</v>
      </c>
      <c r="K176" s="182">
        <v>42644</v>
      </c>
      <c r="L176" s="182">
        <v>42675</v>
      </c>
      <c r="M176" s="183">
        <v>42705</v>
      </c>
    </row>
    <row r="177" spans="1:13" ht="15" customHeight="1" x14ac:dyDescent="0.35">
      <c r="A177" s="3" t="s">
        <v>44</v>
      </c>
      <c r="B177" s="154">
        <v>1954</v>
      </c>
      <c r="C177" s="154">
        <v>1402</v>
      </c>
      <c r="D177" s="154">
        <v>985</v>
      </c>
      <c r="E177" s="157">
        <v>933</v>
      </c>
      <c r="F177" s="154">
        <v>1067</v>
      </c>
      <c r="G177" s="154">
        <v>1219</v>
      </c>
      <c r="H177" s="157">
        <v>1234</v>
      </c>
      <c r="I177" s="157">
        <v>798</v>
      </c>
      <c r="J177" s="157">
        <v>942</v>
      </c>
      <c r="K177" s="157">
        <v>806</v>
      </c>
      <c r="L177" s="157">
        <v>1441</v>
      </c>
      <c r="M177" s="154">
        <v>1142</v>
      </c>
    </row>
    <row r="178" spans="1:13" ht="15" customHeight="1" x14ac:dyDescent="0.35">
      <c r="A178" s="3" t="s">
        <v>45</v>
      </c>
      <c r="B178" s="154">
        <v>15382</v>
      </c>
      <c r="C178" s="154">
        <v>16390</v>
      </c>
      <c r="D178" s="154">
        <v>12611</v>
      </c>
      <c r="E178" s="154">
        <v>12332</v>
      </c>
      <c r="F178" s="154">
        <v>13212</v>
      </c>
      <c r="G178" s="154">
        <v>14469</v>
      </c>
      <c r="H178" s="154">
        <v>12163</v>
      </c>
      <c r="I178" s="154">
        <v>12429</v>
      </c>
      <c r="J178" s="154">
        <v>13424</v>
      </c>
      <c r="K178" s="154">
        <v>11678</v>
      </c>
      <c r="L178" s="154">
        <v>18378</v>
      </c>
      <c r="M178" s="154">
        <v>13070</v>
      </c>
    </row>
    <row r="179" spans="1:13" ht="15" customHeight="1" x14ac:dyDescent="0.35">
      <c r="A179" s="25" t="s">
        <v>46</v>
      </c>
      <c r="B179" s="154">
        <v>842</v>
      </c>
      <c r="C179" s="154">
        <v>879</v>
      </c>
      <c r="D179" s="154">
        <v>711</v>
      </c>
      <c r="E179" s="154">
        <v>570</v>
      </c>
      <c r="F179" s="154">
        <v>624</v>
      </c>
      <c r="G179" s="154">
        <f>406.629+346.749</f>
        <v>753.37800000000004</v>
      </c>
      <c r="H179" s="154">
        <v>737</v>
      </c>
      <c r="I179" s="154">
        <v>609</v>
      </c>
      <c r="J179" s="154">
        <v>659</v>
      </c>
      <c r="K179" s="154">
        <v>595</v>
      </c>
      <c r="L179" s="154">
        <v>1048</v>
      </c>
      <c r="M179" s="154">
        <v>817</v>
      </c>
    </row>
    <row r="180" spans="1:13" ht="15" customHeight="1" x14ac:dyDescent="0.35">
      <c r="A180" s="26" t="s">
        <v>13</v>
      </c>
      <c r="B180" s="152">
        <v>18179</v>
      </c>
      <c r="C180" s="152">
        <v>18671</v>
      </c>
      <c r="D180" s="152">
        <v>14307</v>
      </c>
      <c r="E180" s="152">
        <v>13836</v>
      </c>
      <c r="F180" s="152">
        <v>14903</v>
      </c>
      <c r="G180" s="152">
        <v>16442</v>
      </c>
      <c r="H180" s="152">
        <v>14133</v>
      </c>
      <c r="I180" s="152">
        <v>13836</v>
      </c>
      <c r="J180" s="152">
        <v>15025</v>
      </c>
      <c r="K180" s="152">
        <v>13078</v>
      </c>
      <c r="L180" s="152">
        <v>20867</v>
      </c>
      <c r="M180" s="152">
        <v>15030</v>
      </c>
    </row>
    <row r="181" spans="1:13" ht="15" customHeight="1" x14ac:dyDescent="0.35"/>
    <row r="182" spans="1:13" ht="9" customHeight="1" x14ac:dyDescent="0.35">
      <c r="A182" s="333" t="s">
        <v>919</v>
      </c>
      <c r="B182" s="333"/>
      <c r="C182" s="333"/>
      <c r="D182" s="333"/>
      <c r="E182" s="333"/>
      <c r="F182" s="333"/>
      <c r="G182" s="333"/>
      <c r="H182" s="333"/>
      <c r="I182" s="333"/>
      <c r="J182" s="333"/>
      <c r="K182" s="333"/>
      <c r="L182" s="333"/>
      <c r="M182" s="333"/>
    </row>
    <row r="183" spans="1:13" ht="27.75" customHeight="1" x14ac:dyDescent="0.35"/>
    <row r="184" spans="1:13" ht="5.25" customHeight="1" x14ac:dyDescent="0.35">
      <c r="A184" s="179">
        <v>2015</v>
      </c>
      <c r="B184" s="341" t="s">
        <v>671</v>
      </c>
      <c r="C184" s="341"/>
      <c r="D184" s="341"/>
      <c r="E184" s="341"/>
      <c r="F184" s="341"/>
      <c r="G184" s="341"/>
      <c r="H184" s="341"/>
      <c r="I184" s="341"/>
      <c r="J184" s="341"/>
      <c r="K184" s="341"/>
      <c r="L184" s="341"/>
      <c r="M184" s="341"/>
    </row>
    <row r="185" spans="1:13" ht="15" customHeight="1" thickBot="1" x14ac:dyDescent="0.4">
      <c r="A185" s="3"/>
    </row>
    <row r="186" spans="1:13" ht="15" customHeight="1" thickBot="1" x14ac:dyDescent="0.4">
      <c r="A186" s="26" t="s">
        <v>0</v>
      </c>
      <c r="B186" s="184">
        <v>42005</v>
      </c>
      <c r="C186" s="182">
        <v>42036</v>
      </c>
      <c r="D186" s="182">
        <v>42064</v>
      </c>
      <c r="E186" s="182">
        <v>42095</v>
      </c>
      <c r="F186" s="182">
        <v>42125</v>
      </c>
      <c r="G186" s="182">
        <v>42156</v>
      </c>
      <c r="H186" s="182">
        <v>42186</v>
      </c>
      <c r="I186" s="182">
        <v>42217</v>
      </c>
      <c r="J186" s="182">
        <v>42248</v>
      </c>
      <c r="K186" s="182">
        <v>42278</v>
      </c>
      <c r="L186" s="182">
        <v>42309</v>
      </c>
      <c r="M186" s="183">
        <v>42339</v>
      </c>
    </row>
    <row r="187" spans="1:13" ht="15" customHeight="1" x14ac:dyDescent="0.35">
      <c r="A187" s="3" t="s">
        <v>44</v>
      </c>
      <c r="B187" s="154">
        <v>1105</v>
      </c>
      <c r="C187" s="154">
        <v>1250</v>
      </c>
      <c r="D187" s="154">
        <v>942</v>
      </c>
      <c r="E187" s="154">
        <v>788</v>
      </c>
      <c r="F187" s="154">
        <v>951</v>
      </c>
      <c r="G187" s="154">
        <v>985</v>
      </c>
      <c r="H187" s="154">
        <v>939</v>
      </c>
      <c r="I187" s="154">
        <v>923</v>
      </c>
      <c r="J187" s="154">
        <v>898</v>
      </c>
      <c r="K187" s="154">
        <v>927</v>
      </c>
      <c r="L187" s="154">
        <v>904</v>
      </c>
      <c r="M187" s="154">
        <v>919</v>
      </c>
    </row>
    <row r="188" spans="1:13" ht="15" customHeight="1" x14ac:dyDescent="0.35">
      <c r="A188" s="3" t="s">
        <v>45</v>
      </c>
      <c r="B188" s="154">
        <v>6346</v>
      </c>
      <c r="C188" s="154">
        <v>7215</v>
      </c>
      <c r="D188" s="154">
        <v>5314</v>
      </c>
      <c r="E188" s="154">
        <v>4185</v>
      </c>
      <c r="F188" s="154">
        <v>6690</v>
      </c>
      <c r="G188" s="154">
        <v>5779</v>
      </c>
      <c r="H188" s="223">
        <v>4852</v>
      </c>
      <c r="I188" s="154">
        <v>6730</v>
      </c>
      <c r="J188" s="154">
        <v>5049</v>
      </c>
      <c r="K188" s="154">
        <v>4646</v>
      </c>
      <c r="L188" s="154">
        <v>5714</v>
      </c>
      <c r="M188" s="154">
        <v>4527</v>
      </c>
    </row>
    <row r="189" spans="1:13" ht="8.25" customHeight="1" x14ac:dyDescent="0.35">
      <c r="A189" s="25" t="s">
        <v>46</v>
      </c>
      <c r="B189" s="154">
        <v>235</v>
      </c>
      <c r="C189" s="154">
        <v>241</v>
      </c>
      <c r="D189" s="154">
        <v>211</v>
      </c>
      <c r="E189" s="154">
        <v>152</v>
      </c>
      <c r="F189" s="154">
        <v>193</v>
      </c>
      <c r="G189" s="154">
        <f>10+175</f>
        <v>185</v>
      </c>
      <c r="H189" s="154">
        <v>139</v>
      </c>
      <c r="I189" s="154">
        <v>228</v>
      </c>
      <c r="J189" s="154">
        <f>248+0.976</f>
        <v>248.976</v>
      </c>
      <c r="K189" s="154">
        <f>17+214</f>
        <v>231</v>
      </c>
      <c r="L189" s="154">
        <f>242+5</f>
        <v>247</v>
      </c>
      <c r="M189" s="154">
        <v>247</v>
      </c>
    </row>
    <row r="190" spans="1:13" ht="15" customHeight="1" x14ac:dyDescent="0.35">
      <c r="A190" s="26" t="s">
        <v>48</v>
      </c>
      <c r="B190" s="152">
        <v>7686</v>
      </c>
      <c r="C190" s="152">
        <v>8706</v>
      </c>
      <c r="D190" s="152">
        <v>6467</v>
      </c>
      <c r="E190" s="152">
        <v>5126</v>
      </c>
      <c r="F190" s="152">
        <v>7834</v>
      </c>
      <c r="G190" s="152">
        <v>6949</v>
      </c>
      <c r="H190" s="152">
        <v>5930</v>
      </c>
      <c r="I190" s="152">
        <v>7881</v>
      </c>
      <c r="J190" s="152">
        <v>6196</v>
      </c>
      <c r="K190" s="152">
        <v>5804</v>
      </c>
      <c r="L190" s="152">
        <v>6866</v>
      </c>
      <c r="M190" s="152">
        <v>5692</v>
      </c>
    </row>
    <row r="191" spans="1:13" ht="5.25" customHeight="1" x14ac:dyDescent="0.35">
      <c r="A191" s="3"/>
      <c r="B191" s="77"/>
      <c r="C191" s="77"/>
      <c r="D191" s="77"/>
      <c r="M191" s="77"/>
    </row>
    <row r="192" spans="1:13" ht="15.75" customHeight="1" x14ac:dyDescent="0.35">
      <c r="A192" s="27" t="s">
        <v>1</v>
      </c>
      <c r="B192" s="77"/>
      <c r="C192" s="77"/>
      <c r="D192" s="77"/>
      <c r="M192" s="77"/>
    </row>
    <row r="193" spans="1:13" ht="15" customHeight="1" x14ac:dyDescent="0.35">
      <c r="A193" s="3" t="s">
        <v>44</v>
      </c>
      <c r="B193" s="154">
        <v>56</v>
      </c>
      <c r="C193" s="154">
        <v>49</v>
      </c>
      <c r="D193" s="154">
        <v>55</v>
      </c>
      <c r="E193" s="154">
        <v>39</v>
      </c>
      <c r="F193" s="154">
        <v>46</v>
      </c>
      <c r="G193" s="154">
        <v>59</v>
      </c>
      <c r="H193" s="154">
        <v>63</v>
      </c>
      <c r="I193" s="154">
        <v>72</v>
      </c>
      <c r="J193" s="154">
        <v>58</v>
      </c>
      <c r="K193" s="154">
        <v>46</v>
      </c>
      <c r="L193" s="154">
        <v>48</v>
      </c>
      <c r="M193" s="154">
        <v>60</v>
      </c>
    </row>
    <row r="194" spans="1:13" x14ac:dyDescent="0.35">
      <c r="A194" s="3" t="s">
        <v>45</v>
      </c>
      <c r="B194" s="154">
        <v>3124</v>
      </c>
      <c r="C194" s="154">
        <v>2198</v>
      </c>
      <c r="D194" s="154">
        <v>2762</v>
      </c>
      <c r="E194" s="154">
        <v>2046</v>
      </c>
      <c r="F194" s="154">
        <v>2055</v>
      </c>
      <c r="G194" s="154">
        <v>2790</v>
      </c>
      <c r="H194" s="154">
        <v>2469</v>
      </c>
      <c r="I194" s="154">
        <v>3603</v>
      </c>
      <c r="J194" s="154">
        <v>3579</v>
      </c>
      <c r="K194" s="154">
        <v>2661</v>
      </c>
      <c r="L194" s="154">
        <v>2309</v>
      </c>
      <c r="M194" s="154">
        <v>3026</v>
      </c>
    </row>
    <row r="195" spans="1:13" x14ac:dyDescent="0.35">
      <c r="A195" s="25" t="s">
        <v>46</v>
      </c>
      <c r="B195" s="154">
        <v>10</v>
      </c>
      <c r="C195" s="154">
        <v>9</v>
      </c>
      <c r="D195" s="154">
        <v>16</v>
      </c>
      <c r="E195" s="154">
        <v>7</v>
      </c>
      <c r="F195" s="154">
        <f>2.7+5.1</f>
        <v>7.8</v>
      </c>
      <c r="G195" s="154">
        <f>8.4+10.5</f>
        <v>18.899999999999999</v>
      </c>
      <c r="H195" s="154">
        <v>10</v>
      </c>
      <c r="I195" s="154">
        <v>16</v>
      </c>
      <c r="J195" s="154">
        <f>11.647+15.15</f>
        <v>26.797000000000001</v>
      </c>
      <c r="K195" s="154">
        <f>5+7</f>
        <v>12</v>
      </c>
      <c r="L195" s="154">
        <v>11</v>
      </c>
      <c r="M195" s="154">
        <v>24</v>
      </c>
    </row>
    <row r="196" spans="1:13" ht="15" customHeight="1" x14ac:dyDescent="0.35">
      <c r="A196" s="26" t="s">
        <v>49</v>
      </c>
      <c r="B196" s="152">
        <v>3190</v>
      </c>
      <c r="C196" s="152">
        <v>2255</v>
      </c>
      <c r="D196" s="152">
        <v>2833</v>
      </c>
      <c r="E196" s="152">
        <v>2092</v>
      </c>
      <c r="F196" s="152">
        <v>2108</v>
      </c>
      <c r="G196" s="152">
        <v>2869</v>
      </c>
      <c r="H196" s="152">
        <v>2542</v>
      </c>
      <c r="I196" s="152">
        <v>3691</v>
      </c>
      <c r="J196" s="152">
        <v>3664</v>
      </c>
      <c r="K196" s="152">
        <v>2719</v>
      </c>
      <c r="L196" s="152">
        <v>2367</v>
      </c>
      <c r="M196" s="152">
        <v>3110</v>
      </c>
    </row>
    <row r="197" spans="1:13" x14ac:dyDescent="0.35">
      <c r="A197" s="26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</row>
    <row r="198" spans="1:13" x14ac:dyDescent="0.35">
      <c r="A198" s="26" t="s">
        <v>50</v>
      </c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</row>
    <row r="199" spans="1:13" x14ac:dyDescent="0.35">
      <c r="A199" s="3" t="s">
        <v>44</v>
      </c>
      <c r="B199" s="154">
        <v>13</v>
      </c>
      <c r="C199" s="154">
        <v>12</v>
      </c>
      <c r="D199" s="154">
        <v>12</v>
      </c>
      <c r="E199" s="154">
        <v>9</v>
      </c>
      <c r="F199" s="154">
        <v>9</v>
      </c>
      <c r="G199" s="154">
        <v>6</v>
      </c>
      <c r="H199" s="154">
        <v>4</v>
      </c>
      <c r="I199" s="154">
        <v>5</v>
      </c>
      <c r="J199" s="154">
        <v>6</v>
      </c>
      <c r="K199" s="154">
        <v>4</v>
      </c>
      <c r="L199" s="154">
        <v>7</v>
      </c>
      <c r="M199" s="154">
        <v>5</v>
      </c>
    </row>
    <row r="200" spans="1:13" x14ac:dyDescent="0.35">
      <c r="A200" s="3" t="s">
        <v>45</v>
      </c>
      <c r="B200" s="154">
        <v>1733</v>
      </c>
      <c r="C200" s="154">
        <v>2032</v>
      </c>
      <c r="D200" s="154">
        <v>1570</v>
      </c>
      <c r="E200" s="154">
        <v>1511</v>
      </c>
      <c r="F200" s="154">
        <v>1431</v>
      </c>
      <c r="G200" s="154">
        <v>1420</v>
      </c>
      <c r="H200" s="154">
        <v>1478</v>
      </c>
      <c r="I200" s="154">
        <v>1764</v>
      </c>
      <c r="J200" s="154">
        <v>1512</v>
      </c>
      <c r="K200" s="154">
        <v>1622</v>
      </c>
      <c r="L200" s="154">
        <v>1601</v>
      </c>
      <c r="M200" s="154">
        <v>1700</v>
      </c>
    </row>
    <row r="201" spans="1:13" x14ac:dyDescent="0.35">
      <c r="A201" s="25" t="s">
        <v>46</v>
      </c>
      <c r="B201" s="154">
        <v>450</v>
      </c>
      <c r="C201" s="154">
        <v>369</v>
      </c>
      <c r="D201" s="154">
        <v>277</v>
      </c>
      <c r="E201" s="154">
        <v>271</v>
      </c>
      <c r="F201" s="154">
        <f>288+16</f>
        <v>304</v>
      </c>
      <c r="G201" s="154">
        <v>286</v>
      </c>
      <c r="H201" s="154">
        <v>353</v>
      </c>
      <c r="I201" s="154">
        <v>349</v>
      </c>
      <c r="J201" s="154">
        <f>418.549+12.123</f>
        <v>430.67199999999997</v>
      </c>
      <c r="K201" s="154">
        <f>428+12</f>
        <v>440</v>
      </c>
      <c r="L201" s="154">
        <f>352+12</f>
        <v>364</v>
      </c>
      <c r="M201" s="154">
        <v>351</v>
      </c>
    </row>
    <row r="202" spans="1:13" x14ac:dyDescent="0.35">
      <c r="A202" s="27" t="s">
        <v>4</v>
      </c>
      <c r="B202" s="152">
        <v>2196</v>
      </c>
      <c r="C202" s="152">
        <f>SUM(C199:C201)</f>
        <v>2413</v>
      </c>
      <c r="D202" s="152">
        <v>1859</v>
      </c>
      <c r="E202" s="152">
        <v>1791</v>
      </c>
      <c r="F202" s="152">
        <v>1743</v>
      </c>
      <c r="G202" s="152">
        <v>1713</v>
      </c>
      <c r="H202" s="152">
        <v>1835</v>
      </c>
      <c r="I202" s="152">
        <v>2118</v>
      </c>
      <c r="J202" s="152">
        <v>1948</v>
      </c>
      <c r="K202" s="152">
        <v>2065</v>
      </c>
      <c r="L202" s="152">
        <v>1971</v>
      </c>
      <c r="M202" s="152">
        <v>2055</v>
      </c>
    </row>
    <row r="203" spans="1:13" x14ac:dyDescent="0.35">
      <c r="A203" s="2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</row>
    <row r="204" spans="1:13" x14ac:dyDescent="0.35">
      <c r="A204" s="27" t="s">
        <v>2</v>
      </c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</row>
    <row r="205" spans="1:13" x14ac:dyDescent="0.35">
      <c r="A205" s="3" t="s">
        <v>44</v>
      </c>
      <c r="B205" s="154">
        <v>6</v>
      </c>
      <c r="C205" s="154">
        <v>4</v>
      </c>
      <c r="D205" s="154">
        <v>5</v>
      </c>
      <c r="E205" s="154">
        <v>6</v>
      </c>
      <c r="F205" s="154">
        <v>4</v>
      </c>
      <c r="G205" s="154">
        <v>5</v>
      </c>
      <c r="H205" s="154">
        <v>2</v>
      </c>
      <c r="I205" s="154">
        <v>3</v>
      </c>
      <c r="J205" s="154">
        <v>2</v>
      </c>
      <c r="K205" s="154">
        <v>2</v>
      </c>
      <c r="L205" s="154">
        <v>1</v>
      </c>
      <c r="M205" s="154">
        <v>2</v>
      </c>
    </row>
    <row r="206" spans="1:13" x14ac:dyDescent="0.35">
      <c r="A206" s="3" t="s">
        <v>45</v>
      </c>
      <c r="B206" s="154">
        <v>983</v>
      </c>
      <c r="C206" s="154">
        <v>747</v>
      </c>
      <c r="D206" s="154">
        <v>1072</v>
      </c>
      <c r="E206" s="154">
        <v>828</v>
      </c>
      <c r="F206" s="154">
        <v>873</v>
      </c>
      <c r="G206" s="154">
        <v>972</v>
      </c>
      <c r="H206" s="154">
        <v>727</v>
      </c>
      <c r="I206" s="154">
        <v>881</v>
      </c>
      <c r="J206" s="154">
        <v>934</v>
      </c>
      <c r="K206" s="154">
        <v>728</v>
      </c>
      <c r="L206" s="154">
        <v>704</v>
      </c>
      <c r="M206" s="154">
        <v>873</v>
      </c>
    </row>
    <row r="207" spans="1:13" x14ac:dyDescent="0.35">
      <c r="A207" s="25" t="s">
        <v>46</v>
      </c>
      <c r="B207" s="154">
        <v>7</v>
      </c>
      <c r="C207" s="154">
        <v>5</v>
      </c>
      <c r="D207" s="154">
        <v>10</v>
      </c>
      <c r="E207" s="154">
        <v>4</v>
      </c>
      <c r="F207" s="154">
        <f>2.5+1</f>
        <v>3.5</v>
      </c>
      <c r="G207" s="154">
        <f>9.1+1.2</f>
        <v>10.299999999999999</v>
      </c>
      <c r="H207" s="154">
        <v>3</v>
      </c>
      <c r="I207" s="154">
        <v>6</v>
      </c>
      <c r="J207" s="154">
        <f>1.75+8.949</f>
        <v>10.699</v>
      </c>
      <c r="K207" s="154">
        <f>3+2</f>
        <v>5</v>
      </c>
      <c r="L207" s="154">
        <v>7</v>
      </c>
      <c r="M207" s="154">
        <v>9</v>
      </c>
    </row>
    <row r="208" spans="1:13" x14ac:dyDescent="0.35">
      <c r="A208" s="26" t="s">
        <v>51</v>
      </c>
      <c r="B208" s="152">
        <v>996</v>
      </c>
      <c r="C208" s="152">
        <v>755</v>
      </c>
      <c r="D208" s="152">
        <v>1087</v>
      </c>
      <c r="E208" s="152">
        <v>838</v>
      </c>
      <c r="F208" s="152">
        <v>880</v>
      </c>
      <c r="G208" s="152">
        <f>SUM(G205:G207)</f>
        <v>987.3</v>
      </c>
      <c r="H208" s="152">
        <v>733</v>
      </c>
      <c r="I208" s="152">
        <v>890</v>
      </c>
      <c r="J208" s="152">
        <v>947</v>
      </c>
      <c r="K208" s="152">
        <v>735</v>
      </c>
      <c r="L208" s="152">
        <v>713</v>
      </c>
      <c r="M208" s="152">
        <v>884</v>
      </c>
    </row>
    <row r="209" spans="1:13" x14ac:dyDescent="0.35">
      <c r="A209" s="26"/>
      <c r="B209" s="77"/>
      <c r="C209" s="77"/>
      <c r="D209" s="77"/>
      <c r="E209" s="168"/>
      <c r="F209" s="77"/>
      <c r="G209" s="77"/>
      <c r="H209" s="77"/>
      <c r="I209" s="77"/>
      <c r="J209" s="77"/>
      <c r="K209" s="77"/>
      <c r="L209" s="77"/>
      <c r="M209" s="77"/>
    </row>
    <row r="210" spans="1:13" x14ac:dyDescent="0.35">
      <c r="A210" s="26" t="s">
        <v>3</v>
      </c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</row>
    <row r="211" spans="1:13" x14ac:dyDescent="0.35">
      <c r="A211" s="3" t="s">
        <v>44</v>
      </c>
      <c r="B211" s="154">
        <v>134</v>
      </c>
      <c r="C211" s="154">
        <v>112</v>
      </c>
      <c r="D211" s="154">
        <v>113</v>
      </c>
      <c r="E211" s="154">
        <v>105</v>
      </c>
      <c r="F211" s="154">
        <v>116</v>
      </c>
      <c r="G211" s="154">
        <v>170</v>
      </c>
      <c r="H211" s="154">
        <v>149</v>
      </c>
      <c r="I211" s="154">
        <v>104</v>
      </c>
      <c r="J211" s="154">
        <v>86</v>
      </c>
      <c r="K211" s="154">
        <v>84</v>
      </c>
      <c r="L211" s="154">
        <v>76</v>
      </c>
      <c r="M211" s="154">
        <v>64</v>
      </c>
    </row>
    <row r="212" spans="1:13" x14ac:dyDescent="0.35">
      <c r="A212" s="3" t="s">
        <v>45</v>
      </c>
      <c r="B212" s="154">
        <v>984</v>
      </c>
      <c r="C212" s="154">
        <v>1198</v>
      </c>
      <c r="D212" s="154">
        <v>953</v>
      </c>
      <c r="E212" s="154">
        <v>1138</v>
      </c>
      <c r="F212" s="154">
        <v>1023</v>
      </c>
      <c r="G212" s="154">
        <v>1523</v>
      </c>
      <c r="H212" s="154">
        <v>1238</v>
      </c>
      <c r="I212" s="154">
        <v>1184</v>
      </c>
      <c r="J212" s="154">
        <v>948</v>
      </c>
      <c r="K212" s="154">
        <v>1083</v>
      </c>
      <c r="L212" s="154">
        <v>1261</v>
      </c>
      <c r="M212" s="154">
        <v>941</v>
      </c>
    </row>
    <row r="213" spans="1:13" x14ac:dyDescent="0.35">
      <c r="A213" s="25" t="s">
        <v>46</v>
      </c>
      <c r="B213" s="154">
        <v>27</v>
      </c>
      <c r="C213" s="154">
        <v>42</v>
      </c>
      <c r="D213" s="154">
        <v>30</v>
      </c>
      <c r="E213" s="154">
        <v>36</v>
      </c>
      <c r="F213" s="154">
        <v>24</v>
      </c>
      <c r="G213" s="154">
        <f>46.2+0.4</f>
        <v>46.6</v>
      </c>
      <c r="H213" s="154">
        <v>27</v>
      </c>
      <c r="I213" s="154">
        <v>31</v>
      </c>
      <c r="J213" s="154">
        <f>0.458+25.381</f>
        <v>25.838999999999999</v>
      </c>
      <c r="K213" s="154">
        <f>0.535+38</f>
        <v>38.534999999999997</v>
      </c>
      <c r="L213" s="154">
        <v>39</v>
      </c>
      <c r="M213" s="154">
        <v>27</v>
      </c>
    </row>
    <row r="214" spans="1:13" x14ac:dyDescent="0.35">
      <c r="A214" s="26" t="s">
        <v>670</v>
      </c>
      <c r="B214" s="152">
        <v>1144</v>
      </c>
      <c r="C214" s="152">
        <v>1352</v>
      </c>
      <c r="D214" s="152">
        <v>1096</v>
      </c>
      <c r="E214" s="152">
        <v>1279</v>
      </c>
      <c r="F214" s="152">
        <v>1162</v>
      </c>
      <c r="G214" s="152">
        <v>1739</v>
      </c>
      <c r="H214" s="152">
        <v>1414</v>
      </c>
      <c r="I214" s="152">
        <v>1319</v>
      </c>
      <c r="J214" s="152">
        <v>1060</v>
      </c>
      <c r="K214" s="152">
        <v>1206</v>
      </c>
      <c r="L214" s="152">
        <v>1376</v>
      </c>
      <c r="M214" s="152">
        <v>1033</v>
      </c>
    </row>
    <row r="215" spans="1:13" x14ac:dyDescent="0.35">
      <c r="A215" s="26"/>
      <c r="B215" s="77"/>
      <c r="C215" s="77"/>
      <c r="D215" s="220"/>
      <c r="E215" s="77"/>
      <c r="F215" s="77"/>
      <c r="G215" s="77"/>
      <c r="H215" s="77"/>
      <c r="I215" s="77"/>
      <c r="J215" s="77"/>
      <c r="K215" s="77"/>
      <c r="L215" s="77"/>
      <c r="M215" s="77"/>
    </row>
    <row r="216" spans="1:13" x14ac:dyDescent="0.35">
      <c r="A216" s="26" t="s">
        <v>52</v>
      </c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</row>
    <row r="217" spans="1:13" x14ac:dyDescent="0.35">
      <c r="A217" s="3" t="s">
        <v>44</v>
      </c>
      <c r="B217" s="154">
        <v>10</v>
      </c>
      <c r="C217" s="154">
        <v>9</v>
      </c>
      <c r="D217" s="154">
        <v>10</v>
      </c>
      <c r="E217" s="154">
        <v>10</v>
      </c>
      <c r="F217" s="154">
        <v>9</v>
      </c>
      <c r="G217" s="154">
        <v>10</v>
      </c>
      <c r="H217" s="154">
        <v>7</v>
      </c>
      <c r="I217" s="154">
        <v>5</v>
      </c>
      <c r="J217" s="154">
        <v>4</v>
      </c>
      <c r="K217" s="154">
        <v>6</v>
      </c>
      <c r="L217" s="154">
        <v>4</v>
      </c>
      <c r="M217" s="154">
        <v>4</v>
      </c>
    </row>
    <row r="218" spans="1:13" x14ac:dyDescent="0.35">
      <c r="A218" s="3" t="s">
        <v>45</v>
      </c>
      <c r="B218" s="154">
        <v>374</v>
      </c>
      <c r="C218" s="154">
        <v>302</v>
      </c>
      <c r="D218" s="154">
        <v>333</v>
      </c>
      <c r="E218" s="154">
        <v>298</v>
      </c>
      <c r="F218" s="154">
        <v>310</v>
      </c>
      <c r="G218" s="154">
        <v>303</v>
      </c>
      <c r="H218" s="154">
        <v>353</v>
      </c>
      <c r="I218" s="154">
        <v>358</v>
      </c>
      <c r="J218" s="154">
        <v>273</v>
      </c>
      <c r="K218" s="154">
        <v>278</v>
      </c>
      <c r="L218" s="154">
        <v>391</v>
      </c>
      <c r="M218" s="154">
        <v>246</v>
      </c>
    </row>
    <row r="219" spans="1:13" x14ac:dyDescent="0.35">
      <c r="A219" s="25" t="s">
        <v>46</v>
      </c>
      <c r="B219" s="154">
        <v>26</v>
      </c>
      <c r="C219" s="154">
        <v>18</v>
      </c>
      <c r="D219" s="154">
        <v>23</v>
      </c>
      <c r="E219" s="154">
        <v>17</v>
      </c>
      <c r="F219" s="154">
        <f>12.1+5.4</f>
        <v>17.5</v>
      </c>
      <c r="G219" s="154">
        <f>14.6+5.8</f>
        <v>20.399999999999999</v>
      </c>
      <c r="H219" s="154">
        <v>22</v>
      </c>
      <c r="I219" s="154">
        <v>18</v>
      </c>
      <c r="J219" s="154">
        <f>11.463+6.06</f>
        <v>17.523</v>
      </c>
      <c r="K219" s="154">
        <f>12+8</f>
        <v>20</v>
      </c>
      <c r="L219" s="154">
        <v>24</v>
      </c>
      <c r="M219" s="154">
        <v>15</v>
      </c>
    </row>
    <row r="220" spans="1:13" x14ac:dyDescent="0.35">
      <c r="A220" s="27" t="s">
        <v>5</v>
      </c>
      <c r="B220" s="152">
        <v>410</v>
      </c>
      <c r="C220" s="152">
        <v>329</v>
      </c>
      <c r="D220" s="152">
        <v>365</v>
      </c>
      <c r="E220" s="152">
        <v>324</v>
      </c>
      <c r="F220" s="152">
        <v>337</v>
      </c>
      <c r="G220" s="152">
        <v>333</v>
      </c>
      <c r="H220" s="152">
        <v>381</v>
      </c>
      <c r="I220" s="152">
        <v>381</v>
      </c>
      <c r="J220" s="152">
        <v>295</v>
      </c>
      <c r="K220" s="152">
        <v>304</v>
      </c>
      <c r="L220" s="152">
        <v>419</v>
      </c>
      <c r="M220" s="152">
        <v>264</v>
      </c>
    </row>
    <row r="221" spans="1:13" ht="15" thickBot="1" x14ac:dyDescent="0.4">
      <c r="A221" s="3"/>
    </row>
    <row r="222" spans="1:13" ht="15" thickBot="1" x14ac:dyDescent="0.4">
      <c r="A222" s="26" t="s">
        <v>53</v>
      </c>
      <c r="B222" s="184">
        <v>42005</v>
      </c>
      <c r="C222" s="182">
        <v>42036</v>
      </c>
      <c r="D222" s="182">
        <v>42064</v>
      </c>
      <c r="E222" s="182">
        <v>42095</v>
      </c>
      <c r="F222" s="182">
        <v>42125</v>
      </c>
      <c r="G222" s="182">
        <v>42156</v>
      </c>
      <c r="H222" s="182">
        <v>42186</v>
      </c>
      <c r="I222" s="182">
        <v>42217</v>
      </c>
      <c r="J222" s="182">
        <v>42248</v>
      </c>
      <c r="K222" s="182">
        <v>42278</v>
      </c>
      <c r="L222" s="182">
        <v>42309</v>
      </c>
      <c r="M222" s="183">
        <v>42339</v>
      </c>
    </row>
    <row r="223" spans="1:13" x14ac:dyDescent="0.35">
      <c r="A223" s="3" t="s">
        <v>44</v>
      </c>
      <c r="B223" s="154">
        <v>1323</v>
      </c>
      <c r="C223" s="154">
        <v>1436</v>
      </c>
      <c r="D223" s="154">
        <v>1136</v>
      </c>
      <c r="E223" s="157">
        <v>956</v>
      </c>
      <c r="F223" s="154">
        <v>1134</v>
      </c>
      <c r="G223" s="154">
        <v>1236</v>
      </c>
      <c r="H223" s="157">
        <v>1164</v>
      </c>
      <c r="I223" s="157">
        <v>1111</v>
      </c>
      <c r="J223" s="157">
        <v>1054</v>
      </c>
      <c r="K223" s="157">
        <v>1068</v>
      </c>
      <c r="L223" s="157">
        <v>1041</v>
      </c>
      <c r="M223" s="154">
        <v>1054</v>
      </c>
    </row>
    <row r="224" spans="1:13" x14ac:dyDescent="0.35">
      <c r="A224" s="3" t="s">
        <v>45</v>
      </c>
      <c r="B224" s="154">
        <v>13545</v>
      </c>
      <c r="C224" s="154">
        <v>13690</v>
      </c>
      <c r="D224" s="154">
        <v>12004</v>
      </c>
      <c r="E224" s="154">
        <v>10007</v>
      </c>
      <c r="F224" s="154">
        <v>12383</v>
      </c>
      <c r="G224" s="154">
        <v>12787</v>
      </c>
      <c r="H224" s="154">
        <v>11117</v>
      </c>
      <c r="I224" s="154">
        <v>14519</v>
      </c>
      <c r="J224" s="154">
        <v>12296</v>
      </c>
      <c r="K224" s="154">
        <v>11019</v>
      </c>
      <c r="L224" s="154">
        <v>11980</v>
      </c>
      <c r="M224" s="154">
        <v>11312</v>
      </c>
    </row>
    <row r="225" spans="1:13" x14ac:dyDescent="0.35">
      <c r="A225" s="25" t="s">
        <v>46</v>
      </c>
      <c r="B225" s="154">
        <v>754</v>
      </c>
      <c r="C225" s="154">
        <v>684</v>
      </c>
      <c r="D225" s="154">
        <v>567</v>
      </c>
      <c r="E225" s="154">
        <v>487</v>
      </c>
      <c r="F225" s="154">
        <v>549</v>
      </c>
      <c r="G225" s="154">
        <f>309+258</f>
        <v>567</v>
      </c>
      <c r="H225" s="154">
        <v>554</v>
      </c>
      <c r="I225" s="154">
        <v>650</v>
      </c>
      <c r="J225" s="154">
        <v>760</v>
      </c>
      <c r="K225" s="154">
        <v>746</v>
      </c>
      <c r="L225" s="154">
        <v>692</v>
      </c>
      <c r="M225" s="154">
        <v>672</v>
      </c>
    </row>
    <row r="226" spans="1:13" x14ac:dyDescent="0.35">
      <c r="A226" s="26" t="s">
        <v>13</v>
      </c>
      <c r="B226" s="152">
        <v>15622</v>
      </c>
      <c r="C226" s="152">
        <v>15810</v>
      </c>
      <c r="D226" s="152">
        <v>13706</v>
      </c>
      <c r="E226" s="152">
        <v>11450</v>
      </c>
      <c r="F226" s="152">
        <v>14065</v>
      </c>
      <c r="G226" s="152">
        <v>14590</v>
      </c>
      <c r="H226" s="152">
        <v>12835</v>
      </c>
      <c r="I226" s="152">
        <v>16280</v>
      </c>
      <c r="J226" s="152">
        <v>14110</v>
      </c>
      <c r="K226" s="152">
        <v>12832</v>
      </c>
      <c r="L226" s="152">
        <v>13712</v>
      </c>
      <c r="M226" s="152">
        <v>13039</v>
      </c>
    </row>
    <row r="228" spans="1:13" x14ac:dyDescent="0.35">
      <c r="A228" s="333" t="s">
        <v>919</v>
      </c>
      <c r="B228" s="333"/>
      <c r="C228" s="333"/>
      <c r="D228" s="333"/>
      <c r="E228" s="333"/>
      <c r="F228" s="333"/>
      <c r="G228" s="333"/>
      <c r="H228" s="333"/>
      <c r="I228" s="333"/>
      <c r="J228" s="333"/>
      <c r="K228" s="333"/>
      <c r="L228" s="333"/>
      <c r="M228" s="333"/>
    </row>
    <row r="230" spans="1:13" ht="15.5" x14ac:dyDescent="0.35">
      <c r="A230" s="179">
        <v>2014</v>
      </c>
      <c r="B230" s="341" t="s">
        <v>671</v>
      </c>
      <c r="C230" s="341"/>
      <c r="D230" s="341"/>
      <c r="E230" s="341"/>
      <c r="F230" s="341"/>
      <c r="G230" s="341"/>
      <c r="H230" s="341"/>
      <c r="I230" s="341"/>
      <c r="J230" s="341"/>
      <c r="K230" s="341"/>
      <c r="L230" s="341"/>
      <c r="M230" s="341"/>
    </row>
    <row r="231" spans="1:13" ht="15" thickBot="1" x14ac:dyDescent="0.4">
      <c r="A231" s="3"/>
    </row>
    <row r="232" spans="1:13" ht="15" thickBot="1" x14ac:dyDescent="0.4">
      <c r="A232" s="26" t="s">
        <v>0</v>
      </c>
      <c r="B232" s="184">
        <v>41640</v>
      </c>
      <c r="C232" s="182">
        <v>41681</v>
      </c>
      <c r="D232" s="182">
        <v>41709</v>
      </c>
      <c r="E232" s="182">
        <v>41740</v>
      </c>
      <c r="F232" s="182">
        <v>41770</v>
      </c>
      <c r="G232" s="182">
        <v>41801</v>
      </c>
      <c r="H232" s="182">
        <v>41821</v>
      </c>
      <c r="I232" s="182">
        <v>41862</v>
      </c>
      <c r="J232" s="182">
        <v>41893</v>
      </c>
      <c r="K232" s="182">
        <v>41923</v>
      </c>
      <c r="L232" s="182">
        <v>41954</v>
      </c>
      <c r="M232" s="183">
        <v>41984</v>
      </c>
    </row>
    <row r="233" spans="1:13" x14ac:dyDescent="0.35">
      <c r="A233" s="3" t="s">
        <v>44</v>
      </c>
      <c r="B233" s="154">
        <v>911</v>
      </c>
      <c r="C233" s="154">
        <v>997</v>
      </c>
      <c r="D233" s="154">
        <v>964</v>
      </c>
      <c r="E233" s="154">
        <v>810</v>
      </c>
      <c r="F233" s="154">
        <v>977</v>
      </c>
      <c r="G233" s="154">
        <v>871</v>
      </c>
      <c r="H233" s="154">
        <v>831</v>
      </c>
      <c r="I233" s="154">
        <v>939</v>
      </c>
      <c r="J233" s="154">
        <v>1204</v>
      </c>
      <c r="K233" s="154">
        <v>1211</v>
      </c>
      <c r="L233" s="154">
        <v>779</v>
      </c>
      <c r="M233" s="154">
        <v>933</v>
      </c>
    </row>
    <row r="234" spans="1:13" x14ac:dyDescent="0.35">
      <c r="A234" s="3" t="s">
        <v>45</v>
      </c>
      <c r="B234" s="154">
        <v>5143</v>
      </c>
      <c r="C234" s="154">
        <v>5669</v>
      </c>
      <c r="D234" s="154">
        <v>5744</v>
      </c>
      <c r="E234" s="154">
        <v>4926</v>
      </c>
      <c r="F234" s="154">
        <v>6365</v>
      </c>
      <c r="G234" s="154">
        <v>5322</v>
      </c>
      <c r="H234" s="154">
        <v>5160</v>
      </c>
      <c r="I234" s="154">
        <v>6146</v>
      </c>
      <c r="J234" s="154">
        <v>6462</v>
      </c>
      <c r="K234" s="154">
        <v>7652</v>
      </c>
      <c r="L234" s="154">
        <v>5322</v>
      </c>
      <c r="M234" s="154">
        <v>5484</v>
      </c>
    </row>
    <row r="235" spans="1:13" x14ac:dyDescent="0.35">
      <c r="A235" s="25" t="s">
        <v>46</v>
      </c>
      <c r="B235" s="154">
        <v>249</v>
      </c>
      <c r="C235" s="154">
        <v>179</v>
      </c>
      <c r="D235" s="154">
        <v>328</v>
      </c>
      <c r="E235" s="154">
        <v>240</v>
      </c>
      <c r="F235" s="154">
        <v>252</v>
      </c>
      <c r="G235" s="154">
        <v>241</v>
      </c>
      <c r="H235" s="154">
        <v>227</v>
      </c>
      <c r="I235" s="154">
        <v>211</v>
      </c>
      <c r="J235" s="154">
        <v>408</v>
      </c>
      <c r="K235" s="154">
        <v>337</v>
      </c>
      <c r="L235" s="154">
        <v>170</v>
      </c>
      <c r="M235" s="154">
        <v>205</v>
      </c>
    </row>
    <row r="236" spans="1:13" x14ac:dyDescent="0.35">
      <c r="A236" s="25" t="s">
        <v>47</v>
      </c>
      <c r="B236" s="90">
        <v>0</v>
      </c>
      <c r="C236" s="90">
        <v>0</v>
      </c>
      <c r="D236" s="90">
        <v>0</v>
      </c>
      <c r="E236" s="90">
        <v>0</v>
      </c>
      <c r="F236" s="90">
        <v>0</v>
      </c>
      <c r="G236" s="90">
        <v>0</v>
      </c>
      <c r="H236" s="90">
        <v>0</v>
      </c>
      <c r="I236" s="90">
        <v>0</v>
      </c>
      <c r="J236" s="90">
        <v>0</v>
      </c>
      <c r="K236" s="90">
        <v>0</v>
      </c>
      <c r="L236" s="90">
        <v>0</v>
      </c>
      <c r="M236" s="219">
        <v>3</v>
      </c>
    </row>
    <row r="237" spans="1:13" x14ac:dyDescent="0.35">
      <c r="A237" s="26" t="s">
        <v>48</v>
      </c>
      <c r="B237" s="152">
        <v>6303</v>
      </c>
      <c r="C237" s="152">
        <v>6846</v>
      </c>
      <c r="D237" s="152">
        <v>7036</v>
      </c>
      <c r="E237" s="152">
        <v>5976</v>
      </c>
      <c r="F237" s="152">
        <v>7594</v>
      </c>
      <c r="G237" s="152">
        <v>6434</v>
      </c>
      <c r="H237" s="152">
        <v>6219</v>
      </c>
      <c r="I237" s="152">
        <v>7297</v>
      </c>
      <c r="J237" s="152">
        <v>8074</v>
      </c>
      <c r="K237" s="152">
        <v>9199</v>
      </c>
      <c r="L237" s="152">
        <v>6271</v>
      </c>
      <c r="M237" s="152">
        <v>6624</v>
      </c>
    </row>
    <row r="238" spans="1:13" x14ac:dyDescent="0.35">
      <c r="A238" s="3"/>
      <c r="B238" s="77"/>
      <c r="C238" s="77"/>
      <c r="D238" s="77"/>
      <c r="M238" s="77"/>
    </row>
    <row r="239" spans="1:13" x14ac:dyDescent="0.35">
      <c r="A239" s="27" t="s">
        <v>1</v>
      </c>
      <c r="B239" s="77"/>
      <c r="C239" s="77"/>
      <c r="D239" s="77"/>
      <c r="M239" s="77"/>
    </row>
    <row r="240" spans="1:13" x14ac:dyDescent="0.35">
      <c r="A240" s="3" t="s">
        <v>44</v>
      </c>
      <c r="B240" s="154">
        <v>41</v>
      </c>
      <c r="C240" s="154">
        <v>51</v>
      </c>
      <c r="D240" s="154">
        <v>58</v>
      </c>
      <c r="E240" s="154">
        <v>44</v>
      </c>
      <c r="F240" s="154">
        <v>41</v>
      </c>
      <c r="G240" s="154">
        <v>60</v>
      </c>
      <c r="H240" s="154">
        <v>50</v>
      </c>
      <c r="I240" s="154">
        <v>48</v>
      </c>
      <c r="J240" s="154">
        <v>60</v>
      </c>
      <c r="K240" s="154">
        <v>84</v>
      </c>
      <c r="L240" s="154">
        <v>52</v>
      </c>
      <c r="M240" s="154">
        <v>70</v>
      </c>
    </row>
    <row r="241" spans="1:13" x14ac:dyDescent="0.35">
      <c r="A241" s="3" t="s">
        <v>45</v>
      </c>
      <c r="B241" s="154">
        <v>2555</v>
      </c>
      <c r="C241" s="154">
        <v>2769</v>
      </c>
      <c r="D241" s="154">
        <v>3161</v>
      </c>
      <c r="E241" s="154">
        <v>2701</v>
      </c>
      <c r="F241" s="154">
        <v>2123</v>
      </c>
      <c r="G241" s="154">
        <v>2407</v>
      </c>
      <c r="H241" s="154">
        <v>2356</v>
      </c>
      <c r="I241" s="154">
        <v>2233</v>
      </c>
      <c r="J241" s="154">
        <v>3001</v>
      </c>
      <c r="K241" s="154">
        <v>3941</v>
      </c>
      <c r="L241" s="154">
        <v>1983</v>
      </c>
      <c r="M241" s="154">
        <v>2993</v>
      </c>
    </row>
    <row r="242" spans="1:13" x14ac:dyDescent="0.35">
      <c r="A242" s="25" t="s">
        <v>46</v>
      </c>
      <c r="B242" s="154">
        <v>13</v>
      </c>
      <c r="C242" s="154">
        <v>7</v>
      </c>
      <c r="D242" s="154">
        <v>6</v>
      </c>
      <c r="E242" s="154">
        <v>4</v>
      </c>
      <c r="F242" s="154">
        <v>4</v>
      </c>
      <c r="G242" s="154">
        <v>8</v>
      </c>
      <c r="H242" s="154">
        <v>4</v>
      </c>
      <c r="I242" s="154">
        <v>4</v>
      </c>
      <c r="J242" s="154">
        <v>7</v>
      </c>
      <c r="K242" s="154">
        <v>7</v>
      </c>
      <c r="L242" s="154">
        <v>5</v>
      </c>
      <c r="M242" s="154">
        <v>9</v>
      </c>
    </row>
    <row r="243" spans="1:13" ht="11.25" customHeight="1" x14ac:dyDescent="0.35">
      <c r="A243" s="25" t="s">
        <v>47</v>
      </c>
      <c r="B243" s="90">
        <v>0</v>
      </c>
      <c r="C243" s="90">
        <v>0</v>
      </c>
      <c r="D243" s="90">
        <v>0</v>
      </c>
      <c r="E243" s="90">
        <v>0</v>
      </c>
      <c r="F243" s="90">
        <v>0</v>
      </c>
      <c r="G243" s="90">
        <v>0</v>
      </c>
      <c r="H243" s="90">
        <v>0</v>
      </c>
      <c r="I243" s="90">
        <v>0</v>
      </c>
      <c r="J243" s="154">
        <v>2</v>
      </c>
      <c r="K243" s="154">
        <v>3</v>
      </c>
      <c r="L243" s="154">
        <v>2</v>
      </c>
      <c r="M243" s="154">
        <v>4</v>
      </c>
    </row>
    <row r="244" spans="1:13" ht="12" customHeight="1" x14ac:dyDescent="0.35">
      <c r="A244" s="26" t="s">
        <v>49</v>
      </c>
      <c r="B244" s="152">
        <v>2610</v>
      </c>
      <c r="C244" s="152">
        <v>2829</v>
      </c>
      <c r="D244" s="152">
        <v>3226</v>
      </c>
      <c r="E244" s="152">
        <v>2750</v>
      </c>
      <c r="F244" s="152">
        <f>SUM(F240:F243)</f>
        <v>2168</v>
      </c>
      <c r="G244" s="152">
        <v>2476</v>
      </c>
      <c r="H244" s="152">
        <v>2411</v>
      </c>
      <c r="I244" s="152">
        <v>2287</v>
      </c>
      <c r="J244" s="152">
        <f>SUM(J240:J243)</f>
        <v>3070</v>
      </c>
      <c r="K244" s="152">
        <v>4035</v>
      </c>
      <c r="L244" s="152">
        <v>2042</v>
      </c>
      <c r="M244" s="152">
        <v>3076</v>
      </c>
    </row>
    <row r="245" spans="1:13" ht="21.65" customHeight="1" x14ac:dyDescent="0.35">
      <c r="A245" s="26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</row>
    <row r="246" spans="1:13" ht="15.75" customHeight="1" x14ac:dyDescent="0.35">
      <c r="A246" s="26" t="s">
        <v>50</v>
      </c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</row>
    <row r="247" spans="1:13" ht="15.75" customHeight="1" x14ac:dyDescent="0.35">
      <c r="A247" s="3" t="s">
        <v>44</v>
      </c>
      <c r="B247" s="154">
        <v>27</v>
      </c>
      <c r="C247" s="154">
        <v>35</v>
      </c>
      <c r="D247" s="154">
        <v>24</v>
      </c>
      <c r="E247" s="154">
        <v>24</v>
      </c>
      <c r="F247" s="154">
        <v>23</v>
      </c>
      <c r="G247" s="154">
        <v>18</v>
      </c>
      <c r="H247" s="154">
        <v>20</v>
      </c>
      <c r="I247" s="154">
        <v>18</v>
      </c>
      <c r="J247" s="154">
        <v>15</v>
      </c>
      <c r="K247" s="154">
        <v>23</v>
      </c>
      <c r="L247" s="154">
        <v>21</v>
      </c>
      <c r="M247" s="154">
        <v>19</v>
      </c>
    </row>
    <row r="248" spans="1:13" ht="15.75" customHeight="1" x14ac:dyDescent="0.35">
      <c r="A248" s="3" t="s">
        <v>45</v>
      </c>
      <c r="B248" s="154">
        <v>1315</v>
      </c>
      <c r="C248" s="154">
        <v>1302</v>
      </c>
      <c r="D248" s="154">
        <v>1102</v>
      </c>
      <c r="E248" s="154">
        <v>1130</v>
      </c>
      <c r="F248" s="154">
        <v>1062</v>
      </c>
      <c r="G248" s="154">
        <v>1150</v>
      </c>
      <c r="H248" s="154">
        <v>1230</v>
      </c>
      <c r="I248" s="154">
        <v>1160</v>
      </c>
      <c r="J248" s="154">
        <v>1305</v>
      </c>
      <c r="K248" s="154">
        <v>1428</v>
      </c>
      <c r="L248" s="154">
        <v>1541</v>
      </c>
      <c r="M248" s="154">
        <v>1382</v>
      </c>
    </row>
    <row r="249" spans="1:13" ht="15.75" customHeight="1" x14ac:dyDescent="0.35">
      <c r="A249" s="25" t="s">
        <v>46</v>
      </c>
      <c r="B249" s="154">
        <v>28</v>
      </c>
      <c r="C249" s="154">
        <v>27</v>
      </c>
      <c r="D249" s="154">
        <v>23</v>
      </c>
      <c r="E249" s="154">
        <v>21</v>
      </c>
      <c r="F249" s="154">
        <v>21</v>
      </c>
      <c r="G249" s="154">
        <v>21</v>
      </c>
      <c r="H249" s="154">
        <v>20</v>
      </c>
      <c r="I249" s="154">
        <v>16</v>
      </c>
      <c r="J249" s="154">
        <v>17</v>
      </c>
      <c r="K249" s="154">
        <v>20</v>
      </c>
      <c r="L249" s="154">
        <v>19</v>
      </c>
      <c r="M249" s="154">
        <v>22</v>
      </c>
    </row>
    <row r="250" spans="1:13" ht="15.75" customHeight="1" x14ac:dyDescent="0.35">
      <c r="A250" s="25" t="s">
        <v>47</v>
      </c>
      <c r="B250" s="205">
        <v>479</v>
      </c>
      <c r="C250" s="205">
        <v>462</v>
      </c>
      <c r="D250" s="205">
        <v>303</v>
      </c>
      <c r="E250" s="205">
        <v>276</v>
      </c>
      <c r="F250" s="205">
        <v>301</v>
      </c>
      <c r="G250" s="205">
        <v>322</v>
      </c>
      <c r="H250" s="205">
        <v>366</v>
      </c>
      <c r="I250" s="205">
        <v>254</v>
      </c>
      <c r="J250" s="205">
        <v>260</v>
      </c>
      <c r="K250" s="205">
        <v>294</v>
      </c>
      <c r="L250" s="205">
        <v>342</v>
      </c>
      <c r="M250" s="205">
        <v>297</v>
      </c>
    </row>
    <row r="251" spans="1:13" ht="15.75" customHeight="1" x14ac:dyDescent="0.35">
      <c r="A251" s="27" t="s">
        <v>4</v>
      </c>
      <c r="B251" s="152">
        <f>SUM(B247:B250)</f>
        <v>1849</v>
      </c>
      <c r="C251" s="152">
        <v>1825</v>
      </c>
      <c r="D251" s="152">
        <v>1452</v>
      </c>
      <c r="E251" s="152">
        <v>1452</v>
      </c>
      <c r="F251" s="152">
        <v>1407</v>
      </c>
      <c r="G251" s="152">
        <v>1512</v>
      </c>
      <c r="H251" s="152">
        <v>1636</v>
      </c>
      <c r="I251" s="152">
        <v>1449</v>
      </c>
      <c r="J251" s="152">
        <v>1597</v>
      </c>
      <c r="K251" s="152">
        <v>1766</v>
      </c>
      <c r="L251" s="152">
        <v>1923</v>
      </c>
      <c r="M251" s="152">
        <v>1719</v>
      </c>
    </row>
    <row r="252" spans="1:13" ht="15.75" customHeight="1" x14ac:dyDescent="0.35">
      <c r="A252" s="2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</row>
    <row r="253" spans="1:13" ht="15.75" customHeight="1" x14ac:dyDescent="0.35">
      <c r="A253" s="27" t="s">
        <v>2</v>
      </c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</row>
    <row r="254" spans="1:13" ht="15.75" customHeight="1" x14ac:dyDescent="0.35">
      <c r="A254" s="3" t="s">
        <v>44</v>
      </c>
      <c r="B254" s="154">
        <v>8</v>
      </c>
      <c r="C254" s="154">
        <v>11</v>
      </c>
      <c r="D254" s="154">
        <v>8</v>
      </c>
      <c r="E254" s="154">
        <v>5</v>
      </c>
      <c r="F254" s="154">
        <v>8</v>
      </c>
      <c r="G254" s="154">
        <v>7</v>
      </c>
      <c r="H254" s="154">
        <v>6</v>
      </c>
      <c r="I254" s="154">
        <v>7</v>
      </c>
      <c r="J254" s="154">
        <v>11</v>
      </c>
      <c r="K254" s="154">
        <v>6</v>
      </c>
      <c r="L254" s="154">
        <v>7</v>
      </c>
      <c r="M254" s="154">
        <v>7</v>
      </c>
    </row>
    <row r="255" spans="1:13" x14ac:dyDescent="0.35">
      <c r="A255" s="3" t="s">
        <v>45</v>
      </c>
      <c r="B255" s="154">
        <v>800</v>
      </c>
      <c r="C255" s="154">
        <v>745</v>
      </c>
      <c r="D255" s="154">
        <v>803</v>
      </c>
      <c r="E255" s="154">
        <v>544</v>
      </c>
      <c r="F255" s="154">
        <v>568</v>
      </c>
      <c r="G255" s="154">
        <v>722</v>
      </c>
      <c r="H255" s="154">
        <v>565</v>
      </c>
      <c r="I255" s="154">
        <v>653</v>
      </c>
      <c r="J255" s="154">
        <v>1117</v>
      </c>
      <c r="K255" s="154">
        <v>971</v>
      </c>
      <c r="L255" s="154">
        <v>915</v>
      </c>
      <c r="M255" s="154">
        <v>930</v>
      </c>
    </row>
    <row r="256" spans="1:13" x14ac:dyDescent="0.35">
      <c r="A256" s="25" t="s">
        <v>46</v>
      </c>
      <c r="B256" s="154">
        <v>14</v>
      </c>
      <c r="C256" s="154">
        <v>13</v>
      </c>
      <c r="D256" s="154">
        <v>44</v>
      </c>
      <c r="E256" s="154">
        <v>9</v>
      </c>
      <c r="F256" s="154">
        <v>13</v>
      </c>
      <c r="G256" s="154">
        <v>36</v>
      </c>
      <c r="H256" s="154">
        <v>12</v>
      </c>
      <c r="I256" s="154">
        <v>6</v>
      </c>
      <c r="J256" s="154">
        <v>21</v>
      </c>
      <c r="K256" s="154">
        <v>9</v>
      </c>
      <c r="L256" s="154">
        <v>8</v>
      </c>
      <c r="M256" s="154">
        <v>20</v>
      </c>
    </row>
    <row r="257" spans="1:13" x14ac:dyDescent="0.35">
      <c r="A257" s="25" t="s">
        <v>47</v>
      </c>
      <c r="B257" s="90">
        <v>0</v>
      </c>
      <c r="C257" s="90">
        <v>0</v>
      </c>
      <c r="D257" s="90">
        <v>0</v>
      </c>
      <c r="E257" s="90">
        <v>0</v>
      </c>
      <c r="F257" s="90">
        <v>0</v>
      </c>
      <c r="G257" s="90">
        <v>0</v>
      </c>
      <c r="H257" s="205">
        <v>0</v>
      </c>
      <c r="I257" s="205">
        <v>2</v>
      </c>
      <c r="J257" s="205">
        <v>1</v>
      </c>
      <c r="K257" s="205">
        <v>0</v>
      </c>
      <c r="L257" s="205">
        <v>0</v>
      </c>
      <c r="M257" s="205">
        <v>0</v>
      </c>
    </row>
    <row r="258" spans="1:13" x14ac:dyDescent="0.35">
      <c r="A258" s="26" t="s">
        <v>51</v>
      </c>
      <c r="B258" s="152">
        <v>822</v>
      </c>
      <c r="C258" s="152">
        <v>769</v>
      </c>
      <c r="D258" s="152">
        <v>855</v>
      </c>
      <c r="E258" s="152">
        <v>559</v>
      </c>
      <c r="F258" s="152">
        <v>589</v>
      </c>
      <c r="G258" s="152">
        <v>765</v>
      </c>
      <c r="H258" s="152">
        <v>583</v>
      </c>
      <c r="I258" s="152">
        <v>669</v>
      </c>
      <c r="J258" s="152">
        <v>1150</v>
      </c>
      <c r="K258" s="152">
        <v>986</v>
      </c>
      <c r="L258" s="152">
        <v>929</v>
      </c>
      <c r="M258" s="152">
        <v>957</v>
      </c>
    </row>
    <row r="259" spans="1:13" x14ac:dyDescent="0.35">
      <c r="A259" s="26"/>
      <c r="B259" s="77"/>
      <c r="C259" s="77"/>
      <c r="D259" s="77"/>
      <c r="E259" s="168"/>
      <c r="F259" s="77"/>
      <c r="G259" s="77"/>
      <c r="H259" s="77"/>
      <c r="I259" s="77"/>
      <c r="J259" s="77"/>
      <c r="K259" s="77"/>
      <c r="L259" s="77"/>
      <c r="M259" s="77"/>
    </row>
    <row r="260" spans="1:13" x14ac:dyDescent="0.35">
      <c r="A260" s="26" t="s">
        <v>3</v>
      </c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</row>
    <row r="261" spans="1:13" x14ac:dyDescent="0.35">
      <c r="A261" s="3" t="s">
        <v>44</v>
      </c>
      <c r="B261" s="154">
        <v>113</v>
      </c>
      <c r="C261" s="154">
        <v>118</v>
      </c>
      <c r="D261" s="154">
        <v>130</v>
      </c>
      <c r="E261" s="154">
        <v>125</v>
      </c>
      <c r="F261" s="154">
        <v>115</v>
      </c>
      <c r="G261" s="154">
        <v>123</v>
      </c>
      <c r="H261" s="154">
        <v>137</v>
      </c>
      <c r="I261" s="154">
        <v>112</v>
      </c>
      <c r="J261" s="154">
        <v>145</v>
      </c>
      <c r="K261" s="154">
        <v>148</v>
      </c>
      <c r="L261" s="154">
        <v>119</v>
      </c>
      <c r="M261" s="154">
        <v>96</v>
      </c>
    </row>
    <row r="262" spans="1:13" x14ac:dyDescent="0.35">
      <c r="A262" s="3" t="s">
        <v>45</v>
      </c>
      <c r="B262" s="154">
        <v>895</v>
      </c>
      <c r="C262" s="154">
        <v>1223</v>
      </c>
      <c r="D262" s="154">
        <v>957</v>
      </c>
      <c r="E262" s="154">
        <v>993</v>
      </c>
      <c r="F262" s="154">
        <v>776</v>
      </c>
      <c r="G262" s="154">
        <v>1012</v>
      </c>
      <c r="H262" s="154">
        <v>916</v>
      </c>
      <c r="I262" s="154">
        <v>922</v>
      </c>
      <c r="J262" s="154">
        <v>867</v>
      </c>
      <c r="K262" s="154">
        <v>1087</v>
      </c>
      <c r="L262" s="154">
        <v>1156</v>
      </c>
      <c r="M262" s="154">
        <v>826</v>
      </c>
    </row>
    <row r="263" spans="1:13" x14ac:dyDescent="0.35">
      <c r="A263" s="25" t="s">
        <v>46</v>
      </c>
      <c r="B263" s="154">
        <v>22</v>
      </c>
      <c r="C263" s="154">
        <v>40</v>
      </c>
      <c r="D263" s="154">
        <v>21</v>
      </c>
      <c r="E263" s="154">
        <v>41</v>
      </c>
      <c r="F263" s="154">
        <v>23</v>
      </c>
      <c r="G263" s="154">
        <v>41</v>
      </c>
      <c r="H263" s="154">
        <v>24</v>
      </c>
      <c r="I263" s="154">
        <v>24</v>
      </c>
      <c r="J263" s="154">
        <v>23</v>
      </c>
      <c r="K263" s="154">
        <v>34</v>
      </c>
      <c r="L263" s="154">
        <v>35</v>
      </c>
      <c r="M263" s="154">
        <v>27</v>
      </c>
    </row>
    <row r="264" spans="1:13" x14ac:dyDescent="0.35">
      <c r="A264" s="25" t="s">
        <v>47</v>
      </c>
      <c r="B264" s="205">
        <v>0</v>
      </c>
      <c r="C264" s="205">
        <v>1</v>
      </c>
      <c r="D264" s="205">
        <v>3</v>
      </c>
      <c r="E264" s="205">
        <v>0</v>
      </c>
      <c r="F264" s="205">
        <v>1</v>
      </c>
      <c r="G264" s="205">
        <v>3.6</v>
      </c>
      <c r="H264" s="205">
        <v>0</v>
      </c>
      <c r="I264" s="205">
        <v>0</v>
      </c>
      <c r="J264" s="205">
        <v>3</v>
      </c>
      <c r="K264" s="205">
        <v>1</v>
      </c>
      <c r="L264" s="205">
        <v>0</v>
      </c>
      <c r="M264" s="205">
        <v>4</v>
      </c>
    </row>
    <row r="265" spans="1:13" x14ac:dyDescent="0.35">
      <c r="A265" s="26" t="s">
        <v>670</v>
      </c>
      <c r="B265" s="152">
        <v>1031</v>
      </c>
      <c r="C265" s="152">
        <v>1383</v>
      </c>
      <c r="D265" s="152">
        <v>1111</v>
      </c>
      <c r="E265" s="152">
        <f>SUM(E261:E264)</f>
        <v>1159</v>
      </c>
      <c r="F265" s="152">
        <v>915</v>
      </c>
      <c r="G265" s="152">
        <v>1179</v>
      </c>
      <c r="H265" s="152">
        <v>1076</v>
      </c>
      <c r="I265" s="152">
        <v>1058</v>
      </c>
      <c r="J265" s="152">
        <v>1038</v>
      </c>
      <c r="K265" s="152">
        <v>1270</v>
      </c>
      <c r="L265" s="152">
        <v>1310</v>
      </c>
      <c r="M265" s="152">
        <v>952</v>
      </c>
    </row>
    <row r="266" spans="1:13" x14ac:dyDescent="0.35">
      <c r="A266" s="26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</row>
    <row r="267" spans="1:13" x14ac:dyDescent="0.35">
      <c r="A267" s="26" t="s">
        <v>52</v>
      </c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</row>
    <row r="268" spans="1:13" ht="15" customHeight="1" x14ac:dyDescent="0.35">
      <c r="A268" s="3" t="s">
        <v>44</v>
      </c>
      <c r="B268" s="154">
        <v>15</v>
      </c>
      <c r="C268" s="154">
        <v>19</v>
      </c>
      <c r="D268" s="154">
        <v>10</v>
      </c>
      <c r="E268" s="154">
        <v>21</v>
      </c>
      <c r="F268" s="154">
        <v>16</v>
      </c>
      <c r="G268" s="154">
        <v>13</v>
      </c>
      <c r="H268" s="154">
        <v>11</v>
      </c>
      <c r="I268" s="154">
        <v>6.8</v>
      </c>
      <c r="J268" s="154">
        <v>10</v>
      </c>
      <c r="K268" s="154">
        <v>11</v>
      </c>
      <c r="L268" s="154">
        <v>16</v>
      </c>
      <c r="M268" s="154">
        <v>9</v>
      </c>
    </row>
    <row r="269" spans="1:13" x14ac:dyDescent="0.35">
      <c r="A269" s="3" t="s">
        <v>45</v>
      </c>
      <c r="B269" s="154">
        <v>296</v>
      </c>
      <c r="C269" s="154">
        <v>312</v>
      </c>
      <c r="D269" s="154">
        <v>349</v>
      </c>
      <c r="E269" s="154">
        <v>281</v>
      </c>
      <c r="F269" s="154">
        <v>288</v>
      </c>
      <c r="G269" s="154">
        <v>292</v>
      </c>
      <c r="H269" s="154">
        <v>291</v>
      </c>
      <c r="I269" s="154">
        <v>258</v>
      </c>
      <c r="J269" s="154">
        <v>295</v>
      </c>
      <c r="K269" s="154">
        <v>299</v>
      </c>
      <c r="L269" s="154">
        <v>439</v>
      </c>
      <c r="M269" s="154">
        <v>267</v>
      </c>
    </row>
    <row r="270" spans="1:13" ht="15" customHeight="1" x14ac:dyDescent="0.35">
      <c r="A270" s="25" t="s">
        <v>46</v>
      </c>
      <c r="B270" s="154">
        <v>8</v>
      </c>
      <c r="C270" s="154">
        <v>6</v>
      </c>
      <c r="D270" s="154">
        <v>6</v>
      </c>
      <c r="E270" s="154">
        <v>6</v>
      </c>
      <c r="F270" s="154">
        <v>6</v>
      </c>
      <c r="G270" s="154">
        <v>6</v>
      </c>
      <c r="H270" s="154">
        <v>7</v>
      </c>
      <c r="I270" s="154">
        <v>5.9</v>
      </c>
      <c r="J270" s="154">
        <v>7</v>
      </c>
      <c r="K270" s="154">
        <v>6</v>
      </c>
      <c r="L270" s="154">
        <v>7</v>
      </c>
      <c r="M270" s="154">
        <v>6</v>
      </c>
    </row>
    <row r="271" spans="1:13" x14ac:dyDescent="0.35">
      <c r="A271" s="25" t="s">
        <v>47</v>
      </c>
      <c r="B271" s="205">
        <v>12</v>
      </c>
      <c r="C271" s="205">
        <v>14</v>
      </c>
      <c r="D271" s="205">
        <v>15</v>
      </c>
      <c r="E271" s="205">
        <v>14</v>
      </c>
      <c r="F271" s="205">
        <v>13</v>
      </c>
      <c r="G271" s="205">
        <v>14</v>
      </c>
      <c r="H271" s="205">
        <v>10</v>
      </c>
      <c r="I271" s="205">
        <v>9.8000000000000007</v>
      </c>
      <c r="J271" s="205">
        <v>14</v>
      </c>
      <c r="K271" s="205">
        <v>13</v>
      </c>
      <c r="L271" s="205">
        <v>16</v>
      </c>
      <c r="M271" s="205">
        <v>10</v>
      </c>
    </row>
    <row r="272" spans="1:13" x14ac:dyDescent="0.35">
      <c r="A272" s="27" t="s">
        <v>5</v>
      </c>
      <c r="B272" s="152">
        <v>331</v>
      </c>
      <c r="C272" s="152">
        <v>351</v>
      </c>
      <c r="D272" s="152">
        <v>382</v>
      </c>
      <c r="E272" s="152">
        <v>321</v>
      </c>
      <c r="F272" s="152">
        <v>324</v>
      </c>
      <c r="G272" s="152">
        <v>325</v>
      </c>
      <c r="H272" s="152">
        <v>319</v>
      </c>
      <c r="I272" s="152">
        <v>281</v>
      </c>
      <c r="J272" s="152">
        <v>325</v>
      </c>
      <c r="K272" s="152">
        <v>330</v>
      </c>
      <c r="L272" s="152">
        <v>477</v>
      </c>
      <c r="M272" s="152">
        <v>293</v>
      </c>
    </row>
    <row r="273" spans="1:13" ht="15" thickBot="1" x14ac:dyDescent="0.4">
      <c r="A273" s="3"/>
    </row>
    <row r="274" spans="1:13" ht="15" thickBot="1" x14ac:dyDescent="0.4">
      <c r="A274" s="26" t="s">
        <v>53</v>
      </c>
      <c r="B274" s="184">
        <v>41640</v>
      </c>
      <c r="C274" s="182">
        <v>41681</v>
      </c>
      <c r="D274" s="182">
        <v>41709</v>
      </c>
      <c r="E274" s="182">
        <v>41740</v>
      </c>
      <c r="F274" s="182">
        <v>41770</v>
      </c>
      <c r="G274" s="182">
        <v>41801</v>
      </c>
      <c r="H274" s="182">
        <v>41821</v>
      </c>
      <c r="I274" s="182">
        <v>41862</v>
      </c>
      <c r="J274" s="182">
        <v>41893</v>
      </c>
      <c r="K274" s="182">
        <v>41923</v>
      </c>
      <c r="L274" s="182">
        <v>41954</v>
      </c>
      <c r="M274" s="183">
        <v>41984</v>
      </c>
    </row>
    <row r="275" spans="1:13" x14ac:dyDescent="0.35">
      <c r="A275" s="3" t="s">
        <v>44</v>
      </c>
      <c r="B275" s="154">
        <v>1116</v>
      </c>
      <c r="C275" s="154">
        <v>1231</v>
      </c>
      <c r="D275" s="154">
        <v>1194</v>
      </c>
      <c r="E275" s="157">
        <v>1029</v>
      </c>
      <c r="F275" s="154">
        <v>1181</v>
      </c>
      <c r="G275" s="154">
        <v>1091</v>
      </c>
      <c r="H275" s="157">
        <v>1053</v>
      </c>
      <c r="I275" s="157">
        <v>1133</v>
      </c>
      <c r="J275" s="157">
        <v>1445</v>
      </c>
      <c r="K275" s="157">
        <v>1484</v>
      </c>
      <c r="L275" s="157">
        <v>993</v>
      </c>
      <c r="M275" s="154">
        <v>1133</v>
      </c>
    </row>
    <row r="276" spans="1:13" x14ac:dyDescent="0.35">
      <c r="A276" s="3" t="s">
        <v>45</v>
      </c>
      <c r="B276" s="154">
        <v>11003</v>
      </c>
      <c r="C276" s="154">
        <v>12020</v>
      </c>
      <c r="D276" s="154">
        <v>12116</v>
      </c>
      <c r="E276" s="154">
        <v>10575</v>
      </c>
      <c r="F276" s="154">
        <v>11183</v>
      </c>
      <c r="G276" s="154">
        <v>10906</v>
      </c>
      <c r="H276" s="154">
        <v>10517</v>
      </c>
      <c r="I276" s="154">
        <v>11371</v>
      </c>
      <c r="J276" s="154">
        <v>13056</v>
      </c>
      <c r="K276" s="154">
        <v>15377</v>
      </c>
      <c r="L276" s="154">
        <v>11355</v>
      </c>
      <c r="M276" s="154">
        <v>11882</v>
      </c>
    </row>
    <row r="277" spans="1:13" x14ac:dyDescent="0.35">
      <c r="A277" s="25" t="s">
        <v>46</v>
      </c>
      <c r="B277" s="154">
        <v>827</v>
      </c>
      <c r="C277" s="154">
        <v>751</v>
      </c>
      <c r="D277" s="154">
        <v>752</v>
      </c>
      <c r="E277" s="154">
        <v>614</v>
      </c>
      <c r="F277" s="154">
        <v>634</v>
      </c>
      <c r="G277" s="154">
        <v>694</v>
      </c>
      <c r="H277" s="154">
        <v>673</v>
      </c>
      <c r="I277" s="154">
        <v>535</v>
      </c>
      <c r="J277" s="154">
        <v>763</v>
      </c>
      <c r="K277" s="154">
        <v>725</v>
      </c>
      <c r="L277" s="154">
        <v>604</v>
      </c>
      <c r="M277" s="154">
        <v>607</v>
      </c>
    </row>
    <row r="278" spans="1:13" x14ac:dyDescent="0.35">
      <c r="A278" s="26" t="s">
        <v>13</v>
      </c>
      <c r="B278" s="152">
        <v>12946</v>
      </c>
      <c r="C278" s="152">
        <v>14002</v>
      </c>
      <c r="D278" s="152">
        <v>14062</v>
      </c>
      <c r="E278" s="152">
        <v>12218</v>
      </c>
      <c r="F278" s="152">
        <v>12998</v>
      </c>
      <c r="G278" s="152">
        <v>12691</v>
      </c>
      <c r="H278" s="152">
        <v>12243</v>
      </c>
      <c r="I278" s="152">
        <v>13040</v>
      </c>
      <c r="J278" s="152">
        <v>15254</v>
      </c>
      <c r="K278" s="152">
        <v>17586</v>
      </c>
      <c r="L278" s="152">
        <v>12953</v>
      </c>
      <c r="M278" s="152">
        <v>13623</v>
      </c>
    </row>
    <row r="279" spans="1:13" x14ac:dyDescent="0.35">
      <c r="M279" s="94"/>
    </row>
    <row r="280" spans="1:13" ht="15.5" x14ac:dyDescent="0.35">
      <c r="A280" s="179">
        <v>2013</v>
      </c>
      <c r="B280" s="341" t="s">
        <v>671</v>
      </c>
      <c r="C280" s="341"/>
      <c r="D280" s="341"/>
      <c r="E280" s="341"/>
      <c r="F280" s="341"/>
      <c r="G280" s="341"/>
      <c r="H280" s="341"/>
      <c r="I280" s="341"/>
      <c r="J280" s="341"/>
      <c r="K280" s="341"/>
      <c r="L280" s="341"/>
      <c r="M280" s="341"/>
    </row>
    <row r="281" spans="1:13" ht="15" thickBot="1" x14ac:dyDescent="0.4">
      <c r="A281" s="3"/>
    </row>
    <row r="282" spans="1:13" ht="15" thickBot="1" x14ac:dyDescent="0.4">
      <c r="A282" s="26" t="s">
        <v>0</v>
      </c>
      <c r="B282" s="184">
        <v>41275</v>
      </c>
      <c r="C282" s="182">
        <v>41316</v>
      </c>
      <c r="D282" s="182">
        <v>41344</v>
      </c>
      <c r="E282" s="182">
        <v>41375</v>
      </c>
      <c r="F282" s="182">
        <v>41405</v>
      </c>
      <c r="G282" s="182">
        <v>41436</v>
      </c>
      <c r="H282" s="182">
        <v>41456</v>
      </c>
      <c r="I282" s="182">
        <v>41497</v>
      </c>
      <c r="J282" s="182">
        <v>41528</v>
      </c>
      <c r="K282" s="182">
        <v>41558</v>
      </c>
      <c r="L282" s="182">
        <v>41589</v>
      </c>
      <c r="M282" s="183">
        <v>41619</v>
      </c>
    </row>
    <row r="283" spans="1:13" x14ac:dyDescent="0.35">
      <c r="A283" s="3" t="s">
        <v>44</v>
      </c>
      <c r="B283" s="154">
        <v>622</v>
      </c>
      <c r="C283" s="154">
        <v>675</v>
      </c>
      <c r="D283" s="154">
        <v>562</v>
      </c>
      <c r="E283" s="154">
        <v>468</v>
      </c>
      <c r="F283" s="154">
        <v>921</v>
      </c>
      <c r="G283" s="154">
        <v>1222</v>
      </c>
      <c r="H283" s="154">
        <v>778</v>
      </c>
      <c r="I283" s="154">
        <v>945</v>
      </c>
      <c r="J283" s="154">
        <v>1062</v>
      </c>
      <c r="K283" s="154">
        <v>766</v>
      </c>
      <c r="L283" s="154">
        <v>748</v>
      </c>
      <c r="M283" s="154">
        <v>757</v>
      </c>
    </row>
    <row r="284" spans="1:13" x14ac:dyDescent="0.35">
      <c r="A284" s="3" t="s">
        <v>45</v>
      </c>
      <c r="B284" s="154">
        <v>4578</v>
      </c>
      <c r="C284" s="154">
        <v>5582</v>
      </c>
      <c r="D284" s="154">
        <v>4520</v>
      </c>
      <c r="E284" s="154">
        <v>3694</v>
      </c>
      <c r="F284" s="154">
        <v>6706</v>
      </c>
      <c r="G284" s="154">
        <v>7091</v>
      </c>
      <c r="H284" s="154">
        <v>4010</v>
      </c>
      <c r="I284" s="154">
        <v>4884</v>
      </c>
      <c r="J284" s="154">
        <v>5244</v>
      </c>
      <c r="K284" s="154">
        <v>3946</v>
      </c>
      <c r="L284" s="154">
        <v>5088</v>
      </c>
      <c r="M284" s="154">
        <v>4052</v>
      </c>
    </row>
    <row r="285" spans="1:13" x14ac:dyDescent="0.35">
      <c r="A285" s="25" t="s">
        <v>46</v>
      </c>
      <c r="B285" s="154">
        <v>128</v>
      </c>
      <c r="C285" s="154">
        <v>216</v>
      </c>
      <c r="D285" s="154">
        <v>142</v>
      </c>
      <c r="E285" s="154">
        <v>110</v>
      </c>
      <c r="F285" s="154">
        <v>164</v>
      </c>
      <c r="G285" s="154">
        <v>268</v>
      </c>
      <c r="H285" s="154">
        <v>180</v>
      </c>
      <c r="I285" s="154">
        <v>232</v>
      </c>
      <c r="J285" s="154">
        <v>248</v>
      </c>
      <c r="K285" s="154">
        <v>156</v>
      </c>
      <c r="L285" s="154">
        <v>180</v>
      </c>
      <c r="M285" s="154">
        <v>202</v>
      </c>
    </row>
    <row r="286" spans="1:13" x14ac:dyDescent="0.35">
      <c r="A286" s="25" t="s">
        <v>47</v>
      </c>
      <c r="B286" s="90">
        <v>0</v>
      </c>
      <c r="C286" s="90">
        <v>0</v>
      </c>
      <c r="D286" s="90">
        <v>0</v>
      </c>
      <c r="E286" s="90">
        <v>0</v>
      </c>
      <c r="F286" s="90">
        <v>0</v>
      </c>
      <c r="G286" s="90">
        <v>0</v>
      </c>
      <c r="H286" s="90">
        <v>0</v>
      </c>
      <c r="I286" s="90">
        <v>0</v>
      </c>
      <c r="J286" s="90">
        <v>0</v>
      </c>
      <c r="K286" s="90">
        <v>0</v>
      </c>
      <c r="L286" s="90">
        <v>0</v>
      </c>
      <c r="M286" s="90">
        <v>0</v>
      </c>
    </row>
    <row r="287" spans="1:13" x14ac:dyDescent="0.35">
      <c r="A287" s="26" t="s">
        <v>48</v>
      </c>
      <c r="B287" s="152">
        <v>5328</v>
      </c>
      <c r="C287" s="152">
        <v>6472</v>
      </c>
      <c r="D287" s="152">
        <v>5225</v>
      </c>
      <c r="E287" s="152">
        <v>4272</v>
      </c>
      <c r="F287" s="152">
        <v>7790</v>
      </c>
      <c r="G287" s="152">
        <v>8581</v>
      </c>
      <c r="H287" s="152">
        <v>4968</v>
      </c>
      <c r="I287" s="152">
        <v>6060</v>
      </c>
      <c r="J287" s="152">
        <v>6554</v>
      </c>
      <c r="K287" s="152">
        <v>4868</v>
      </c>
      <c r="L287" s="152">
        <v>6017</v>
      </c>
      <c r="M287" s="152">
        <v>5011</v>
      </c>
    </row>
    <row r="288" spans="1:13" x14ac:dyDescent="0.35">
      <c r="A288" s="3"/>
      <c r="B288" s="77"/>
      <c r="C288" s="77"/>
      <c r="D288" s="77"/>
      <c r="M288" s="77"/>
    </row>
    <row r="289" spans="1:14" x14ac:dyDescent="0.35">
      <c r="A289" s="27" t="s">
        <v>1</v>
      </c>
      <c r="B289" s="77"/>
      <c r="C289" s="77"/>
      <c r="D289" s="77"/>
      <c r="M289" s="77"/>
    </row>
    <row r="290" spans="1:14" x14ac:dyDescent="0.35">
      <c r="A290" s="3" t="s">
        <v>44</v>
      </c>
      <c r="B290" s="154">
        <v>36</v>
      </c>
      <c r="C290" s="154">
        <v>41</v>
      </c>
      <c r="D290" s="154">
        <v>68</v>
      </c>
      <c r="E290" s="154">
        <v>51</v>
      </c>
      <c r="F290" s="154">
        <v>57</v>
      </c>
      <c r="G290" s="154">
        <v>72</v>
      </c>
      <c r="H290" s="154">
        <v>33</v>
      </c>
      <c r="I290" s="154">
        <v>32</v>
      </c>
      <c r="J290" s="154">
        <v>59</v>
      </c>
      <c r="K290" s="154">
        <v>44</v>
      </c>
      <c r="L290" s="154">
        <v>35</v>
      </c>
      <c r="M290" s="154">
        <v>51</v>
      </c>
      <c r="N290" s="109"/>
    </row>
    <row r="291" spans="1:14" x14ac:dyDescent="0.35">
      <c r="A291" s="3" t="s">
        <v>45</v>
      </c>
      <c r="B291" s="154">
        <v>2059</v>
      </c>
      <c r="C291" s="154">
        <v>2632</v>
      </c>
      <c r="D291" s="154">
        <v>2984</v>
      </c>
      <c r="E291" s="154">
        <v>2661</v>
      </c>
      <c r="F291" s="154">
        <v>2710</v>
      </c>
      <c r="G291" s="154">
        <v>3722</v>
      </c>
      <c r="H291" s="154">
        <v>1989</v>
      </c>
      <c r="I291" s="154">
        <v>2313</v>
      </c>
      <c r="J291" s="154">
        <v>2822</v>
      </c>
      <c r="K291" s="154">
        <v>2626</v>
      </c>
      <c r="L291" s="154">
        <v>2171</v>
      </c>
      <c r="M291" s="154">
        <v>2423</v>
      </c>
    </row>
    <row r="292" spans="1:14" x14ac:dyDescent="0.35">
      <c r="A292" s="25" t="s">
        <v>46</v>
      </c>
      <c r="B292" s="154">
        <v>13</v>
      </c>
      <c r="C292" s="154">
        <v>13</v>
      </c>
      <c r="D292" s="154">
        <v>7</v>
      </c>
      <c r="E292" s="154">
        <v>7</v>
      </c>
      <c r="F292" s="154">
        <v>6</v>
      </c>
      <c r="G292" s="154">
        <v>16</v>
      </c>
      <c r="H292" s="154">
        <v>16</v>
      </c>
      <c r="I292" s="154">
        <v>6</v>
      </c>
      <c r="J292" s="154">
        <v>8</v>
      </c>
      <c r="K292" s="154">
        <v>10</v>
      </c>
      <c r="L292" s="154">
        <v>7</v>
      </c>
      <c r="M292" s="154">
        <v>11.8</v>
      </c>
    </row>
    <row r="293" spans="1:14" x14ac:dyDescent="0.35">
      <c r="A293" s="25" t="s">
        <v>47</v>
      </c>
      <c r="B293" s="90">
        <v>0</v>
      </c>
      <c r="C293" s="90">
        <v>0</v>
      </c>
      <c r="D293" s="90">
        <v>0</v>
      </c>
      <c r="E293" s="90">
        <v>0</v>
      </c>
      <c r="F293" s="90">
        <v>0</v>
      </c>
      <c r="G293" s="90">
        <v>0</v>
      </c>
      <c r="H293" s="90">
        <v>0</v>
      </c>
      <c r="I293" s="90">
        <v>0</v>
      </c>
      <c r="J293" s="90">
        <v>0</v>
      </c>
      <c r="K293" s="154">
        <v>1</v>
      </c>
      <c r="L293" s="90">
        <v>0</v>
      </c>
      <c r="M293" s="154">
        <v>1</v>
      </c>
    </row>
    <row r="294" spans="1:14" x14ac:dyDescent="0.35">
      <c r="A294" s="26" t="s">
        <v>49</v>
      </c>
      <c r="B294" s="152">
        <v>2108</v>
      </c>
      <c r="C294" s="152">
        <v>2686</v>
      </c>
      <c r="D294" s="152">
        <v>3059</v>
      </c>
      <c r="E294" s="152">
        <v>2720</v>
      </c>
      <c r="F294" s="152">
        <v>2773</v>
      </c>
      <c r="G294" s="152">
        <v>3810</v>
      </c>
      <c r="H294" s="152">
        <v>2029</v>
      </c>
      <c r="I294" s="152">
        <v>2351</v>
      </c>
      <c r="J294" s="152">
        <v>2888</v>
      </c>
      <c r="K294" s="152">
        <v>2682</v>
      </c>
      <c r="L294" s="152">
        <v>2213</v>
      </c>
      <c r="M294" s="152">
        <v>2487</v>
      </c>
    </row>
    <row r="295" spans="1:14" x14ac:dyDescent="0.35">
      <c r="A295" s="26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</row>
    <row r="296" spans="1:14" ht="14.25" customHeight="1" x14ac:dyDescent="0.35">
      <c r="A296" s="26" t="s">
        <v>50</v>
      </c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</row>
    <row r="297" spans="1:14" x14ac:dyDescent="0.35">
      <c r="A297" s="3" t="s">
        <v>44</v>
      </c>
      <c r="B297" s="154">
        <v>37</v>
      </c>
      <c r="C297" s="154">
        <v>36</v>
      </c>
      <c r="D297" s="154">
        <v>35</v>
      </c>
      <c r="E297" s="154">
        <v>40</v>
      </c>
      <c r="F297" s="154">
        <v>39</v>
      </c>
      <c r="G297" s="154">
        <v>36</v>
      </c>
      <c r="H297" s="154">
        <v>46</v>
      </c>
      <c r="I297" s="154">
        <v>29</v>
      </c>
      <c r="J297" s="154">
        <v>26</v>
      </c>
      <c r="K297" s="154">
        <v>24</v>
      </c>
      <c r="L297" s="154">
        <v>25</v>
      </c>
      <c r="M297" s="154">
        <v>26</v>
      </c>
    </row>
    <row r="298" spans="1:14" s="77" customFormat="1" x14ac:dyDescent="0.35">
      <c r="A298" s="3" t="s">
        <v>45</v>
      </c>
      <c r="B298" s="154">
        <v>1223</v>
      </c>
      <c r="C298" s="154">
        <v>1298</v>
      </c>
      <c r="D298" s="154">
        <v>1260</v>
      </c>
      <c r="E298" s="154">
        <v>1385</v>
      </c>
      <c r="F298" s="154">
        <v>1259</v>
      </c>
      <c r="G298" s="154">
        <v>1277</v>
      </c>
      <c r="H298" s="154">
        <v>1297</v>
      </c>
      <c r="I298" s="154">
        <v>1223</v>
      </c>
      <c r="J298" s="154">
        <v>1142</v>
      </c>
      <c r="K298" s="154">
        <v>1207</v>
      </c>
      <c r="L298" s="154">
        <v>1137</v>
      </c>
      <c r="M298" s="154">
        <v>1122</v>
      </c>
    </row>
    <row r="299" spans="1:14" x14ac:dyDescent="0.35">
      <c r="A299" s="25" t="s">
        <v>46</v>
      </c>
      <c r="B299" s="154">
        <v>42</v>
      </c>
      <c r="C299" s="154">
        <v>40</v>
      </c>
      <c r="D299" s="154">
        <v>32</v>
      </c>
      <c r="E299" s="154">
        <v>51</v>
      </c>
      <c r="F299" s="154">
        <v>41</v>
      </c>
      <c r="G299" s="154">
        <v>38</v>
      </c>
      <c r="H299" s="154">
        <v>41</v>
      </c>
      <c r="I299" s="154">
        <v>31</v>
      </c>
      <c r="J299" s="154">
        <v>34</v>
      </c>
      <c r="K299" s="154">
        <v>34</v>
      </c>
      <c r="L299" s="154">
        <v>29</v>
      </c>
      <c r="M299" s="154">
        <v>25</v>
      </c>
    </row>
    <row r="300" spans="1:14" x14ac:dyDescent="0.35">
      <c r="A300" s="25" t="s">
        <v>47</v>
      </c>
      <c r="B300" s="205">
        <v>377</v>
      </c>
      <c r="C300" s="205">
        <v>377</v>
      </c>
      <c r="D300" s="205">
        <v>436</v>
      </c>
      <c r="E300" s="205">
        <v>458</v>
      </c>
      <c r="F300" s="205">
        <v>373</v>
      </c>
      <c r="G300" s="205">
        <v>386</v>
      </c>
      <c r="H300" s="205">
        <v>314</v>
      </c>
      <c r="I300" s="205">
        <v>287</v>
      </c>
      <c r="J300" s="205">
        <v>352</v>
      </c>
      <c r="K300" s="205">
        <v>360</v>
      </c>
      <c r="L300" s="205">
        <v>341</v>
      </c>
      <c r="M300" s="205">
        <v>373</v>
      </c>
    </row>
    <row r="301" spans="1:14" x14ac:dyDescent="0.35">
      <c r="A301" s="27" t="s">
        <v>4</v>
      </c>
      <c r="B301" s="152">
        <v>1679</v>
      </c>
      <c r="C301" s="152">
        <v>1751</v>
      </c>
      <c r="D301" s="152">
        <v>1764</v>
      </c>
      <c r="E301" s="152">
        <v>1934</v>
      </c>
      <c r="F301" s="152">
        <v>1711</v>
      </c>
      <c r="G301" s="152">
        <v>1738</v>
      </c>
      <c r="H301" s="152">
        <v>1698</v>
      </c>
      <c r="I301" s="152">
        <v>1570</v>
      </c>
      <c r="J301" s="152">
        <v>1555</v>
      </c>
      <c r="K301" s="152">
        <v>1626</v>
      </c>
      <c r="L301" s="152">
        <v>1533</v>
      </c>
      <c r="M301" s="152">
        <v>1547</v>
      </c>
    </row>
    <row r="302" spans="1:14" x14ac:dyDescent="0.35">
      <c r="A302" s="27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</row>
    <row r="303" spans="1:14" x14ac:dyDescent="0.35">
      <c r="A303" s="27" t="s">
        <v>2</v>
      </c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</row>
    <row r="304" spans="1:14" x14ac:dyDescent="0.35">
      <c r="A304" s="3" t="s">
        <v>44</v>
      </c>
      <c r="B304" s="154">
        <v>9</v>
      </c>
      <c r="C304" s="154">
        <v>11</v>
      </c>
      <c r="D304" s="154">
        <v>12</v>
      </c>
      <c r="E304" s="154">
        <v>9</v>
      </c>
      <c r="F304" s="154">
        <v>11</v>
      </c>
      <c r="G304" s="154">
        <v>12</v>
      </c>
      <c r="H304" s="154">
        <v>9</v>
      </c>
      <c r="I304" s="154">
        <v>9</v>
      </c>
      <c r="J304" s="154">
        <v>12</v>
      </c>
      <c r="K304" s="154">
        <v>6</v>
      </c>
      <c r="L304" s="154">
        <v>9</v>
      </c>
      <c r="M304" s="154">
        <v>10</v>
      </c>
    </row>
    <row r="305" spans="1:13" x14ac:dyDescent="0.35">
      <c r="A305" s="3" t="s">
        <v>45</v>
      </c>
      <c r="B305" s="154">
        <v>873</v>
      </c>
      <c r="C305" s="154">
        <v>1029</v>
      </c>
      <c r="D305" s="154">
        <v>1013</v>
      </c>
      <c r="E305" s="154">
        <v>864</v>
      </c>
      <c r="F305" s="154">
        <v>997</v>
      </c>
      <c r="G305" s="154">
        <v>1152</v>
      </c>
      <c r="H305" s="154">
        <v>784</v>
      </c>
      <c r="I305" s="154">
        <v>720</v>
      </c>
      <c r="J305" s="154">
        <v>773</v>
      </c>
      <c r="K305" s="154">
        <v>623</v>
      </c>
      <c r="L305" s="154">
        <v>689</v>
      </c>
      <c r="M305" s="154">
        <v>714</v>
      </c>
    </row>
    <row r="306" spans="1:13" x14ac:dyDescent="0.35">
      <c r="A306" s="25" t="s">
        <v>46</v>
      </c>
      <c r="B306" s="154">
        <v>18</v>
      </c>
      <c r="C306" s="154">
        <v>27</v>
      </c>
      <c r="D306" s="154">
        <v>45</v>
      </c>
      <c r="E306" s="154">
        <v>24</v>
      </c>
      <c r="F306" s="154">
        <v>23</v>
      </c>
      <c r="G306" s="154">
        <v>48</v>
      </c>
      <c r="H306" s="154">
        <v>15</v>
      </c>
      <c r="I306" s="154">
        <v>16</v>
      </c>
      <c r="J306" s="154">
        <v>39</v>
      </c>
      <c r="K306" s="154">
        <v>14</v>
      </c>
      <c r="L306" s="154">
        <v>20</v>
      </c>
      <c r="M306" s="154">
        <v>36</v>
      </c>
    </row>
    <row r="307" spans="1:13" x14ac:dyDescent="0.35">
      <c r="A307" s="25" t="s">
        <v>47</v>
      </c>
      <c r="B307" s="90">
        <v>0</v>
      </c>
      <c r="C307" s="90">
        <v>0</v>
      </c>
      <c r="D307" s="90">
        <v>0</v>
      </c>
      <c r="E307" s="90">
        <v>0</v>
      </c>
      <c r="F307" s="90">
        <v>0</v>
      </c>
      <c r="G307" s="90">
        <v>0</v>
      </c>
      <c r="H307" s="205">
        <v>0</v>
      </c>
      <c r="I307" s="205">
        <v>0</v>
      </c>
      <c r="J307" s="205">
        <v>0</v>
      </c>
      <c r="K307" s="205">
        <v>0</v>
      </c>
      <c r="L307" s="205">
        <v>0</v>
      </c>
      <c r="M307" s="205">
        <v>0</v>
      </c>
    </row>
    <row r="308" spans="1:13" x14ac:dyDescent="0.35">
      <c r="A308" s="26" t="s">
        <v>51</v>
      </c>
      <c r="B308" s="152">
        <v>900</v>
      </c>
      <c r="C308" s="152">
        <v>1067</v>
      </c>
      <c r="D308" s="152">
        <v>1072</v>
      </c>
      <c r="E308" s="152">
        <v>898</v>
      </c>
      <c r="F308" s="152">
        <v>1031</v>
      </c>
      <c r="G308" s="152">
        <v>1213</v>
      </c>
      <c r="H308" s="152">
        <v>807</v>
      </c>
      <c r="I308" s="152">
        <v>745</v>
      </c>
      <c r="J308" s="152">
        <v>825</v>
      </c>
      <c r="K308" s="152">
        <v>644</v>
      </c>
      <c r="L308" s="152">
        <v>718</v>
      </c>
      <c r="M308" s="152">
        <v>760</v>
      </c>
    </row>
    <row r="309" spans="1:13" x14ac:dyDescent="0.35">
      <c r="A309" s="26"/>
      <c r="B309" s="77"/>
      <c r="C309" s="77"/>
      <c r="D309" s="77"/>
      <c r="E309" s="168"/>
      <c r="F309" s="77"/>
      <c r="G309" s="77"/>
      <c r="H309" s="77"/>
      <c r="I309" s="77"/>
      <c r="J309" s="77"/>
      <c r="K309" s="77"/>
      <c r="L309" s="77"/>
      <c r="M309" s="77"/>
    </row>
    <row r="310" spans="1:13" x14ac:dyDescent="0.35">
      <c r="A310" s="26" t="s">
        <v>3</v>
      </c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</row>
    <row r="311" spans="1:13" ht="7.5" customHeight="1" x14ac:dyDescent="0.35">
      <c r="A311" s="3" t="s">
        <v>44</v>
      </c>
      <c r="B311" s="154">
        <v>158</v>
      </c>
      <c r="C311" s="154">
        <v>155</v>
      </c>
      <c r="D311" s="154">
        <v>135</v>
      </c>
      <c r="E311" s="154">
        <v>152</v>
      </c>
      <c r="F311" s="154">
        <v>132</v>
      </c>
      <c r="G311" s="154">
        <v>144</v>
      </c>
      <c r="H311" s="154">
        <v>141</v>
      </c>
      <c r="I311" s="154">
        <v>164</v>
      </c>
      <c r="J311" s="154">
        <v>139</v>
      </c>
      <c r="K311" s="154">
        <v>114</v>
      </c>
      <c r="L311" s="154">
        <v>129</v>
      </c>
      <c r="M311" s="154">
        <v>79</v>
      </c>
    </row>
    <row r="312" spans="1:13" x14ac:dyDescent="0.35">
      <c r="A312" s="3" t="s">
        <v>45</v>
      </c>
      <c r="B312" s="154">
        <v>849</v>
      </c>
      <c r="C312" s="154">
        <v>1074</v>
      </c>
      <c r="D312" s="154">
        <v>811</v>
      </c>
      <c r="E312" s="154">
        <v>1021</v>
      </c>
      <c r="F312" s="154">
        <v>804</v>
      </c>
      <c r="G312" s="154">
        <v>972</v>
      </c>
      <c r="H312" s="154">
        <v>823</v>
      </c>
      <c r="I312" s="154">
        <v>927</v>
      </c>
      <c r="J312" s="154">
        <v>756</v>
      </c>
      <c r="K312" s="154">
        <v>829</v>
      </c>
      <c r="L312" s="154">
        <v>1058</v>
      </c>
      <c r="M312" s="154">
        <v>686</v>
      </c>
    </row>
    <row r="313" spans="1:13" x14ac:dyDescent="0.35">
      <c r="A313" s="25" t="s">
        <v>46</v>
      </c>
      <c r="B313" s="154">
        <v>21</v>
      </c>
      <c r="C313" s="154">
        <v>34</v>
      </c>
      <c r="D313" s="154">
        <v>22</v>
      </c>
      <c r="E313" s="154">
        <v>35</v>
      </c>
      <c r="F313" s="154">
        <v>21</v>
      </c>
      <c r="G313" s="154">
        <v>39</v>
      </c>
      <c r="H313" s="154">
        <v>20</v>
      </c>
      <c r="I313" s="154">
        <v>25</v>
      </c>
      <c r="J313" s="154">
        <v>22</v>
      </c>
      <c r="K313" s="154">
        <v>33</v>
      </c>
      <c r="L313" s="154">
        <v>32</v>
      </c>
      <c r="M313" s="154">
        <v>27</v>
      </c>
    </row>
    <row r="314" spans="1:13" x14ac:dyDescent="0.35">
      <c r="A314" s="25" t="s">
        <v>47</v>
      </c>
      <c r="B314" s="205">
        <v>1</v>
      </c>
      <c r="C314" s="205">
        <v>0</v>
      </c>
      <c r="D314" s="205">
        <v>1</v>
      </c>
      <c r="E314" s="205">
        <v>1</v>
      </c>
      <c r="F314" s="205">
        <v>0</v>
      </c>
      <c r="G314" s="205">
        <v>1</v>
      </c>
      <c r="H314" s="205">
        <v>0</v>
      </c>
      <c r="I314" s="205">
        <v>0</v>
      </c>
      <c r="J314" s="205">
        <v>1</v>
      </c>
      <c r="K314" s="205">
        <v>0</v>
      </c>
      <c r="L314" s="205">
        <v>1</v>
      </c>
      <c r="M314" s="205">
        <v>0</v>
      </c>
    </row>
    <row r="315" spans="1:13" x14ac:dyDescent="0.35">
      <c r="A315" s="26" t="s">
        <v>670</v>
      </c>
      <c r="B315" s="152">
        <v>1030</v>
      </c>
      <c r="C315" s="152">
        <v>1263</v>
      </c>
      <c r="D315" s="152">
        <v>969</v>
      </c>
      <c r="E315" s="152">
        <v>1210</v>
      </c>
      <c r="F315" s="152">
        <v>958</v>
      </c>
      <c r="G315" s="152">
        <v>1156</v>
      </c>
      <c r="H315" s="152">
        <v>984</v>
      </c>
      <c r="I315" s="152">
        <v>1117</v>
      </c>
      <c r="J315" s="152">
        <v>918</v>
      </c>
      <c r="K315" s="152">
        <v>976</v>
      </c>
      <c r="L315" s="152">
        <v>1220</v>
      </c>
      <c r="M315" s="152">
        <v>793</v>
      </c>
    </row>
    <row r="316" spans="1:13" x14ac:dyDescent="0.35">
      <c r="A316" s="26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</row>
    <row r="317" spans="1:13" x14ac:dyDescent="0.35">
      <c r="A317" s="26" t="s">
        <v>52</v>
      </c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</row>
    <row r="318" spans="1:13" x14ac:dyDescent="0.35">
      <c r="A318" s="3" t="s">
        <v>44</v>
      </c>
      <c r="B318" s="154">
        <v>22</v>
      </c>
      <c r="C318" s="154">
        <v>23</v>
      </c>
      <c r="D318" s="154">
        <v>20</v>
      </c>
      <c r="E318" s="154">
        <v>29</v>
      </c>
      <c r="F318" s="154">
        <v>20</v>
      </c>
      <c r="G318" s="154">
        <v>22</v>
      </c>
      <c r="H318" s="154">
        <v>18</v>
      </c>
      <c r="I318" s="154">
        <v>15</v>
      </c>
      <c r="J318" s="154">
        <v>13</v>
      </c>
      <c r="K318" s="154">
        <v>11</v>
      </c>
      <c r="L318" s="154">
        <v>20</v>
      </c>
      <c r="M318" s="154">
        <v>15</v>
      </c>
    </row>
    <row r="319" spans="1:13" x14ac:dyDescent="0.35">
      <c r="A319" s="3" t="s">
        <v>45</v>
      </c>
      <c r="B319" s="154">
        <v>337</v>
      </c>
      <c r="C319" s="154">
        <v>386</v>
      </c>
      <c r="D319" s="154">
        <v>321</v>
      </c>
      <c r="E319" s="154">
        <v>470</v>
      </c>
      <c r="F319" s="154">
        <v>397</v>
      </c>
      <c r="G319" s="154">
        <v>385</v>
      </c>
      <c r="H319" s="154">
        <v>334</v>
      </c>
      <c r="I319" s="154">
        <v>33</v>
      </c>
      <c r="J319" s="154">
        <v>296</v>
      </c>
      <c r="K319" s="154">
        <v>272</v>
      </c>
      <c r="L319" s="154">
        <v>338</v>
      </c>
      <c r="M319" s="154">
        <v>245</v>
      </c>
    </row>
    <row r="320" spans="1:13" x14ac:dyDescent="0.35">
      <c r="A320" s="25" t="s">
        <v>46</v>
      </c>
      <c r="B320" s="154">
        <v>10</v>
      </c>
      <c r="C320" s="154">
        <v>10</v>
      </c>
      <c r="D320" s="154">
        <v>10</v>
      </c>
      <c r="E320" s="154">
        <v>11</v>
      </c>
      <c r="F320" s="154">
        <v>11</v>
      </c>
      <c r="G320" s="154">
        <v>10</v>
      </c>
      <c r="H320" s="154">
        <v>8</v>
      </c>
      <c r="I320" s="154">
        <v>7</v>
      </c>
      <c r="J320" s="154">
        <v>7</v>
      </c>
      <c r="K320" s="154">
        <v>7</v>
      </c>
      <c r="L320" s="154">
        <v>8</v>
      </c>
      <c r="M320" s="154">
        <v>7</v>
      </c>
    </row>
    <row r="321" spans="1:13" x14ac:dyDescent="0.35">
      <c r="A321" s="25" t="s">
        <v>47</v>
      </c>
      <c r="B321" s="205">
        <v>16</v>
      </c>
      <c r="C321" s="205">
        <v>20</v>
      </c>
      <c r="D321" s="205">
        <v>17</v>
      </c>
      <c r="E321" s="205">
        <v>22</v>
      </c>
      <c r="F321" s="205">
        <v>17</v>
      </c>
      <c r="G321" s="205">
        <v>18</v>
      </c>
      <c r="H321" s="205">
        <v>17</v>
      </c>
      <c r="I321" s="205">
        <v>15</v>
      </c>
      <c r="J321" s="205">
        <v>10</v>
      </c>
      <c r="K321" s="205">
        <v>12</v>
      </c>
      <c r="L321" s="205">
        <v>12</v>
      </c>
      <c r="M321" s="205">
        <v>9</v>
      </c>
    </row>
    <row r="322" spans="1:13" x14ac:dyDescent="0.35">
      <c r="A322" s="27" t="s">
        <v>5</v>
      </c>
      <c r="B322" s="152">
        <v>384</v>
      </c>
      <c r="C322" s="152">
        <v>439</v>
      </c>
      <c r="D322" s="152">
        <v>368</v>
      </c>
      <c r="E322" s="152">
        <v>532</v>
      </c>
      <c r="F322" s="152">
        <v>444</v>
      </c>
      <c r="G322" s="152">
        <v>435</v>
      </c>
      <c r="H322" s="152">
        <v>376</v>
      </c>
      <c r="I322" s="152">
        <v>374</v>
      </c>
      <c r="J322" s="152">
        <v>327</v>
      </c>
      <c r="K322" s="152">
        <v>302</v>
      </c>
      <c r="L322" s="152">
        <v>379</v>
      </c>
      <c r="M322" s="152">
        <v>276</v>
      </c>
    </row>
    <row r="323" spans="1:13" x14ac:dyDescent="0.35">
      <c r="A323" s="27"/>
    </row>
    <row r="324" spans="1:13" ht="15" thickBot="1" x14ac:dyDescent="0.4">
      <c r="A324" s="3"/>
    </row>
    <row r="325" spans="1:13" ht="15" thickBot="1" x14ac:dyDescent="0.4">
      <c r="A325" s="26" t="s">
        <v>53</v>
      </c>
      <c r="B325" s="184">
        <v>41275</v>
      </c>
      <c r="C325" s="182">
        <v>41316</v>
      </c>
      <c r="D325" s="182">
        <v>41344</v>
      </c>
      <c r="E325" s="182">
        <v>41375</v>
      </c>
      <c r="F325" s="182">
        <v>41405</v>
      </c>
      <c r="G325" s="182">
        <v>41436</v>
      </c>
      <c r="H325" s="182">
        <v>41456</v>
      </c>
      <c r="I325" s="182">
        <v>41497</v>
      </c>
      <c r="J325" s="182">
        <v>41528</v>
      </c>
      <c r="K325" s="182">
        <v>41558</v>
      </c>
      <c r="L325" s="182">
        <v>41589</v>
      </c>
      <c r="M325" s="183">
        <v>41619</v>
      </c>
    </row>
    <row r="326" spans="1:13" x14ac:dyDescent="0.35">
      <c r="A326" s="3" t="s">
        <v>44</v>
      </c>
      <c r="B326" s="154">
        <v>884</v>
      </c>
      <c r="C326" s="154">
        <v>941</v>
      </c>
      <c r="D326" s="154">
        <v>834</v>
      </c>
      <c r="E326" s="157">
        <v>749</v>
      </c>
      <c r="F326" s="154">
        <v>1180</v>
      </c>
      <c r="G326" s="154">
        <v>1508</v>
      </c>
      <c r="H326" s="157">
        <v>1025</v>
      </c>
      <c r="I326" s="157">
        <v>1195</v>
      </c>
      <c r="J326" s="157">
        <v>1312</v>
      </c>
      <c r="K326" s="157">
        <v>966</v>
      </c>
      <c r="L326" s="157">
        <v>966</v>
      </c>
      <c r="M326" s="154">
        <v>938</v>
      </c>
    </row>
    <row r="327" spans="1:13" x14ac:dyDescent="0.35">
      <c r="A327" s="3" t="s">
        <v>45</v>
      </c>
      <c r="B327" s="154">
        <v>9919</v>
      </c>
      <c r="C327" s="154">
        <v>12001</v>
      </c>
      <c r="D327" s="154">
        <v>10909</v>
      </c>
      <c r="E327" s="154">
        <v>10096</v>
      </c>
      <c r="F327" s="154">
        <v>12872</v>
      </c>
      <c r="G327" s="154">
        <v>14599</v>
      </c>
      <c r="H327" s="154">
        <v>9236</v>
      </c>
      <c r="I327" s="154">
        <v>10402</v>
      </c>
      <c r="J327" s="154">
        <v>11034</v>
      </c>
      <c r="K327" s="154">
        <v>9503</v>
      </c>
      <c r="L327" s="154">
        <v>10481</v>
      </c>
      <c r="M327" s="154">
        <v>9243</v>
      </c>
    </row>
    <row r="328" spans="1:13" x14ac:dyDescent="0.35">
      <c r="A328" s="25" t="s">
        <v>46</v>
      </c>
      <c r="B328" s="154">
        <v>232</v>
      </c>
      <c r="C328" s="154">
        <v>339</v>
      </c>
      <c r="D328" s="154">
        <v>259</v>
      </c>
      <c r="E328" s="154">
        <v>239</v>
      </c>
      <c r="F328" s="154">
        <v>264</v>
      </c>
      <c r="G328" s="154">
        <v>420</v>
      </c>
      <c r="H328" s="154">
        <v>271</v>
      </c>
      <c r="I328" s="154">
        <v>319</v>
      </c>
      <c r="J328" s="154">
        <v>357</v>
      </c>
      <c r="K328" s="154">
        <v>254</v>
      </c>
      <c r="L328" s="154">
        <v>278</v>
      </c>
      <c r="M328" s="154">
        <v>308</v>
      </c>
    </row>
    <row r="329" spans="1:13" x14ac:dyDescent="0.35">
      <c r="A329" s="25" t="s">
        <v>47</v>
      </c>
      <c r="B329" s="205">
        <v>394</v>
      </c>
      <c r="C329" s="205">
        <v>398</v>
      </c>
      <c r="D329" s="205">
        <v>455</v>
      </c>
      <c r="E329" s="154">
        <v>481</v>
      </c>
      <c r="F329" s="205">
        <v>391</v>
      </c>
      <c r="G329" s="205">
        <v>406</v>
      </c>
      <c r="H329" s="154">
        <v>331</v>
      </c>
      <c r="I329" s="154">
        <v>303</v>
      </c>
      <c r="J329" s="154">
        <v>364</v>
      </c>
      <c r="K329" s="154">
        <v>374</v>
      </c>
      <c r="L329" s="154">
        <v>355</v>
      </c>
      <c r="M329" s="205">
        <v>384</v>
      </c>
    </row>
    <row r="330" spans="1:13" x14ac:dyDescent="0.35">
      <c r="A330" s="26" t="s">
        <v>13</v>
      </c>
      <c r="B330" s="152">
        <v>11429</v>
      </c>
      <c r="C330" s="152">
        <v>13678</v>
      </c>
      <c r="D330" s="152">
        <v>12458</v>
      </c>
      <c r="E330" s="152">
        <v>11566</v>
      </c>
      <c r="F330" s="152">
        <v>14707</v>
      </c>
      <c r="G330" s="152">
        <v>16933</v>
      </c>
      <c r="H330" s="152">
        <v>10863</v>
      </c>
      <c r="I330" s="152">
        <v>12218</v>
      </c>
      <c r="J330" s="152">
        <v>13067</v>
      </c>
      <c r="K330" s="152">
        <v>11097</v>
      </c>
      <c r="L330" s="152">
        <v>12079</v>
      </c>
      <c r="M330" s="152">
        <v>10873</v>
      </c>
    </row>
    <row r="331" spans="1:13" x14ac:dyDescent="0.35">
      <c r="A331" s="25" t="s">
        <v>47</v>
      </c>
      <c r="B331" s="205">
        <v>394</v>
      </c>
      <c r="C331" s="205">
        <v>398</v>
      </c>
      <c r="D331" s="205">
        <v>455</v>
      </c>
      <c r="E331" s="154">
        <v>481</v>
      </c>
      <c r="F331" s="205">
        <v>391</v>
      </c>
      <c r="G331" s="205">
        <v>406</v>
      </c>
      <c r="H331" s="154">
        <v>331</v>
      </c>
      <c r="I331" s="154">
        <v>303</v>
      </c>
      <c r="J331" s="154">
        <v>364</v>
      </c>
      <c r="K331" s="154">
        <v>374</v>
      </c>
      <c r="L331" s="154">
        <v>355</v>
      </c>
      <c r="M331" s="205">
        <v>384</v>
      </c>
    </row>
    <row r="332" spans="1:13" x14ac:dyDescent="0.35">
      <c r="A332" s="26" t="s">
        <v>13</v>
      </c>
      <c r="B332" s="152">
        <v>11429</v>
      </c>
      <c r="C332" s="152">
        <v>13678</v>
      </c>
      <c r="D332" s="152">
        <v>12458</v>
      </c>
      <c r="E332" s="152">
        <v>11566</v>
      </c>
      <c r="F332" s="152">
        <v>14707</v>
      </c>
      <c r="G332" s="152">
        <v>16933</v>
      </c>
      <c r="H332" s="152">
        <v>10863</v>
      </c>
      <c r="I332" s="152">
        <v>12218</v>
      </c>
      <c r="J332" s="152">
        <v>13067</v>
      </c>
      <c r="K332" s="152">
        <v>11097</v>
      </c>
      <c r="L332" s="152">
        <v>12079</v>
      </c>
      <c r="M332" s="152">
        <v>10873</v>
      </c>
    </row>
    <row r="334" spans="1:13" ht="15.5" x14ac:dyDescent="0.35">
      <c r="A334" s="179">
        <v>2012</v>
      </c>
      <c r="B334" s="341" t="s">
        <v>671</v>
      </c>
      <c r="C334" s="341"/>
      <c r="D334" s="341"/>
      <c r="E334" s="341"/>
      <c r="F334" s="341"/>
      <c r="G334" s="341"/>
      <c r="H334" s="341"/>
      <c r="I334" s="341"/>
      <c r="J334" s="341"/>
      <c r="K334" s="341"/>
      <c r="L334" s="341"/>
      <c r="M334" s="341"/>
    </row>
    <row r="335" spans="1:13" ht="15" thickBot="1" x14ac:dyDescent="0.4">
      <c r="A335" s="3"/>
    </row>
    <row r="336" spans="1:13" ht="15" thickBot="1" x14ac:dyDescent="0.4">
      <c r="A336" s="26" t="s">
        <v>0</v>
      </c>
      <c r="B336" s="184">
        <v>40909</v>
      </c>
      <c r="C336" s="182">
        <v>40950</v>
      </c>
      <c r="D336" s="182">
        <v>40979</v>
      </c>
      <c r="E336" s="182">
        <v>41010</v>
      </c>
      <c r="F336" s="182">
        <v>41040</v>
      </c>
      <c r="G336" s="182">
        <v>41071</v>
      </c>
      <c r="H336" s="182">
        <v>41091</v>
      </c>
      <c r="I336" s="182">
        <v>41132</v>
      </c>
      <c r="J336" s="182">
        <v>41163</v>
      </c>
      <c r="K336" s="182">
        <v>41193</v>
      </c>
      <c r="L336" s="182">
        <v>41224</v>
      </c>
      <c r="M336" s="183">
        <v>41254</v>
      </c>
    </row>
    <row r="337" spans="1:22" x14ac:dyDescent="0.35">
      <c r="A337" s="3" t="s">
        <v>44</v>
      </c>
      <c r="B337" s="154">
        <v>977</v>
      </c>
      <c r="C337" s="154">
        <v>1007</v>
      </c>
      <c r="D337" s="154">
        <v>964</v>
      </c>
      <c r="E337" s="154">
        <v>622</v>
      </c>
      <c r="F337" s="154">
        <v>839</v>
      </c>
      <c r="G337" s="154">
        <v>692</v>
      </c>
      <c r="H337" s="154">
        <v>645</v>
      </c>
      <c r="I337" s="154">
        <v>617</v>
      </c>
      <c r="J337" s="154">
        <v>623</v>
      </c>
      <c r="K337" s="154">
        <v>545</v>
      </c>
      <c r="L337" s="154">
        <v>530</v>
      </c>
      <c r="M337" s="154">
        <v>400</v>
      </c>
    </row>
    <row r="338" spans="1:22" x14ac:dyDescent="0.35">
      <c r="A338" s="3" t="s">
        <v>45</v>
      </c>
      <c r="B338" s="154">
        <v>4111</v>
      </c>
      <c r="C338" s="154">
        <v>4865</v>
      </c>
      <c r="D338" s="154">
        <v>4543</v>
      </c>
      <c r="E338" s="154">
        <v>3611</v>
      </c>
      <c r="F338" s="154">
        <v>4995</v>
      </c>
      <c r="G338" s="154">
        <v>4223</v>
      </c>
      <c r="H338" s="154">
        <v>3132</v>
      </c>
      <c r="I338" s="154">
        <v>3973</v>
      </c>
      <c r="J338" s="154">
        <v>4245</v>
      </c>
      <c r="K338" s="154">
        <v>3407</v>
      </c>
      <c r="L338" s="154">
        <v>3921</v>
      </c>
      <c r="M338" s="154">
        <v>3158</v>
      </c>
    </row>
    <row r="339" spans="1:22" x14ac:dyDescent="0.35">
      <c r="A339" s="25" t="s">
        <v>46</v>
      </c>
      <c r="B339" s="154">
        <v>115</v>
      </c>
      <c r="C339" s="154">
        <v>118</v>
      </c>
      <c r="D339" s="154">
        <v>135</v>
      </c>
      <c r="E339" s="154">
        <v>117</v>
      </c>
      <c r="F339" s="154">
        <v>123</v>
      </c>
      <c r="G339" s="154">
        <v>143</v>
      </c>
      <c r="H339" s="154">
        <v>109</v>
      </c>
      <c r="I339" s="154">
        <v>110</v>
      </c>
      <c r="J339" s="154">
        <v>115</v>
      </c>
      <c r="K339" s="154">
        <v>98</v>
      </c>
      <c r="L339" s="154">
        <v>123</v>
      </c>
      <c r="M339" s="154">
        <v>84</v>
      </c>
    </row>
    <row r="340" spans="1:22" x14ac:dyDescent="0.35">
      <c r="A340" s="25" t="s">
        <v>47</v>
      </c>
      <c r="B340" s="90">
        <v>0</v>
      </c>
      <c r="C340" s="90">
        <v>0</v>
      </c>
      <c r="D340" s="170">
        <v>0</v>
      </c>
      <c r="E340" s="90">
        <v>0</v>
      </c>
      <c r="F340" s="90">
        <v>0</v>
      </c>
      <c r="G340" s="90">
        <v>0</v>
      </c>
      <c r="H340" s="90">
        <v>0</v>
      </c>
      <c r="I340" s="90">
        <v>0</v>
      </c>
      <c r="J340" s="90">
        <v>0</v>
      </c>
      <c r="K340" s="90">
        <v>0</v>
      </c>
      <c r="L340" s="90">
        <v>0</v>
      </c>
      <c r="M340" s="90">
        <v>0</v>
      </c>
    </row>
    <row r="341" spans="1:22" x14ac:dyDescent="0.35">
      <c r="A341" s="26" t="s">
        <v>48</v>
      </c>
      <c r="B341" s="152">
        <v>5202</v>
      </c>
      <c r="C341" s="152">
        <v>5991</v>
      </c>
      <c r="D341" s="152">
        <v>5643</v>
      </c>
      <c r="E341" s="152">
        <v>4351</v>
      </c>
      <c r="F341" s="152">
        <v>5959</v>
      </c>
      <c r="G341" s="152">
        <v>5059</v>
      </c>
      <c r="H341" s="152">
        <v>3886</v>
      </c>
      <c r="I341" s="152">
        <v>4700</v>
      </c>
      <c r="J341" s="152">
        <v>4983</v>
      </c>
      <c r="K341" s="152">
        <v>4050</v>
      </c>
      <c r="L341" s="152">
        <v>4574</v>
      </c>
      <c r="M341" s="152">
        <v>3642</v>
      </c>
    </row>
    <row r="342" spans="1:22" x14ac:dyDescent="0.35">
      <c r="A342" s="3"/>
      <c r="B342" s="77"/>
      <c r="C342" s="77"/>
      <c r="D342" s="77"/>
      <c r="M342" s="77"/>
    </row>
    <row r="343" spans="1:22" x14ac:dyDescent="0.35">
      <c r="A343" s="27" t="s">
        <v>1</v>
      </c>
      <c r="B343" s="77"/>
      <c r="C343" s="77"/>
      <c r="D343" s="77"/>
      <c r="M343" s="77"/>
    </row>
    <row r="344" spans="1:22" x14ac:dyDescent="0.35">
      <c r="A344" s="3" t="s">
        <v>44</v>
      </c>
      <c r="B344" s="154">
        <v>38</v>
      </c>
      <c r="C344" s="154">
        <v>45</v>
      </c>
      <c r="D344" s="154">
        <v>67</v>
      </c>
      <c r="E344" s="154">
        <v>35</v>
      </c>
      <c r="F344" s="154">
        <v>50</v>
      </c>
      <c r="G344" s="154">
        <v>75</v>
      </c>
      <c r="H344" s="154">
        <v>39</v>
      </c>
      <c r="I344" s="154">
        <v>34</v>
      </c>
      <c r="J344" s="154">
        <v>64</v>
      </c>
      <c r="K344" s="154">
        <v>34</v>
      </c>
      <c r="L344" s="154">
        <v>41</v>
      </c>
      <c r="M344" s="154">
        <v>61</v>
      </c>
    </row>
    <row r="345" spans="1:22" x14ac:dyDescent="0.35">
      <c r="A345" s="3" t="s">
        <v>45</v>
      </c>
      <c r="B345" s="154">
        <v>2182</v>
      </c>
      <c r="C345" s="154">
        <v>2146</v>
      </c>
      <c r="D345" s="154">
        <v>2634</v>
      </c>
      <c r="E345" s="154">
        <v>2309</v>
      </c>
      <c r="F345" s="154">
        <v>2887</v>
      </c>
      <c r="G345" s="154">
        <v>3375</v>
      </c>
      <c r="H345" s="154">
        <v>2440</v>
      </c>
      <c r="I345" s="154">
        <v>1940</v>
      </c>
      <c r="J345" s="154">
        <v>2708</v>
      </c>
      <c r="K345" s="154">
        <v>2223</v>
      </c>
      <c r="L345" s="154">
        <v>2634</v>
      </c>
      <c r="M345" s="154">
        <v>2609</v>
      </c>
    </row>
    <row r="346" spans="1:22" x14ac:dyDescent="0.35">
      <c r="A346" s="25" t="s">
        <v>46</v>
      </c>
      <c r="B346" s="154">
        <v>7</v>
      </c>
      <c r="C346" s="154">
        <v>8.7759999999999998</v>
      </c>
      <c r="D346" s="154">
        <v>9</v>
      </c>
      <c r="E346" s="154">
        <v>6.2830000000000004</v>
      </c>
      <c r="F346" s="154">
        <v>10</v>
      </c>
      <c r="G346" s="154">
        <v>8</v>
      </c>
      <c r="H346" s="154">
        <v>7</v>
      </c>
      <c r="I346" s="154">
        <v>7</v>
      </c>
      <c r="J346" s="154">
        <v>11</v>
      </c>
      <c r="K346" s="154">
        <v>6</v>
      </c>
      <c r="L346" s="154">
        <v>10</v>
      </c>
      <c r="M346" s="154">
        <v>12</v>
      </c>
    </row>
    <row r="347" spans="1:22" x14ac:dyDescent="0.35">
      <c r="A347" s="25" t="s">
        <v>47</v>
      </c>
      <c r="B347" s="90">
        <v>0</v>
      </c>
      <c r="C347" s="90">
        <v>0</v>
      </c>
      <c r="D347" s="90">
        <v>0</v>
      </c>
      <c r="E347" s="90">
        <v>0</v>
      </c>
      <c r="F347" s="90">
        <v>0</v>
      </c>
      <c r="G347" s="90">
        <v>0</v>
      </c>
      <c r="H347" s="90">
        <v>0</v>
      </c>
      <c r="I347" s="90">
        <v>0</v>
      </c>
      <c r="J347" s="90">
        <v>0</v>
      </c>
      <c r="K347" s="90">
        <v>0</v>
      </c>
      <c r="L347" s="90">
        <v>0</v>
      </c>
      <c r="M347" s="90">
        <v>0</v>
      </c>
      <c r="N347" s="180"/>
      <c r="O347" s="180"/>
      <c r="P347" s="180"/>
      <c r="Q347" s="180"/>
      <c r="R347" s="180"/>
      <c r="S347" s="180"/>
      <c r="T347" s="180"/>
      <c r="U347" s="180"/>
      <c r="V347" s="180"/>
    </row>
    <row r="348" spans="1:22" x14ac:dyDescent="0.35">
      <c r="A348" s="26" t="s">
        <v>49</v>
      </c>
      <c r="B348" s="152">
        <v>2227</v>
      </c>
      <c r="C348" s="152">
        <v>2201</v>
      </c>
      <c r="D348" s="152">
        <v>2710</v>
      </c>
      <c r="E348" s="152">
        <v>2350</v>
      </c>
      <c r="F348" s="152">
        <v>2948</v>
      </c>
      <c r="G348" s="152">
        <v>3458</v>
      </c>
      <c r="H348" s="152">
        <v>2486</v>
      </c>
      <c r="I348" s="152">
        <v>1981</v>
      </c>
      <c r="J348" s="152">
        <v>2783</v>
      </c>
      <c r="K348" s="152">
        <v>2263</v>
      </c>
      <c r="L348" s="152">
        <v>2685</v>
      </c>
      <c r="M348" s="152">
        <v>2682</v>
      </c>
      <c r="S348" s="109"/>
    </row>
    <row r="349" spans="1:22" x14ac:dyDescent="0.35">
      <c r="A349" s="26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</row>
    <row r="350" spans="1:22" x14ac:dyDescent="0.35">
      <c r="A350" s="26" t="s">
        <v>50</v>
      </c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</row>
    <row r="351" spans="1:22" x14ac:dyDescent="0.35">
      <c r="A351" s="3" t="s">
        <v>44</v>
      </c>
      <c r="B351" s="154">
        <v>67</v>
      </c>
      <c r="C351" s="154">
        <v>70</v>
      </c>
      <c r="D351" s="154">
        <v>59</v>
      </c>
      <c r="E351" s="154">
        <v>50</v>
      </c>
      <c r="F351" s="154">
        <v>72</v>
      </c>
      <c r="G351" s="154">
        <v>64</v>
      </c>
      <c r="H351" s="154">
        <v>59</v>
      </c>
      <c r="I351" s="154">
        <v>44</v>
      </c>
      <c r="J351" s="154">
        <v>59</v>
      </c>
      <c r="K351" s="154">
        <v>46</v>
      </c>
      <c r="L351" s="154">
        <v>42</v>
      </c>
      <c r="M351" s="154">
        <v>31</v>
      </c>
    </row>
    <row r="352" spans="1:22" x14ac:dyDescent="0.35">
      <c r="A352" s="3" t="s">
        <v>45</v>
      </c>
      <c r="B352" s="154">
        <v>1365</v>
      </c>
      <c r="C352" s="154">
        <v>1434</v>
      </c>
      <c r="D352" s="154">
        <v>1185</v>
      </c>
      <c r="E352" s="154">
        <v>1140</v>
      </c>
      <c r="F352" s="154">
        <v>1238</v>
      </c>
      <c r="G352" s="154">
        <v>1309</v>
      </c>
      <c r="H352" s="154">
        <v>1143</v>
      </c>
      <c r="I352" s="154">
        <v>1145</v>
      </c>
      <c r="J352" s="154">
        <v>1235</v>
      </c>
      <c r="K352" s="154">
        <v>1211</v>
      </c>
      <c r="L352" s="154">
        <v>1090</v>
      </c>
      <c r="M352" s="154">
        <v>982</v>
      </c>
    </row>
    <row r="353" spans="1:13" x14ac:dyDescent="0.35">
      <c r="A353" s="25" t="s">
        <v>46</v>
      </c>
      <c r="B353" s="154">
        <v>31</v>
      </c>
      <c r="C353" s="154">
        <v>36</v>
      </c>
      <c r="D353" s="154">
        <v>29</v>
      </c>
      <c r="E353" s="154">
        <v>30</v>
      </c>
      <c r="F353" s="154">
        <v>35</v>
      </c>
      <c r="G353" s="154">
        <v>33</v>
      </c>
      <c r="H353" s="154">
        <v>31</v>
      </c>
      <c r="I353" s="154">
        <v>25</v>
      </c>
      <c r="J353" s="154">
        <v>30</v>
      </c>
      <c r="K353" s="154">
        <v>33</v>
      </c>
      <c r="L353" s="154">
        <v>41</v>
      </c>
      <c r="M353" s="154">
        <v>33</v>
      </c>
    </row>
    <row r="354" spans="1:13" x14ac:dyDescent="0.35">
      <c r="A354" s="25" t="s">
        <v>47</v>
      </c>
      <c r="B354" s="205">
        <v>560</v>
      </c>
      <c r="C354" s="205">
        <v>603</v>
      </c>
      <c r="D354" s="205">
        <v>441</v>
      </c>
      <c r="E354" s="205">
        <v>393</v>
      </c>
      <c r="F354" s="205">
        <v>468</v>
      </c>
      <c r="G354" s="205">
        <v>382</v>
      </c>
      <c r="H354" s="205">
        <v>308</v>
      </c>
      <c r="I354" s="205">
        <v>356</v>
      </c>
      <c r="J354" s="205">
        <v>345</v>
      </c>
      <c r="K354" s="205">
        <v>319</v>
      </c>
      <c r="L354" s="205">
        <v>332</v>
      </c>
      <c r="M354" s="205">
        <v>288</v>
      </c>
    </row>
    <row r="355" spans="1:13" x14ac:dyDescent="0.35">
      <c r="A355" s="27" t="s">
        <v>4</v>
      </c>
      <c r="B355" s="152">
        <v>2024</v>
      </c>
      <c r="C355" s="152">
        <v>2143</v>
      </c>
      <c r="D355" s="152">
        <v>1714</v>
      </c>
      <c r="E355" s="152">
        <v>1613</v>
      </c>
      <c r="F355" s="152">
        <v>1813</v>
      </c>
      <c r="G355" s="152">
        <v>1788</v>
      </c>
      <c r="H355" s="152">
        <v>1540</v>
      </c>
      <c r="I355" s="152">
        <v>1570</v>
      </c>
      <c r="J355" s="152">
        <v>1669</v>
      </c>
      <c r="K355" s="152">
        <v>1608</v>
      </c>
      <c r="L355" s="152">
        <v>1505</v>
      </c>
      <c r="M355" s="152">
        <v>1334</v>
      </c>
    </row>
    <row r="356" spans="1:13" x14ac:dyDescent="0.35">
      <c r="A356" s="27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</row>
    <row r="357" spans="1:13" x14ac:dyDescent="0.35">
      <c r="A357" s="27" t="s">
        <v>2</v>
      </c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</row>
    <row r="358" spans="1:13" x14ac:dyDescent="0.35">
      <c r="A358" s="3" t="s">
        <v>44</v>
      </c>
      <c r="B358" s="154">
        <v>10</v>
      </c>
      <c r="C358" s="154">
        <v>15</v>
      </c>
      <c r="D358" s="154">
        <v>12</v>
      </c>
      <c r="E358" s="154">
        <v>7.5789999999999997</v>
      </c>
      <c r="F358" s="154">
        <v>14</v>
      </c>
      <c r="G358" s="154">
        <v>12</v>
      </c>
      <c r="H358" s="154">
        <v>10</v>
      </c>
      <c r="I358" s="154">
        <v>13</v>
      </c>
      <c r="J358" s="154">
        <v>16</v>
      </c>
      <c r="K358" s="154">
        <v>8</v>
      </c>
      <c r="L358" s="154">
        <v>12</v>
      </c>
      <c r="M358" s="154">
        <v>12</v>
      </c>
    </row>
    <row r="359" spans="1:13" x14ac:dyDescent="0.35">
      <c r="A359" s="3" t="s">
        <v>45</v>
      </c>
      <c r="B359" s="154">
        <v>709</v>
      </c>
      <c r="C359" s="154">
        <v>807</v>
      </c>
      <c r="D359" s="154">
        <v>879</v>
      </c>
      <c r="E359" s="154">
        <v>730</v>
      </c>
      <c r="F359" s="154">
        <v>909</v>
      </c>
      <c r="G359" s="154">
        <v>996</v>
      </c>
      <c r="H359" s="154">
        <v>775</v>
      </c>
      <c r="I359" s="154">
        <v>702</v>
      </c>
      <c r="J359" s="154">
        <v>959</v>
      </c>
      <c r="K359" s="154">
        <v>683</v>
      </c>
      <c r="L359" s="154">
        <v>744</v>
      </c>
      <c r="M359" s="154">
        <v>759</v>
      </c>
    </row>
    <row r="360" spans="1:13" x14ac:dyDescent="0.35">
      <c r="A360" s="25" t="s">
        <v>46</v>
      </c>
      <c r="B360" s="154">
        <v>24</v>
      </c>
      <c r="C360" s="154">
        <v>25.323</v>
      </c>
      <c r="D360" s="154">
        <v>45</v>
      </c>
      <c r="E360" s="154">
        <v>20</v>
      </c>
      <c r="F360" s="154">
        <v>22</v>
      </c>
      <c r="G360" s="154">
        <v>45</v>
      </c>
      <c r="H360" s="154">
        <v>16</v>
      </c>
      <c r="I360" s="154">
        <v>16</v>
      </c>
      <c r="J360" s="154">
        <v>60</v>
      </c>
      <c r="K360" s="154">
        <v>18</v>
      </c>
      <c r="L360" s="154">
        <v>19</v>
      </c>
      <c r="M360" s="154">
        <v>55</v>
      </c>
    </row>
    <row r="361" spans="1:13" x14ac:dyDescent="0.35">
      <c r="A361" s="25" t="s">
        <v>47</v>
      </c>
      <c r="B361" s="205">
        <v>0.80600000000000005</v>
      </c>
      <c r="C361" s="205">
        <v>1.0289999999999999</v>
      </c>
      <c r="D361" s="205">
        <v>0.70299999999999996</v>
      </c>
      <c r="E361" s="205">
        <v>0.70299999999999996</v>
      </c>
      <c r="F361" s="205">
        <v>1</v>
      </c>
      <c r="G361" s="205">
        <v>0.69799999999999995</v>
      </c>
      <c r="H361" s="205">
        <v>0.58199999999999996</v>
      </c>
      <c r="I361" s="205">
        <v>0.36499999999999999</v>
      </c>
      <c r="J361" s="205">
        <v>0.32600000000000001</v>
      </c>
      <c r="K361" s="205">
        <v>0</v>
      </c>
      <c r="L361" s="205">
        <v>0</v>
      </c>
      <c r="M361" s="205">
        <v>0</v>
      </c>
    </row>
    <row r="362" spans="1:13" x14ac:dyDescent="0.35">
      <c r="A362" s="26" t="s">
        <v>51</v>
      </c>
      <c r="B362" s="152">
        <v>744</v>
      </c>
      <c r="C362" s="152">
        <v>848</v>
      </c>
      <c r="D362" s="152">
        <v>936</v>
      </c>
      <c r="E362" s="152">
        <v>759</v>
      </c>
      <c r="F362" s="152">
        <v>947</v>
      </c>
      <c r="G362" s="152">
        <v>1054</v>
      </c>
      <c r="H362" s="152">
        <v>801</v>
      </c>
      <c r="I362" s="152">
        <v>731</v>
      </c>
      <c r="J362" s="152">
        <v>1035</v>
      </c>
      <c r="K362" s="152">
        <v>709</v>
      </c>
      <c r="L362" s="152">
        <v>775</v>
      </c>
      <c r="M362" s="152">
        <v>826</v>
      </c>
    </row>
    <row r="363" spans="1:13" x14ac:dyDescent="0.35">
      <c r="A363" s="26"/>
      <c r="B363" s="77"/>
      <c r="C363" s="77"/>
      <c r="D363" s="77"/>
      <c r="E363" s="168"/>
      <c r="F363" s="77"/>
      <c r="G363" s="77"/>
      <c r="H363" s="77"/>
      <c r="I363" s="77"/>
      <c r="J363" s="77"/>
      <c r="K363" s="77"/>
      <c r="L363" s="77"/>
      <c r="M363" s="77"/>
    </row>
    <row r="364" spans="1:13" x14ac:dyDescent="0.35">
      <c r="A364" s="26" t="s">
        <v>3</v>
      </c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</row>
    <row r="365" spans="1:13" x14ac:dyDescent="0.35">
      <c r="A365" s="3" t="s">
        <v>44</v>
      </c>
      <c r="B365" s="154">
        <v>217</v>
      </c>
      <c r="C365" s="154">
        <v>212</v>
      </c>
      <c r="D365" s="154">
        <v>210</v>
      </c>
      <c r="E365" s="154">
        <v>233</v>
      </c>
      <c r="F365" s="154">
        <v>227</v>
      </c>
      <c r="G365" s="154">
        <v>265</v>
      </c>
      <c r="H365" s="154">
        <v>280</v>
      </c>
      <c r="I365" s="154">
        <v>188</v>
      </c>
      <c r="J365" s="154">
        <v>196</v>
      </c>
      <c r="K365" s="154">
        <v>151</v>
      </c>
      <c r="L365" s="154">
        <v>149</v>
      </c>
      <c r="M365" s="154">
        <v>128</v>
      </c>
    </row>
    <row r="366" spans="1:13" x14ac:dyDescent="0.35">
      <c r="A366" s="3" t="s">
        <v>45</v>
      </c>
      <c r="B366" s="154">
        <v>812</v>
      </c>
      <c r="C366" s="154">
        <v>946</v>
      </c>
      <c r="D366" s="154">
        <v>879</v>
      </c>
      <c r="E366" s="154">
        <v>1015</v>
      </c>
      <c r="F366" s="154">
        <v>920</v>
      </c>
      <c r="G366" s="154">
        <v>1104</v>
      </c>
      <c r="H366" s="154">
        <v>1072</v>
      </c>
      <c r="I366" s="154">
        <v>836</v>
      </c>
      <c r="J366" s="154">
        <v>863</v>
      </c>
      <c r="K366" s="154">
        <v>792</v>
      </c>
      <c r="L366" s="154">
        <v>913</v>
      </c>
      <c r="M366" s="154">
        <v>727</v>
      </c>
    </row>
    <row r="367" spans="1:13" x14ac:dyDescent="0.35">
      <c r="A367" s="25" t="s">
        <v>46</v>
      </c>
      <c r="B367" s="154">
        <v>22</v>
      </c>
      <c r="C367" s="154">
        <v>29.579000000000001</v>
      </c>
      <c r="D367" s="154">
        <v>25</v>
      </c>
      <c r="E367" s="154">
        <v>38</v>
      </c>
      <c r="F367" s="154">
        <v>24</v>
      </c>
      <c r="G367" s="154">
        <v>34</v>
      </c>
      <c r="H367" s="154">
        <v>28</v>
      </c>
      <c r="I367" s="154">
        <v>21</v>
      </c>
      <c r="J367" s="154">
        <v>22</v>
      </c>
      <c r="K367" s="154">
        <v>27</v>
      </c>
      <c r="L367" s="154">
        <v>28</v>
      </c>
      <c r="M367" s="154">
        <v>22</v>
      </c>
    </row>
    <row r="368" spans="1:13" x14ac:dyDescent="0.35">
      <c r="A368" s="25" t="s">
        <v>47</v>
      </c>
      <c r="B368" s="205">
        <v>4.54</v>
      </c>
      <c r="C368" s="205">
        <v>3.532</v>
      </c>
      <c r="D368" s="205">
        <v>5</v>
      </c>
      <c r="E368" s="205">
        <v>6.1479999999999997</v>
      </c>
      <c r="F368" s="205">
        <v>4.4379999999999997</v>
      </c>
      <c r="G368" s="205">
        <v>3.7160000000000002</v>
      </c>
      <c r="H368" s="205">
        <v>3.4769999999999999</v>
      </c>
      <c r="I368" s="205">
        <v>2.6030000000000002</v>
      </c>
      <c r="J368" s="205">
        <v>4</v>
      </c>
      <c r="K368" s="205">
        <v>3</v>
      </c>
      <c r="L368" s="205">
        <v>2</v>
      </c>
      <c r="M368" s="205">
        <v>0.86299999999999999</v>
      </c>
    </row>
    <row r="369" spans="1:13" x14ac:dyDescent="0.35">
      <c r="A369" s="26" t="s">
        <v>670</v>
      </c>
      <c r="B369" s="152">
        <v>1056</v>
      </c>
      <c r="C369" s="152">
        <v>1191</v>
      </c>
      <c r="D369" s="152">
        <v>1118</v>
      </c>
      <c r="E369" s="152">
        <v>1293</v>
      </c>
      <c r="F369" s="152">
        <v>1175</v>
      </c>
      <c r="G369" s="152">
        <v>1407</v>
      </c>
      <c r="H369" s="152">
        <v>1384</v>
      </c>
      <c r="I369" s="152">
        <v>1047</v>
      </c>
      <c r="J369" s="152">
        <v>1084</v>
      </c>
      <c r="K369" s="152">
        <v>973</v>
      </c>
      <c r="L369" s="152">
        <v>1091</v>
      </c>
      <c r="M369" s="152">
        <v>878</v>
      </c>
    </row>
    <row r="370" spans="1:13" x14ac:dyDescent="0.35">
      <c r="A370" s="26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</row>
    <row r="371" spans="1:13" x14ac:dyDescent="0.35">
      <c r="A371" s="26" t="s">
        <v>52</v>
      </c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</row>
    <row r="372" spans="1:13" x14ac:dyDescent="0.35">
      <c r="A372" s="3" t="s">
        <v>44</v>
      </c>
      <c r="B372" s="154">
        <v>27</v>
      </c>
      <c r="C372" s="154">
        <v>23</v>
      </c>
      <c r="D372" s="154">
        <v>23</v>
      </c>
      <c r="E372" s="154">
        <v>20.654</v>
      </c>
      <c r="F372" s="154">
        <v>22</v>
      </c>
      <c r="G372" s="154">
        <v>20</v>
      </c>
      <c r="H372" s="154">
        <v>19</v>
      </c>
      <c r="I372" s="154">
        <v>16</v>
      </c>
      <c r="J372" s="154">
        <v>22</v>
      </c>
      <c r="K372" s="154">
        <v>14</v>
      </c>
      <c r="L372" s="154">
        <v>21</v>
      </c>
      <c r="M372" s="154">
        <v>17</v>
      </c>
    </row>
    <row r="373" spans="1:13" x14ac:dyDescent="0.35">
      <c r="A373" s="3" t="s">
        <v>45</v>
      </c>
      <c r="B373" s="154">
        <v>314</v>
      </c>
      <c r="C373" s="154">
        <v>347</v>
      </c>
      <c r="D373" s="154">
        <v>344</v>
      </c>
      <c r="E373" s="154">
        <v>290</v>
      </c>
      <c r="F373" s="154">
        <v>358</v>
      </c>
      <c r="G373" s="154">
        <v>341</v>
      </c>
      <c r="H373" s="154">
        <v>279</v>
      </c>
      <c r="I373" s="154">
        <v>255</v>
      </c>
      <c r="J373" s="154">
        <v>319</v>
      </c>
      <c r="K373" s="154">
        <v>241</v>
      </c>
      <c r="L373" s="154">
        <v>370</v>
      </c>
      <c r="M373" s="154">
        <v>248</v>
      </c>
    </row>
    <row r="374" spans="1:13" x14ac:dyDescent="0.35">
      <c r="A374" s="25" t="s">
        <v>46</v>
      </c>
      <c r="B374" s="154">
        <v>8.76</v>
      </c>
      <c r="C374" s="154">
        <v>6.8440000000000003</v>
      </c>
      <c r="D374" s="154">
        <v>10</v>
      </c>
      <c r="E374" s="154">
        <v>6.19</v>
      </c>
      <c r="F374" s="154">
        <v>8</v>
      </c>
      <c r="G374" s="154">
        <v>7</v>
      </c>
      <c r="H374" s="154">
        <v>8</v>
      </c>
      <c r="I374" s="154">
        <v>7</v>
      </c>
      <c r="J374" s="154">
        <v>11</v>
      </c>
      <c r="K374" s="154">
        <v>7</v>
      </c>
      <c r="L374" s="154">
        <v>8</v>
      </c>
      <c r="M374" s="154">
        <v>8</v>
      </c>
    </row>
    <row r="375" spans="1:13" x14ac:dyDescent="0.35">
      <c r="A375" s="25" t="s">
        <v>47</v>
      </c>
      <c r="B375" s="205">
        <v>16</v>
      </c>
      <c r="C375" s="205">
        <v>17</v>
      </c>
      <c r="D375" s="205">
        <v>18</v>
      </c>
      <c r="E375" s="205">
        <v>11.933999999999999</v>
      </c>
      <c r="F375" s="205">
        <v>15</v>
      </c>
      <c r="G375" s="205">
        <v>14</v>
      </c>
      <c r="H375" s="205">
        <v>19</v>
      </c>
      <c r="I375" s="205">
        <v>13</v>
      </c>
      <c r="J375" s="205">
        <v>21</v>
      </c>
      <c r="K375" s="205">
        <v>13</v>
      </c>
      <c r="L375" s="205">
        <v>16</v>
      </c>
      <c r="M375" s="205">
        <v>11</v>
      </c>
    </row>
    <row r="376" spans="1:13" x14ac:dyDescent="0.35">
      <c r="A376" s="27" t="s">
        <v>5</v>
      </c>
      <c r="B376" s="152">
        <v>365</v>
      </c>
      <c r="C376" s="152">
        <v>395</v>
      </c>
      <c r="D376" s="152">
        <v>395</v>
      </c>
      <c r="E376" s="152">
        <v>329</v>
      </c>
      <c r="F376" s="152">
        <v>404</v>
      </c>
      <c r="G376" s="152">
        <v>381</v>
      </c>
      <c r="H376" s="152">
        <v>324</v>
      </c>
      <c r="I376" s="152">
        <v>290</v>
      </c>
      <c r="J376" s="152">
        <v>374</v>
      </c>
      <c r="K376" s="152">
        <v>275</v>
      </c>
      <c r="L376" s="152">
        <v>415</v>
      </c>
      <c r="M376" s="152">
        <v>284</v>
      </c>
    </row>
    <row r="377" spans="1:13" x14ac:dyDescent="0.35">
      <c r="A377" s="27"/>
    </row>
    <row r="378" spans="1:13" ht="15" thickBot="1" x14ac:dyDescent="0.4">
      <c r="A378" s="3"/>
    </row>
    <row r="379" spans="1:13" ht="15" thickBot="1" x14ac:dyDescent="0.4">
      <c r="A379" s="26" t="s">
        <v>53</v>
      </c>
      <c r="B379" s="184">
        <v>40909</v>
      </c>
      <c r="C379" s="182">
        <v>40950</v>
      </c>
      <c r="D379" s="182">
        <v>40978</v>
      </c>
      <c r="E379" s="182">
        <v>41010</v>
      </c>
      <c r="F379" s="182">
        <v>41040</v>
      </c>
      <c r="G379" s="182">
        <v>41071</v>
      </c>
      <c r="H379" s="182">
        <v>41091</v>
      </c>
      <c r="I379" s="182">
        <v>41132</v>
      </c>
      <c r="J379" s="182">
        <v>41163</v>
      </c>
      <c r="K379" s="182">
        <v>41193</v>
      </c>
      <c r="L379" s="182">
        <v>41224</v>
      </c>
      <c r="M379" s="183">
        <v>41254</v>
      </c>
    </row>
    <row r="380" spans="1:13" x14ac:dyDescent="0.35">
      <c r="A380" s="3" t="s">
        <v>44</v>
      </c>
      <c r="B380" s="154">
        <v>1336</v>
      </c>
      <c r="C380" s="154">
        <v>1374</v>
      </c>
      <c r="D380" s="154">
        <v>1335</v>
      </c>
      <c r="E380" s="157">
        <v>969</v>
      </c>
      <c r="F380" s="154">
        <v>1224</v>
      </c>
      <c r="G380" s="157">
        <v>1128</v>
      </c>
      <c r="H380" s="157">
        <v>1051</v>
      </c>
      <c r="I380" s="157">
        <v>913</v>
      </c>
      <c r="J380" s="157">
        <v>980</v>
      </c>
      <c r="K380" s="157">
        <v>798</v>
      </c>
      <c r="L380" s="157">
        <v>795</v>
      </c>
      <c r="M380" s="154">
        <v>649</v>
      </c>
    </row>
    <row r="381" spans="1:13" x14ac:dyDescent="0.35">
      <c r="A381" s="3" t="s">
        <v>45</v>
      </c>
      <c r="B381" s="154">
        <v>9492</v>
      </c>
      <c r="C381" s="154">
        <v>10545</v>
      </c>
      <c r="D381" s="154">
        <v>10464</v>
      </c>
      <c r="E381" s="154">
        <v>9095</v>
      </c>
      <c r="F381" s="154">
        <v>11308</v>
      </c>
      <c r="G381" s="154">
        <v>11348</v>
      </c>
      <c r="H381" s="154">
        <v>8841</v>
      </c>
      <c r="I381" s="154">
        <v>8850</v>
      </c>
      <c r="J381" s="154">
        <v>10330</v>
      </c>
      <c r="K381" s="154">
        <v>8556</v>
      </c>
      <c r="L381" s="154">
        <v>9670</v>
      </c>
      <c r="M381" s="154">
        <v>8482</v>
      </c>
    </row>
    <row r="382" spans="1:13" x14ac:dyDescent="0.35">
      <c r="A382" s="25" t="s">
        <v>46</v>
      </c>
      <c r="B382" s="154">
        <v>208</v>
      </c>
      <c r="C382" s="154">
        <v>225</v>
      </c>
      <c r="D382" s="154">
        <v>252</v>
      </c>
      <c r="E382" s="154">
        <v>219</v>
      </c>
      <c r="F382" s="154">
        <v>225</v>
      </c>
      <c r="G382" s="154">
        <v>271</v>
      </c>
      <c r="H382" s="154">
        <v>198</v>
      </c>
      <c r="I382" s="154">
        <v>185</v>
      </c>
      <c r="J382" s="154">
        <v>248</v>
      </c>
      <c r="K382" s="154">
        <v>188</v>
      </c>
      <c r="L382" s="154">
        <v>229</v>
      </c>
      <c r="M382" s="154">
        <v>214</v>
      </c>
    </row>
    <row r="383" spans="1:13" x14ac:dyDescent="0.35">
      <c r="A383" s="25" t="s">
        <v>47</v>
      </c>
      <c r="B383" s="205">
        <v>582</v>
      </c>
      <c r="C383" s="205">
        <v>624</v>
      </c>
      <c r="D383" s="205">
        <v>464</v>
      </c>
      <c r="E383" s="154">
        <v>412</v>
      </c>
      <c r="F383" s="205">
        <v>489</v>
      </c>
      <c r="G383" s="154">
        <v>400</v>
      </c>
      <c r="H383" s="154">
        <v>330</v>
      </c>
      <c r="I383" s="154">
        <v>373</v>
      </c>
      <c r="J383" s="154">
        <v>370</v>
      </c>
      <c r="K383" s="154">
        <v>335</v>
      </c>
      <c r="L383" s="154">
        <v>351</v>
      </c>
      <c r="M383" s="205">
        <v>300</v>
      </c>
    </row>
    <row r="384" spans="1:13" x14ac:dyDescent="0.35">
      <c r="A384" s="26" t="s">
        <v>13</v>
      </c>
      <c r="B384" s="152">
        <v>11619</v>
      </c>
      <c r="C384" s="152">
        <v>12768</v>
      </c>
      <c r="D384" s="152">
        <v>12516</v>
      </c>
      <c r="E384" s="152">
        <v>10694</v>
      </c>
      <c r="F384" s="152">
        <v>13245</v>
      </c>
      <c r="G384" s="152">
        <v>13147</v>
      </c>
      <c r="H384" s="152">
        <v>10421</v>
      </c>
      <c r="I384" s="152">
        <v>10320</v>
      </c>
      <c r="J384" s="152">
        <v>11928</v>
      </c>
      <c r="K384" s="152">
        <v>9878</v>
      </c>
      <c r="L384" s="152">
        <v>11045</v>
      </c>
      <c r="M384" s="152">
        <v>9645</v>
      </c>
    </row>
    <row r="386" spans="1:13" ht="15.5" x14ac:dyDescent="0.35">
      <c r="A386" s="179">
        <v>2011</v>
      </c>
      <c r="B386" s="341" t="s">
        <v>671</v>
      </c>
      <c r="C386" s="341"/>
      <c r="D386" s="341"/>
      <c r="E386" s="341"/>
      <c r="F386" s="341"/>
      <c r="G386" s="341"/>
      <c r="H386" s="341"/>
      <c r="I386" s="341"/>
      <c r="J386" s="341"/>
      <c r="K386" s="341"/>
      <c r="L386" s="341"/>
      <c r="M386" s="341"/>
    </row>
    <row r="387" spans="1:13" ht="15" thickBot="1" x14ac:dyDescent="0.4">
      <c r="A387" s="3"/>
    </row>
    <row r="388" spans="1:13" ht="15" thickBot="1" x14ac:dyDescent="0.4">
      <c r="A388" s="26" t="s">
        <v>0</v>
      </c>
      <c r="B388" s="184">
        <v>40544</v>
      </c>
      <c r="C388" s="182">
        <v>40585</v>
      </c>
      <c r="D388" s="182">
        <v>40613</v>
      </c>
      <c r="E388" s="182">
        <v>40644</v>
      </c>
      <c r="F388" s="182">
        <v>40674</v>
      </c>
      <c r="G388" s="182">
        <v>40705</v>
      </c>
      <c r="H388" s="182">
        <v>40725</v>
      </c>
      <c r="I388" s="182">
        <v>40766</v>
      </c>
      <c r="J388" s="182">
        <v>40797</v>
      </c>
      <c r="K388" s="182">
        <v>40827</v>
      </c>
      <c r="L388" s="182">
        <v>40858</v>
      </c>
      <c r="M388" s="183">
        <v>40888</v>
      </c>
    </row>
    <row r="389" spans="1:13" x14ac:dyDescent="0.35">
      <c r="A389" s="3" t="s">
        <v>44</v>
      </c>
      <c r="B389" s="154">
        <v>806</v>
      </c>
      <c r="C389" s="154">
        <v>1218</v>
      </c>
      <c r="D389" s="154">
        <v>966</v>
      </c>
      <c r="E389" s="154">
        <v>880</v>
      </c>
      <c r="F389" s="154">
        <v>947</v>
      </c>
      <c r="G389" s="154">
        <v>1001</v>
      </c>
      <c r="H389" s="154">
        <v>938</v>
      </c>
      <c r="I389" s="154">
        <v>1417</v>
      </c>
      <c r="J389" s="154">
        <v>923</v>
      </c>
      <c r="K389" s="154">
        <v>784</v>
      </c>
      <c r="L389" s="154">
        <v>1038</v>
      </c>
      <c r="M389" s="154">
        <v>577</v>
      </c>
    </row>
    <row r="390" spans="1:13" x14ac:dyDescent="0.35">
      <c r="A390" s="3" t="s">
        <v>45</v>
      </c>
      <c r="B390" s="154">
        <v>4421</v>
      </c>
      <c r="C390" s="154">
        <v>6015</v>
      </c>
      <c r="D390" s="154">
        <v>5515</v>
      </c>
      <c r="E390" s="154">
        <v>4722</v>
      </c>
      <c r="F390" s="154">
        <v>5442</v>
      </c>
      <c r="G390" s="154">
        <v>5889</v>
      </c>
      <c r="H390" s="154">
        <v>5041</v>
      </c>
      <c r="I390" s="154">
        <v>6368</v>
      </c>
      <c r="J390" s="154">
        <v>4250</v>
      </c>
      <c r="K390" s="154">
        <v>3919</v>
      </c>
      <c r="L390" s="154">
        <v>4699</v>
      </c>
      <c r="M390" s="154">
        <v>2893</v>
      </c>
    </row>
    <row r="391" spans="1:13" x14ac:dyDescent="0.35">
      <c r="A391" s="25" t="s">
        <v>46</v>
      </c>
      <c r="B391" s="154">
        <v>85</v>
      </c>
      <c r="C391" s="154">
        <v>134</v>
      </c>
      <c r="D391" s="154">
        <v>130</v>
      </c>
      <c r="E391" s="154">
        <v>132</v>
      </c>
      <c r="F391" s="154">
        <v>105</v>
      </c>
      <c r="G391" s="154">
        <v>166</v>
      </c>
      <c r="H391" s="154">
        <v>141</v>
      </c>
      <c r="I391" s="154">
        <v>194</v>
      </c>
      <c r="J391" s="154">
        <v>122</v>
      </c>
      <c r="K391" s="154">
        <v>96</v>
      </c>
      <c r="L391" s="154">
        <v>113</v>
      </c>
      <c r="M391" s="154">
        <v>70</v>
      </c>
    </row>
    <row r="392" spans="1:13" x14ac:dyDescent="0.35">
      <c r="A392" s="25" t="s">
        <v>47</v>
      </c>
      <c r="B392" s="90" t="s">
        <v>547</v>
      </c>
      <c r="C392" s="90" t="s">
        <v>547</v>
      </c>
      <c r="D392" s="170" t="s">
        <v>547</v>
      </c>
      <c r="E392" s="90">
        <v>0</v>
      </c>
      <c r="F392" s="90" t="s">
        <v>547</v>
      </c>
      <c r="G392" s="90">
        <v>0</v>
      </c>
      <c r="H392" s="90">
        <v>0</v>
      </c>
      <c r="I392" s="90">
        <v>0</v>
      </c>
      <c r="J392" s="90">
        <v>4.8000000000000001E-2</v>
      </c>
      <c r="K392" s="90">
        <v>0</v>
      </c>
      <c r="L392" s="90">
        <v>4.8000000000000001E-2</v>
      </c>
      <c r="M392" s="90">
        <v>0</v>
      </c>
    </row>
    <row r="393" spans="1:13" x14ac:dyDescent="0.35">
      <c r="A393" s="26" t="s">
        <v>48</v>
      </c>
      <c r="B393" s="152">
        <v>5312</v>
      </c>
      <c r="C393" s="152">
        <v>7368029</v>
      </c>
      <c r="D393" s="152">
        <v>6611</v>
      </c>
      <c r="E393" s="152">
        <v>5734</v>
      </c>
      <c r="F393" s="152">
        <v>6494</v>
      </c>
      <c r="G393" s="152">
        <v>7056</v>
      </c>
      <c r="H393" s="152">
        <v>6121</v>
      </c>
      <c r="I393" s="152">
        <v>7979</v>
      </c>
      <c r="J393" s="152">
        <v>5296</v>
      </c>
      <c r="K393" s="152">
        <v>4799</v>
      </c>
      <c r="L393" s="152">
        <v>5850</v>
      </c>
      <c r="M393" s="152">
        <v>3539</v>
      </c>
    </row>
    <row r="394" spans="1:13" x14ac:dyDescent="0.35">
      <c r="A394" s="3"/>
      <c r="B394" s="77"/>
      <c r="C394" s="77"/>
      <c r="D394" s="77"/>
      <c r="M394" s="77"/>
    </row>
    <row r="395" spans="1:13" x14ac:dyDescent="0.35">
      <c r="A395" s="27" t="s">
        <v>1</v>
      </c>
      <c r="B395" s="77"/>
      <c r="C395" s="77"/>
      <c r="D395" s="77"/>
      <c r="M395" s="77"/>
    </row>
    <row r="396" spans="1:13" x14ac:dyDescent="0.35">
      <c r="A396" s="3" t="s">
        <v>44</v>
      </c>
      <c r="B396" s="154">
        <v>62</v>
      </c>
      <c r="C396" s="154">
        <v>69</v>
      </c>
      <c r="D396" s="154">
        <v>98</v>
      </c>
      <c r="E396" s="154">
        <v>66</v>
      </c>
      <c r="F396" s="154">
        <v>64</v>
      </c>
      <c r="G396" s="154">
        <v>90</v>
      </c>
      <c r="H396" s="154">
        <v>71</v>
      </c>
      <c r="I396" s="154">
        <v>96</v>
      </c>
      <c r="J396" s="154">
        <v>102</v>
      </c>
      <c r="K396" s="154">
        <v>76</v>
      </c>
      <c r="L396" s="154">
        <v>58</v>
      </c>
      <c r="M396" s="154">
        <v>70</v>
      </c>
    </row>
    <row r="397" spans="1:13" x14ac:dyDescent="0.35">
      <c r="A397" s="3" t="s">
        <v>45</v>
      </c>
      <c r="B397" s="154">
        <v>2480</v>
      </c>
      <c r="C397" s="154">
        <v>2476</v>
      </c>
      <c r="D397" s="154">
        <v>3391</v>
      </c>
      <c r="E397" s="154">
        <v>2148</v>
      </c>
      <c r="F397" s="154">
        <v>2665</v>
      </c>
      <c r="G397" s="154">
        <v>3402</v>
      </c>
      <c r="H397" s="154">
        <v>2805</v>
      </c>
      <c r="I397" s="154">
        <v>4608</v>
      </c>
      <c r="J397" s="154">
        <v>4273</v>
      </c>
      <c r="K397" s="154">
        <v>3345</v>
      </c>
      <c r="L397" s="154">
        <v>3119</v>
      </c>
      <c r="M397" s="154">
        <v>2731</v>
      </c>
    </row>
    <row r="398" spans="1:13" x14ac:dyDescent="0.35">
      <c r="A398" s="25" t="s">
        <v>46</v>
      </c>
      <c r="B398" s="154">
        <v>11</v>
      </c>
      <c r="C398" s="154">
        <v>8</v>
      </c>
      <c r="D398" s="154">
        <v>15</v>
      </c>
      <c r="E398" s="154">
        <v>10</v>
      </c>
      <c r="F398" s="154">
        <v>7</v>
      </c>
      <c r="G398" s="154">
        <v>13</v>
      </c>
      <c r="H398" s="154">
        <v>7</v>
      </c>
      <c r="I398" s="154">
        <v>21</v>
      </c>
      <c r="J398" s="154">
        <v>17</v>
      </c>
      <c r="K398" s="154">
        <v>18</v>
      </c>
      <c r="L398" s="154">
        <v>13</v>
      </c>
      <c r="M398" s="154">
        <v>10</v>
      </c>
    </row>
    <row r="399" spans="1:13" x14ac:dyDescent="0.35">
      <c r="A399" s="25" t="s">
        <v>47</v>
      </c>
      <c r="B399" s="90" t="s">
        <v>547</v>
      </c>
      <c r="C399" s="90" t="s">
        <v>547</v>
      </c>
      <c r="D399" s="90" t="s">
        <v>547</v>
      </c>
      <c r="E399" s="90">
        <v>0</v>
      </c>
      <c r="F399" s="90" t="s">
        <v>547</v>
      </c>
      <c r="G399" s="90">
        <v>0</v>
      </c>
      <c r="H399" s="90">
        <v>0</v>
      </c>
      <c r="I399" s="90">
        <v>0</v>
      </c>
      <c r="J399" s="90">
        <v>0</v>
      </c>
      <c r="K399" s="90">
        <v>0</v>
      </c>
      <c r="L399" s="90">
        <v>1.6E-2</v>
      </c>
      <c r="M399" s="90">
        <v>0</v>
      </c>
    </row>
    <row r="400" spans="1:13" x14ac:dyDescent="0.35">
      <c r="A400" s="26" t="s">
        <v>49</v>
      </c>
      <c r="B400" s="152">
        <v>2553</v>
      </c>
      <c r="C400" s="152">
        <v>2554</v>
      </c>
      <c r="D400" s="152">
        <v>3504</v>
      </c>
      <c r="E400" s="152">
        <v>2224</v>
      </c>
      <c r="F400" s="152">
        <v>2735</v>
      </c>
      <c r="G400" s="152">
        <v>3504</v>
      </c>
      <c r="H400" s="152">
        <v>2883</v>
      </c>
      <c r="I400" s="152">
        <v>4726</v>
      </c>
      <c r="J400" s="152">
        <v>4392</v>
      </c>
      <c r="K400" s="152">
        <v>3439</v>
      </c>
      <c r="L400" s="152">
        <v>3190</v>
      </c>
      <c r="M400" s="152">
        <v>2811</v>
      </c>
    </row>
    <row r="401" spans="1:13" x14ac:dyDescent="0.35">
      <c r="A401" s="26"/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</row>
    <row r="402" spans="1:13" x14ac:dyDescent="0.35">
      <c r="A402" s="26" t="s">
        <v>50</v>
      </c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</row>
    <row r="403" spans="1:13" x14ac:dyDescent="0.35">
      <c r="A403" s="3" t="s">
        <v>44</v>
      </c>
      <c r="B403" s="154">
        <v>90</v>
      </c>
      <c r="C403" s="154">
        <v>95</v>
      </c>
      <c r="D403" s="154">
        <v>85</v>
      </c>
      <c r="E403" s="154">
        <v>81</v>
      </c>
      <c r="F403" s="154">
        <v>92</v>
      </c>
      <c r="G403" s="154">
        <v>71</v>
      </c>
      <c r="H403" s="154">
        <v>59</v>
      </c>
      <c r="I403" s="154">
        <v>78</v>
      </c>
      <c r="J403" s="154">
        <v>68</v>
      </c>
      <c r="K403" s="154">
        <v>82</v>
      </c>
      <c r="L403" s="154">
        <v>75</v>
      </c>
      <c r="M403" s="154">
        <v>58</v>
      </c>
    </row>
    <row r="404" spans="1:13" x14ac:dyDescent="0.35">
      <c r="A404" s="3" t="s">
        <v>45</v>
      </c>
      <c r="B404" s="154">
        <v>1450</v>
      </c>
      <c r="C404" s="154">
        <v>1486</v>
      </c>
      <c r="D404" s="154">
        <v>1209</v>
      </c>
      <c r="E404" s="154">
        <v>1144</v>
      </c>
      <c r="F404" s="154">
        <v>1285</v>
      </c>
      <c r="G404" s="154">
        <v>1246</v>
      </c>
      <c r="H404" s="154">
        <v>1035</v>
      </c>
      <c r="I404" s="154">
        <v>1289</v>
      </c>
      <c r="J404" s="154">
        <v>1190</v>
      </c>
      <c r="K404" s="154">
        <v>1295</v>
      </c>
      <c r="L404" s="154">
        <v>1187</v>
      </c>
      <c r="M404" s="154">
        <v>959</v>
      </c>
    </row>
    <row r="405" spans="1:13" x14ac:dyDescent="0.35">
      <c r="A405" s="25" t="s">
        <v>46</v>
      </c>
      <c r="B405" s="154">
        <v>32</v>
      </c>
      <c r="C405" s="154">
        <v>42</v>
      </c>
      <c r="D405" s="154">
        <v>24</v>
      </c>
      <c r="E405" s="154">
        <v>28</v>
      </c>
      <c r="F405" s="154">
        <v>29</v>
      </c>
      <c r="G405" s="154">
        <v>32</v>
      </c>
      <c r="H405" s="154">
        <v>26</v>
      </c>
      <c r="I405" s="154">
        <v>29</v>
      </c>
      <c r="J405" s="154">
        <v>27</v>
      </c>
      <c r="K405" s="154">
        <v>29</v>
      </c>
      <c r="L405" s="154">
        <v>29</v>
      </c>
      <c r="M405" s="154">
        <v>24</v>
      </c>
    </row>
    <row r="406" spans="1:13" x14ac:dyDescent="0.35">
      <c r="A406" s="25" t="s">
        <v>47</v>
      </c>
      <c r="B406" s="155">
        <v>438</v>
      </c>
      <c r="C406" s="155">
        <v>527</v>
      </c>
      <c r="D406" s="155">
        <v>476</v>
      </c>
      <c r="E406" s="155">
        <v>426</v>
      </c>
      <c r="F406" s="155">
        <v>420</v>
      </c>
      <c r="G406" s="155">
        <v>413</v>
      </c>
      <c r="H406" s="155">
        <v>328</v>
      </c>
      <c r="I406" s="155">
        <v>451</v>
      </c>
      <c r="J406" s="155">
        <v>403</v>
      </c>
      <c r="K406" s="155">
        <v>470</v>
      </c>
      <c r="L406" s="155">
        <v>529</v>
      </c>
      <c r="M406" s="155">
        <v>375</v>
      </c>
    </row>
    <row r="407" spans="1:13" x14ac:dyDescent="0.35">
      <c r="A407" s="27" t="s">
        <v>4</v>
      </c>
      <c r="B407" s="152">
        <v>2011</v>
      </c>
      <c r="C407" s="152">
        <v>2150</v>
      </c>
      <c r="D407" s="152">
        <v>1794</v>
      </c>
      <c r="E407" s="152">
        <v>1679</v>
      </c>
      <c r="F407" s="152">
        <v>1826</v>
      </c>
      <c r="G407" s="152">
        <v>1761</v>
      </c>
      <c r="H407" s="152">
        <v>1447</v>
      </c>
      <c r="I407" s="152">
        <v>1848</v>
      </c>
      <c r="J407" s="152">
        <v>1688</v>
      </c>
      <c r="K407" s="152">
        <v>1876</v>
      </c>
      <c r="L407" s="152">
        <v>1821</v>
      </c>
      <c r="M407" s="152">
        <v>1416</v>
      </c>
    </row>
    <row r="408" spans="1:13" x14ac:dyDescent="0.35">
      <c r="A408" s="27"/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</row>
    <row r="409" spans="1:13" x14ac:dyDescent="0.35">
      <c r="A409" s="27" t="s">
        <v>2</v>
      </c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</row>
    <row r="410" spans="1:13" x14ac:dyDescent="0.35">
      <c r="A410" s="3" t="s">
        <v>44</v>
      </c>
      <c r="B410" s="154">
        <v>13</v>
      </c>
      <c r="C410" s="154">
        <v>12</v>
      </c>
      <c r="D410" s="154">
        <v>14</v>
      </c>
      <c r="E410" s="154">
        <v>10</v>
      </c>
      <c r="F410" s="154">
        <v>11</v>
      </c>
      <c r="G410" s="154">
        <v>13</v>
      </c>
      <c r="H410" s="154">
        <v>9</v>
      </c>
      <c r="I410" s="154">
        <v>13</v>
      </c>
      <c r="J410" s="154">
        <v>19</v>
      </c>
      <c r="K410" s="154">
        <v>11</v>
      </c>
      <c r="L410" s="154">
        <v>14</v>
      </c>
      <c r="M410" s="154">
        <v>11</v>
      </c>
    </row>
    <row r="411" spans="1:13" x14ac:dyDescent="0.35">
      <c r="A411" s="3" t="s">
        <v>45</v>
      </c>
      <c r="B411" s="154">
        <v>908</v>
      </c>
      <c r="C411" s="154">
        <v>898</v>
      </c>
      <c r="D411" s="154">
        <v>954</v>
      </c>
      <c r="E411" s="154">
        <v>766</v>
      </c>
      <c r="F411" s="154">
        <v>935</v>
      </c>
      <c r="G411" s="154">
        <v>930</v>
      </c>
      <c r="H411" s="154">
        <v>856</v>
      </c>
      <c r="I411" s="154">
        <v>949</v>
      </c>
      <c r="J411" s="154">
        <v>1020</v>
      </c>
      <c r="K411" s="154">
        <v>882</v>
      </c>
      <c r="L411" s="154">
        <v>770</v>
      </c>
      <c r="M411" s="154">
        <v>666</v>
      </c>
    </row>
    <row r="412" spans="1:13" x14ac:dyDescent="0.35">
      <c r="A412" s="25" t="s">
        <v>46</v>
      </c>
      <c r="B412" s="154">
        <v>17</v>
      </c>
      <c r="C412" s="154">
        <v>22</v>
      </c>
      <c r="D412" s="154">
        <v>33</v>
      </c>
      <c r="E412" s="154">
        <v>19</v>
      </c>
      <c r="F412" s="154">
        <v>25</v>
      </c>
      <c r="G412" s="154">
        <v>33</v>
      </c>
      <c r="H412" s="154">
        <v>19</v>
      </c>
      <c r="I412" s="154">
        <v>27</v>
      </c>
      <c r="J412" s="154">
        <v>42</v>
      </c>
      <c r="K412" s="154">
        <v>33</v>
      </c>
      <c r="L412" s="154">
        <v>27</v>
      </c>
      <c r="M412" s="154">
        <v>45</v>
      </c>
    </row>
    <row r="413" spans="1:13" x14ac:dyDescent="0.35">
      <c r="A413" s="25" t="s">
        <v>47</v>
      </c>
      <c r="B413" s="155">
        <v>1</v>
      </c>
      <c r="C413" s="155">
        <v>1</v>
      </c>
      <c r="D413" s="155">
        <v>1.413</v>
      </c>
      <c r="E413" s="155">
        <v>1.605</v>
      </c>
      <c r="F413" s="155">
        <v>1</v>
      </c>
      <c r="G413" s="155">
        <v>1.8120000000000001</v>
      </c>
      <c r="H413" s="155">
        <v>1</v>
      </c>
      <c r="I413" s="155">
        <v>2.093</v>
      </c>
      <c r="J413" s="155">
        <v>1.377</v>
      </c>
      <c r="K413" s="155">
        <v>0.59499999999999997</v>
      </c>
      <c r="L413" s="155">
        <v>0.623</v>
      </c>
      <c r="M413" s="155">
        <v>1</v>
      </c>
    </row>
    <row r="414" spans="1:13" x14ac:dyDescent="0.35">
      <c r="A414" s="26" t="s">
        <v>51</v>
      </c>
      <c r="B414" s="152">
        <v>939</v>
      </c>
      <c r="C414" s="152">
        <v>933</v>
      </c>
      <c r="D414" s="152">
        <v>1003</v>
      </c>
      <c r="E414" s="152">
        <v>796</v>
      </c>
      <c r="F414" s="152">
        <v>972</v>
      </c>
      <c r="G414" s="152">
        <v>977</v>
      </c>
      <c r="H414" s="152">
        <v>885</v>
      </c>
      <c r="I414" s="152">
        <v>991</v>
      </c>
      <c r="J414" s="152">
        <v>1083</v>
      </c>
      <c r="K414" s="152">
        <v>926</v>
      </c>
      <c r="L414" s="152">
        <v>811</v>
      </c>
      <c r="M414" s="152">
        <v>724</v>
      </c>
    </row>
    <row r="415" spans="1:13" x14ac:dyDescent="0.35">
      <c r="A415" s="26"/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</row>
    <row r="416" spans="1:13" x14ac:dyDescent="0.35">
      <c r="A416" s="26" t="s">
        <v>3</v>
      </c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</row>
    <row r="417" spans="1:13" x14ac:dyDescent="0.35">
      <c r="A417" s="3" t="s">
        <v>44</v>
      </c>
      <c r="B417" s="154">
        <v>260</v>
      </c>
      <c r="C417" s="154">
        <v>287</v>
      </c>
      <c r="D417" s="154">
        <v>258</v>
      </c>
      <c r="E417" s="154">
        <v>272</v>
      </c>
      <c r="F417" s="154">
        <v>228</v>
      </c>
      <c r="G417" s="154">
        <v>272</v>
      </c>
      <c r="H417" s="154">
        <v>231</v>
      </c>
      <c r="I417" s="154">
        <v>244</v>
      </c>
      <c r="J417" s="154">
        <v>272</v>
      </c>
      <c r="K417" s="154">
        <v>230</v>
      </c>
      <c r="L417" s="154">
        <v>213</v>
      </c>
      <c r="M417" s="154">
        <v>160</v>
      </c>
    </row>
    <row r="418" spans="1:13" x14ac:dyDescent="0.35">
      <c r="A418" s="3" t="s">
        <v>45</v>
      </c>
      <c r="B418" s="154">
        <v>763</v>
      </c>
      <c r="C418" s="154">
        <v>978</v>
      </c>
      <c r="D418" s="154">
        <v>821</v>
      </c>
      <c r="E418" s="154">
        <v>969</v>
      </c>
      <c r="F418" s="154">
        <v>714</v>
      </c>
      <c r="G418" s="154">
        <v>908</v>
      </c>
      <c r="H418" s="154">
        <v>703</v>
      </c>
      <c r="I418" s="154">
        <v>756</v>
      </c>
      <c r="J418" s="154">
        <v>808</v>
      </c>
      <c r="K418" s="154">
        <v>810</v>
      </c>
      <c r="L418" s="154">
        <v>859</v>
      </c>
      <c r="M418" s="154">
        <v>637</v>
      </c>
    </row>
    <row r="419" spans="1:13" x14ac:dyDescent="0.35">
      <c r="A419" s="25" t="s">
        <v>46</v>
      </c>
      <c r="B419" s="154">
        <v>27</v>
      </c>
      <c r="C419" s="154">
        <v>41</v>
      </c>
      <c r="D419" s="154">
        <v>24</v>
      </c>
      <c r="E419" s="154">
        <v>39</v>
      </c>
      <c r="F419" s="154">
        <v>21</v>
      </c>
      <c r="G419" s="154">
        <v>42</v>
      </c>
      <c r="H419" s="154">
        <v>17</v>
      </c>
      <c r="I419" s="154">
        <v>25</v>
      </c>
      <c r="J419" s="154">
        <v>21</v>
      </c>
      <c r="K419" s="154">
        <v>30</v>
      </c>
      <c r="L419" s="154">
        <v>34</v>
      </c>
      <c r="M419" s="154">
        <v>20</v>
      </c>
    </row>
    <row r="420" spans="1:13" x14ac:dyDescent="0.35">
      <c r="A420" s="25" t="s">
        <v>47</v>
      </c>
      <c r="B420" s="155">
        <v>5</v>
      </c>
      <c r="C420" s="155">
        <v>9</v>
      </c>
      <c r="D420" s="155">
        <v>4</v>
      </c>
      <c r="E420" s="155">
        <v>4.625</v>
      </c>
      <c r="F420" s="155">
        <v>4</v>
      </c>
      <c r="G420" s="155">
        <v>5.26</v>
      </c>
      <c r="H420" s="155">
        <v>4</v>
      </c>
      <c r="I420" s="155">
        <v>4.9610000000000003</v>
      </c>
      <c r="J420" s="155">
        <v>6</v>
      </c>
      <c r="K420" s="155">
        <v>8.5090000000000003</v>
      </c>
      <c r="L420" s="155">
        <v>6</v>
      </c>
      <c r="M420" s="155">
        <v>4</v>
      </c>
    </row>
    <row r="421" spans="1:13" x14ac:dyDescent="0.35">
      <c r="A421" s="26" t="s">
        <v>670</v>
      </c>
      <c r="B421" s="152">
        <v>1056</v>
      </c>
      <c r="C421" s="152">
        <v>1315</v>
      </c>
      <c r="D421" s="152">
        <v>1108</v>
      </c>
      <c r="E421" s="152">
        <v>1284</v>
      </c>
      <c r="F421" s="152">
        <v>967</v>
      </c>
      <c r="G421" s="152">
        <v>1228</v>
      </c>
      <c r="H421" s="152">
        <v>955</v>
      </c>
      <c r="I421" s="152">
        <v>1030</v>
      </c>
      <c r="J421" s="152">
        <v>1107</v>
      </c>
      <c r="K421" s="152">
        <v>1078</v>
      </c>
      <c r="L421" s="152">
        <v>1112</v>
      </c>
      <c r="M421" s="152">
        <v>821</v>
      </c>
    </row>
    <row r="422" spans="1:13" x14ac:dyDescent="0.35">
      <c r="A422" s="26"/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</row>
    <row r="423" spans="1:13" x14ac:dyDescent="0.35">
      <c r="A423" s="26" t="s">
        <v>52</v>
      </c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</row>
    <row r="424" spans="1:13" x14ac:dyDescent="0.35">
      <c r="A424" s="3" t="s">
        <v>44</v>
      </c>
      <c r="B424" s="154">
        <v>31</v>
      </c>
      <c r="C424" s="154">
        <v>27</v>
      </c>
      <c r="D424" s="154">
        <v>25</v>
      </c>
      <c r="E424" s="154">
        <v>27</v>
      </c>
      <c r="F424" s="154">
        <v>27</v>
      </c>
      <c r="G424" s="154">
        <v>20</v>
      </c>
      <c r="H424" s="154">
        <v>23</v>
      </c>
      <c r="I424" s="154">
        <v>37</v>
      </c>
      <c r="J424" s="154">
        <v>29</v>
      </c>
      <c r="K424" s="154">
        <v>20</v>
      </c>
      <c r="L424" s="154">
        <v>25</v>
      </c>
      <c r="M424" s="154">
        <v>17</v>
      </c>
    </row>
    <row r="425" spans="1:13" x14ac:dyDescent="0.35">
      <c r="A425" s="3" t="s">
        <v>45</v>
      </c>
      <c r="B425" s="154">
        <v>358</v>
      </c>
      <c r="C425" s="154">
        <v>306</v>
      </c>
      <c r="D425" s="154">
        <v>322</v>
      </c>
      <c r="E425" s="154">
        <v>377</v>
      </c>
      <c r="F425" s="154">
        <v>414</v>
      </c>
      <c r="G425" s="154">
        <v>288</v>
      </c>
      <c r="H425" s="154">
        <v>328</v>
      </c>
      <c r="I425" s="154">
        <v>449</v>
      </c>
      <c r="J425" s="154">
        <v>391</v>
      </c>
      <c r="K425" s="154">
        <v>263</v>
      </c>
      <c r="L425" s="154">
        <v>326</v>
      </c>
      <c r="M425" s="154">
        <v>231</v>
      </c>
    </row>
    <row r="426" spans="1:13" x14ac:dyDescent="0.35">
      <c r="A426" s="25" t="s">
        <v>46</v>
      </c>
      <c r="B426" s="154">
        <v>10</v>
      </c>
      <c r="C426" s="154">
        <v>7</v>
      </c>
      <c r="D426" s="154">
        <v>8</v>
      </c>
      <c r="E426" s="154">
        <v>9</v>
      </c>
      <c r="F426" s="154">
        <v>8</v>
      </c>
      <c r="G426" s="154">
        <v>7</v>
      </c>
      <c r="H426" s="154">
        <v>9</v>
      </c>
      <c r="I426" s="154">
        <v>11</v>
      </c>
      <c r="J426" s="154">
        <v>10</v>
      </c>
      <c r="K426" s="154">
        <v>6</v>
      </c>
      <c r="L426" s="154">
        <v>9</v>
      </c>
      <c r="M426" s="154">
        <v>6</v>
      </c>
    </row>
    <row r="427" spans="1:13" x14ac:dyDescent="0.35">
      <c r="A427" s="25" t="s">
        <v>47</v>
      </c>
      <c r="B427" s="155">
        <v>13</v>
      </c>
      <c r="C427" s="155">
        <v>12</v>
      </c>
      <c r="D427" s="155">
        <v>11</v>
      </c>
      <c r="E427" s="155">
        <v>11</v>
      </c>
      <c r="F427" s="155">
        <v>13</v>
      </c>
      <c r="G427" s="155">
        <v>12</v>
      </c>
      <c r="H427" s="155">
        <v>18</v>
      </c>
      <c r="I427" s="155">
        <v>26</v>
      </c>
      <c r="J427" s="155">
        <v>23</v>
      </c>
      <c r="K427" s="155">
        <v>13</v>
      </c>
      <c r="L427" s="155">
        <v>14</v>
      </c>
      <c r="M427" s="155">
        <v>14</v>
      </c>
    </row>
    <row r="428" spans="1:13" x14ac:dyDescent="0.35">
      <c r="A428" s="27" t="s">
        <v>5</v>
      </c>
      <c r="B428" s="152">
        <v>412</v>
      </c>
      <c r="C428" s="152">
        <v>352</v>
      </c>
      <c r="D428" s="152">
        <v>366</v>
      </c>
      <c r="E428" s="152">
        <v>424</v>
      </c>
      <c r="F428" s="152">
        <v>463</v>
      </c>
      <c r="G428" s="152">
        <v>326</v>
      </c>
      <c r="H428" s="152">
        <v>377</v>
      </c>
      <c r="I428" s="152">
        <v>522</v>
      </c>
      <c r="J428" s="152">
        <v>453</v>
      </c>
      <c r="K428" s="152">
        <v>303</v>
      </c>
      <c r="L428" s="152">
        <v>373</v>
      </c>
      <c r="M428" s="152">
        <v>268</v>
      </c>
    </row>
    <row r="429" spans="1:13" x14ac:dyDescent="0.35">
      <c r="A429" s="27"/>
    </row>
    <row r="430" spans="1:13" ht="15" thickBot="1" x14ac:dyDescent="0.4">
      <c r="A430" s="3"/>
    </row>
    <row r="431" spans="1:13" ht="15" thickBot="1" x14ac:dyDescent="0.4">
      <c r="A431" s="26" t="s">
        <v>53</v>
      </c>
      <c r="B431" s="184">
        <v>40544</v>
      </c>
      <c r="C431" s="182">
        <v>40585</v>
      </c>
      <c r="D431" s="182">
        <v>40612</v>
      </c>
      <c r="E431" s="182">
        <v>40644</v>
      </c>
      <c r="F431" s="182">
        <v>40674</v>
      </c>
      <c r="G431" s="182">
        <v>40705</v>
      </c>
      <c r="H431" s="182">
        <v>40725</v>
      </c>
      <c r="I431" s="182">
        <v>40766</v>
      </c>
      <c r="J431" s="182">
        <v>40797</v>
      </c>
      <c r="K431" s="182">
        <v>40827</v>
      </c>
      <c r="L431" s="182">
        <v>40858</v>
      </c>
      <c r="M431" s="183">
        <v>40888</v>
      </c>
    </row>
    <row r="432" spans="1:13" x14ac:dyDescent="0.35">
      <c r="A432" s="3" t="s">
        <v>44</v>
      </c>
      <c r="B432" s="154">
        <v>1263</v>
      </c>
      <c r="C432" s="154">
        <v>1709</v>
      </c>
      <c r="D432" s="154">
        <v>1445</v>
      </c>
      <c r="E432" s="157">
        <v>1337</v>
      </c>
      <c r="F432" s="154">
        <v>1369</v>
      </c>
      <c r="G432" s="157">
        <v>1466</v>
      </c>
      <c r="H432" s="157">
        <v>1332</v>
      </c>
      <c r="I432" s="157">
        <v>1884</v>
      </c>
      <c r="J432" s="157">
        <v>1413</v>
      </c>
      <c r="K432" s="157">
        <v>1203</v>
      </c>
      <c r="L432" s="157">
        <v>1422</v>
      </c>
      <c r="M432" s="154">
        <v>894</v>
      </c>
    </row>
    <row r="433" spans="1:13" x14ac:dyDescent="0.35">
      <c r="A433" s="3" t="s">
        <v>45</v>
      </c>
      <c r="B433" s="154">
        <v>10379</v>
      </c>
      <c r="C433" s="154">
        <v>12160</v>
      </c>
      <c r="D433" s="154">
        <v>12212</v>
      </c>
      <c r="E433" s="154">
        <v>10125</v>
      </c>
      <c r="F433" s="154">
        <v>11455</v>
      </c>
      <c r="G433" s="154">
        <v>12661</v>
      </c>
      <c r="H433" s="154">
        <v>10768</v>
      </c>
      <c r="I433" s="154">
        <v>14420</v>
      </c>
      <c r="J433" s="154">
        <v>11932</v>
      </c>
      <c r="K433" s="154">
        <v>10514</v>
      </c>
      <c r="L433" s="154">
        <v>10961</v>
      </c>
      <c r="M433" s="154">
        <v>8117</v>
      </c>
    </row>
    <row r="434" spans="1:13" x14ac:dyDescent="0.35">
      <c r="A434" s="25" t="s">
        <v>46</v>
      </c>
      <c r="B434" s="154">
        <v>182</v>
      </c>
      <c r="C434" s="154">
        <v>254</v>
      </c>
      <c r="D434" s="154">
        <v>234</v>
      </c>
      <c r="E434" s="154">
        <v>237</v>
      </c>
      <c r="F434" s="154">
        <v>194</v>
      </c>
      <c r="G434" s="154">
        <v>294</v>
      </c>
      <c r="H434" s="154">
        <v>219</v>
      </c>
      <c r="I434" s="154">
        <v>306</v>
      </c>
      <c r="J434" s="154">
        <v>239</v>
      </c>
      <c r="K434" s="154">
        <v>212</v>
      </c>
      <c r="L434" s="154">
        <v>224</v>
      </c>
      <c r="M434" s="154">
        <v>175</v>
      </c>
    </row>
    <row r="435" spans="1:13" x14ac:dyDescent="0.35">
      <c r="A435" s="25" t="s">
        <v>47</v>
      </c>
      <c r="B435" s="155">
        <v>457</v>
      </c>
      <c r="C435" s="155">
        <v>548</v>
      </c>
      <c r="D435" s="155">
        <v>493</v>
      </c>
      <c r="E435" s="154">
        <v>444</v>
      </c>
      <c r="F435" s="155">
        <v>440</v>
      </c>
      <c r="G435" s="154">
        <v>432</v>
      </c>
      <c r="H435" s="154">
        <v>350</v>
      </c>
      <c r="I435" s="154">
        <v>484</v>
      </c>
      <c r="J435" s="154">
        <v>433</v>
      </c>
      <c r="K435" s="154">
        <v>492</v>
      </c>
      <c r="L435" s="154">
        <v>549</v>
      </c>
      <c r="M435" s="155">
        <v>394</v>
      </c>
    </row>
    <row r="436" spans="1:13" x14ac:dyDescent="0.35">
      <c r="A436" s="26" t="s">
        <v>13</v>
      </c>
      <c r="B436" s="152">
        <v>12282</v>
      </c>
      <c r="C436" s="152">
        <v>14672</v>
      </c>
      <c r="D436" s="152">
        <v>14385</v>
      </c>
      <c r="E436" s="152">
        <v>12143</v>
      </c>
      <c r="F436" s="152">
        <v>13458</v>
      </c>
      <c r="G436" s="152">
        <v>14853</v>
      </c>
      <c r="H436" s="152">
        <v>12668</v>
      </c>
      <c r="I436" s="152">
        <v>17095</v>
      </c>
      <c r="J436" s="152">
        <v>14018</v>
      </c>
      <c r="K436" s="152">
        <v>12421</v>
      </c>
      <c r="L436" s="152">
        <v>13156</v>
      </c>
      <c r="M436" s="152">
        <v>9580</v>
      </c>
    </row>
    <row r="437" spans="1:13" ht="15" thickBot="1" x14ac:dyDescent="0.4">
      <c r="A437" s="26"/>
      <c r="B437" s="170"/>
      <c r="C437" s="170"/>
      <c r="D437" s="170"/>
      <c r="E437" s="170"/>
      <c r="F437" s="170"/>
      <c r="G437" s="170"/>
      <c r="H437" s="170"/>
      <c r="I437" s="170"/>
      <c r="J437" s="170"/>
      <c r="K437" s="170"/>
      <c r="L437" s="170"/>
      <c r="M437" s="170"/>
    </row>
    <row r="438" spans="1:13" ht="15" thickBot="1" x14ac:dyDescent="0.4">
      <c r="A438" s="196" t="s">
        <v>713</v>
      </c>
      <c r="B438" s="184">
        <v>40179</v>
      </c>
      <c r="C438" s="182">
        <v>40219</v>
      </c>
      <c r="D438" s="182">
        <v>40238</v>
      </c>
      <c r="E438" s="182">
        <v>40278</v>
      </c>
      <c r="F438" s="182">
        <v>40308</v>
      </c>
      <c r="G438" s="182">
        <v>40339</v>
      </c>
      <c r="H438" s="182">
        <v>40369</v>
      </c>
      <c r="I438" s="182">
        <v>40400</v>
      </c>
      <c r="J438" s="182">
        <v>40431</v>
      </c>
      <c r="K438" s="182">
        <v>40452</v>
      </c>
      <c r="L438" s="182">
        <v>40483</v>
      </c>
      <c r="M438" s="183">
        <v>40513</v>
      </c>
    </row>
    <row r="439" spans="1:13" x14ac:dyDescent="0.35">
      <c r="A439" s="26" t="s">
        <v>0</v>
      </c>
      <c r="B439" s="170"/>
      <c r="C439" s="170"/>
      <c r="D439" s="170"/>
      <c r="E439" s="170"/>
      <c r="F439" s="170"/>
      <c r="G439" s="170"/>
      <c r="H439" s="170"/>
      <c r="I439" s="170"/>
      <c r="J439" s="170"/>
      <c r="K439" s="170"/>
      <c r="L439" s="170"/>
      <c r="M439" s="170"/>
    </row>
    <row r="440" spans="1:13" x14ac:dyDescent="0.35">
      <c r="A440" s="3" t="s">
        <v>44</v>
      </c>
      <c r="B440" s="154">
        <v>878</v>
      </c>
      <c r="C440" s="154">
        <v>915</v>
      </c>
      <c r="D440" s="154">
        <v>883</v>
      </c>
      <c r="E440" s="154">
        <v>1015</v>
      </c>
      <c r="F440" s="154">
        <v>1472</v>
      </c>
      <c r="G440" s="154">
        <v>807</v>
      </c>
      <c r="H440" s="154">
        <v>804</v>
      </c>
      <c r="I440" s="154">
        <v>976</v>
      </c>
      <c r="J440" s="154">
        <v>910</v>
      </c>
      <c r="K440" s="154">
        <v>869</v>
      </c>
      <c r="L440" s="154">
        <v>1194</v>
      </c>
      <c r="M440" s="154">
        <v>823</v>
      </c>
    </row>
    <row r="441" spans="1:13" x14ac:dyDescent="0.35">
      <c r="A441" s="3" t="s">
        <v>45</v>
      </c>
      <c r="B441" s="154">
        <v>3810</v>
      </c>
      <c r="C441" s="154">
        <v>4665</v>
      </c>
      <c r="D441" s="154">
        <v>3983</v>
      </c>
      <c r="E441" s="154">
        <v>4500</v>
      </c>
      <c r="F441" s="154">
        <v>6488</v>
      </c>
      <c r="G441" s="154">
        <v>3806</v>
      </c>
      <c r="H441" s="154">
        <v>3609</v>
      </c>
      <c r="I441" s="154">
        <v>4344</v>
      </c>
      <c r="J441" s="154">
        <v>4127</v>
      </c>
      <c r="K441" s="154">
        <v>3742</v>
      </c>
      <c r="L441" s="154">
        <v>5625</v>
      </c>
      <c r="M441" s="154">
        <v>4110</v>
      </c>
    </row>
    <row r="442" spans="1:13" x14ac:dyDescent="0.35">
      <c r="A442" s="25" t="s">
        <v>46</v>
      </c>
      <c r="B442" s="154">
        <v>73</v>
      </c>
      <c r="C442" s="154">
        <v>91</v>
      </c>
      <c r="D442" s="154">
        <v>95</v>
      </c>
      <c r="E442" s="154">
        <v>90</v>
      </c>
      <c r="F442" s="154">
        <v>145</v>
      </c>
      <c r="G442" s="154">
        <v>84</v>
      </c>
      <c r="H442" s="154">
        <v>72</v>
      </c>
      <c r="I442" s="154">
        <v>107</v>
      </c>
      <c r="J442" s="154">
        <v>94</v>
      </c>
      <c r="K442" s="154">
        <v>110</v>
      </c>
      <c r="L442" s="154">
        <v>152</v>
      </c>
      <c r="M442" s="154">
        <v>98</v>
      </c>
    </row>
    <row r="443" spans="1:13" x14ac:dyDescent="0.35">
      <c r="A443" s="25" t="s">
        <v>47</v>
      </c>
      <c r="B443" s="90"/>
      <c r="C443" s="90"/>
      <c r="D443" s="90"/>
      <c r="E443" s="90"/>
      <c r="F443" s="90"/>
      <c r="G443" s="90"/>
      <c r="H443" s="90"/>
      <c r="I443" s="90"/>
      <c r="J443" s="90"/>
      <c r="K443" s="90">
        <v>0</v>
      </c>
      <c r="L443" s="90">
        <v>0</v>
      </c>
      <c r="M443" s="90">
        <v>0</v>
      </c>
    </row>
    <row r="444" spans="1:13" x14ac:dyDescent="0.35">
      <c r="A444" s="26" t="s">
        <v>48</v>
      </c>
      <c r="B444" s="152">
        <v>4761</v>
      </c>
      <c r="C444" s="152">
        <v>5671</v>
      </c>
      <c r="D444" s="152">
        <v>4961</v>
      </c>
      <c r="E444" s="152">
        <v>5605</v>
      </c>
      <c r="F444" s="152">
        <v>8105</v>
      </c>
      <c r="G444" s="152">
        <v>4697</v>
      </c>
      <c r="H444" s="152">
        <v>4484</v>
      </c>
      <c r="I444" s="152">
        <v>5427</v>
      </c>
      <c r="J444" s="152">
        <v>5130</v>
      </c>
      <c r="K444" s="152">
        <v>4722</v>
      </c>
      <c r="L444" s="152">
        <v>6971</v>
      </c>
      <c r="M444" s="152">
        <v>5031</v>
      </c>
    </row>
    <row r="445" spans="1:13" x14ac:dyDescent="0.35">
      <c r="A445" s="3"/>
      <c r="B445" s="77"/>
      <c r="C445" s="77"/>
      <c r="F445" s="109"/>
      <c r="G445" s="109"/>
      <c r="H445" s="109"/>
      <c r="I445" s="109"/>
      <c r="J445" s="109"/>
      <c r="K445" s="77"/>
      <c r="L445" s="77"/>
      <c r="M445" s="77"/>
    </row>
    <row r="446" spans="1:13" x14ac:dyDescent="0.35">
      <c r="A446" s="27" t="s">
        <v>1</v>
      </c>
      <c r="B446" s="77"/>
      <c r="C446" s="77"/>
      <c r="K446" s="77"/>
      <c r="L446" s="77"/>
      <c r="M446" s="77"/>
    </row>
    <row r="447" spans="1:13" x14ac:dyDescent="0.35">
      <c r="A447" s="3" t="s">
        <v>44</v>
      </c>
      <c r="B447" s="154">
        <v>65</v>
      </c>
      <c r="C447" s="154">
        <v>68</v>
      </c>
      <c r="D447" s="154">
        <v>86</v>
      </c>
      <c r="E447" s="154">
        <v>58</v>
      </c>
      <c r="F447" s="154">
        <v>100</v>
      </c>
      <c r="G447" s="154">
        <v>100</v>
      </c>
      <c r="H447" s="154">
        <v>70</v>
      </c>
      <c r="I447" s="154">
        <v>59</v>
      </c>
      <c r="J447" s="154">
        <v>95</v>
      </c>
      <c r="K447" s="154">
        <v>59</v>
      </c>
      <c r="L447" s="154">
        <v>76</v>
      </c>
      <c r="M447" s="154">
        <v>83</v>
      </c>
    </row>
    <row r="448" spans="1:13" x14ac:dyDescent="0.35">
      <c r="A448" s="3" t="s">
        <v>45</v>
      </c>
      <c r="B448" s="154">
        <v>2785</v>
      </c>
      <c r="C448" s="154">
        <v>2878</v>
      </c>
      <c r="D448" s="154">
        <v>2567</v>
      </c>
      <c r="E448" s="154">
        <v>2523</v>
      </c>
      <c r="F448" s="154">
        <v>4116</v>
      </c>
      <c r="G448" s="154">
        <v>3507</v>
      </c>
      <c r="H448" s="154">
        <v>2771</v>
      </c>
      <c r="I448" s="154">
        <v>2515</v>
      </c>
      <c r="J448" s="154">
        <v>2896</v>
      </c>
      <c r="K448" s="154">
        <v>2590</v>
      </c>
      <c r="L448" s="154">
        <v>2762</v>
      </c>
      <c r="M448" s="154">
        <v>2055</v>
      </c>
    </row>
    <row r="449" spans="1:13" x14ac:dyDescent="0.35">
      <c r="A449" s="25" t="s">
        <v>46</v>
      </c>
      <c r="B449" s="154">
        <v>11</v>
      </c>
      <c r="C449" s="154">
        <v>10</v>
      </c>
      <c r="D449" s="154">
        <v>9</v>
      </c>
      <c r="E449" s="154">
        <v>8</v>
      </c>
      <c r="F449" s="154">
        <v>12</v>
      </c>
      <c r="G449" s="154">
        <v>10</v>
      </c>
      <c r="H449" s="154">
        <v>8</v>
      </c>
      <c r="I449" s="154">
        <v>10</v>
      </c>
      <c r="J449" s="154">
        <v>13</v>
      </c>
      <c r="K449" s="154">
        <v>8</v>
      </c>
      <c r="L449" s="154">
        <v>10</v>
      </c>
      <c r="M449" s="154">
        <v>9</v>
      </c>
    </row>
    <row r="450" spans="1:13" x14ac:dyDescent="0.35">
      <c r="A450" s="25" t="s">
        <v>47</v>
      </c>
      <c r="B450" s="90"/>
      <c r="C450" s="90"/>
      <c r="D450" s="90"/>
      <c r="E450" s="90"/>
      <c r="F450" s="90"/>
      <c r="G450" s="156">
        <v>3.5999999999999997E-2</v>
      </c>
      <c r="H450" s="156">
        <v>3.7999999999999999E-2</v>
      </c>
      <c r="I450" s="156"/>
      <c r="J450" s="156"/>
      <c r="K450" s="156">
        <v>0</v>
      </c>
      <c r="L450" s="156">
        <v>0</v>
      </c>
      <c r="M450" s="156">
        <v>0</v>
      </c>
    </row>
    <row r="451" spans="1:13" x14ac:dyDescent="0.35">
      <c r="A451" s="26" t="s">
        <v>49</v>
      </c>
      <c r="B451" s="152">
        <v>2861</v>
      </c>
      <c r="C451" s="152">
        <v>2956</v>
      </c>
      <c r="D451" s="152">
        <v>2662</v>
      </c>
      <c r="E451" s="152">
        <v>2590</v>
      </c>
      <c r="F451" s="152">
        <v>4228</v>
      </c>
      <c r="G451" s="152">
        <v>3617</v>
      </c>
      <c r="H451" s="152">
        <v>2850</v>
      </c>
      <c r="I451" s="152">
        <v>2584</v>
      </c>
      <c r="J451" s="152">
        <v>3004</v>
      </c>
      <c r="K451" s="152">
        <v>2657</v>
      </c>
      <c r="L451" s="152">
        <v>2849</v>
      </c>
      <c r="M451" s="152">
        <v>2147</v>
      </c>
    </row>
    <row r="452" spans="1:13" x14ac:dyDescent="0.35">
      <c r="A452" s="26"/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</row>
    <row r="453" spans="1:13" x14ac:dyDescent="0.35">
      <c r="A453" s="26" t="s">
        <v>50</v>
      </c>
      <c r="B453" s="77"/>
      <c r="C453" s="77"/>
      <c r="D453" s="77"/>
      <c r="E453" s="77"/>
      <c r="F453" s="77"/>
      <c r="G453" s="168"/>
      <c r="H453" s="168"/>
      <c r="I453" s="168"/>
      <c r="J453" s="168"/>
      <c r="K453" s="77"/>
      <c r="L453" s="77"/>
      <c r="M453" s="77"/>
    </row>
    <row r="454" spans="1:13" x14ac:dyDescent="0.35">
      <c r="A454" s="3" t="s">
        <v>44</v>
      </c>
      <c r="B454" s="154">
        <v>111</v>
      </c>
      <c r="C454" s="154">
        <v>110</v>
      </c>
      <c r="D454" s="154">
        <v>95</v>
      </c>
      <c r="E454" s="154">
        <v>90</v>
      </c>
      <c r="F454" s="154">
        <v>138</v>
      </c>
      <c r="G454" s="154">
        <v>95</v>
      </c>
      <c r="H454" s="154">
        <v>78</v>
      </c>
      <c r="I454" s="154">
        <v>77</v>
      </c>
      <c r="J454" s="154">
        <v>71</v>
      </c>
      <c r="K454" s="154">
        <v>89</v>
      </c>
      <c r="L454" s="154">
        <v>76</v>
      </c>
      <c r="M454" s="154">
        <v>57</v>
      </c>
    </row>
    <row r="455" spans="1:13" x14ac:dyDescent="0.35">
      <c r="A455" s="3" t="s">
        <v>45</v>
      </c>
      <c r="B455" s="154">
        <v>973</v>
      </c>
      <c r="C455" s="154">
        <v>1069</v>
      </c>
      <c r="D455" s="154">
        <v>940</v>
      </c>
      <c r="E455" s="154">
        <v>1247</v>
      </c>
      <c r="F455" s="154">
        <v>1336</v>
      </c>
      <c r="G455" s="154">
        <v>1101</v>
      </c>
      <c r="H455" s="154">
        <v>953</v>
      </c>
      <c r="I455" s="154">
        <v>1112</v>
      </c>
      <c r="J455" s="154">
        <v>1224</v>
      </c>
      <c r="K455" s="154">
        <v>1157</v>
      </c>
      <c r="L455" s="154">
        <v>1110</v>
      </c>
      <c r="M455" s="154">
        <v>1005</v>
      </c>
    </row>
    <row r="456" spans="1:13" x14ac:dyDescent="0.35">
      <c r="A456" s="25" t="s">
        <v>46</v>
      </c>
      <c r="B456" s="154">
        <v>51</v>
      </c>
      <c r="C456" s="154">
        <v>66</v>
      </c>
      <c r="D456" s="154">
        <v>27</v>
      </c>
      <c r="E456" s="154">
        <v>31</v>
      </c>
      <c r="F456" s="154">
        <v>33</v>
      </c>
      <c r="G456" s="154">
        <v>26</v>
      </c>
      <c r="H456" s="154">
        <v>27</v>
      </c>
      <c r="I456" s="154">
        <v>32</v>
      </c>
      <c r="J456" s="154">
        <v>28</v>
      </c>
      <c r="K456" s="154">
        <v>33</v>
      </c>
      <c r="L456" s="154">
        <v>33</v>
      </c>
      <c r="M456" s="154">
        <v>32</v>
      </c>
    </row>
    <row r="457" spans="1:13" x14ac:dyDescent="0.35">
      <c r="A457" s="25" t="s">
        <v>47</v>
      </c>
      <c r="B457" s="155">
        <v>512</v>
      </c>
      <c r="C457" s="155">
        <v>461</v>
      </c>
      <c r="D457" s="155">
        <v>435</v>
      </c>
      <c r="E457" s="155">
        <v>379</v>
      </c>
      <c r="F457" s="155">
        <v>493</v>
      </c>
      <c r="G457" s="155">
        <v>443</v>
      </c>
      <c r="H457" s="155">
        <v>446</v>
      </c>
      <c r="I457" s="155">
        <v>484</v>
      </c>
      <c r="J457" s="155">
        <v>438</v>
      </c>
      <c r="K457" s="155">
        <v>433</v>
      </c>
      <c r="L457" s="155">
        <v>386</v>
      </c>
      <c r="M457" s="155">
        <v>338</v>
      </c>
    </row>
    <row r="458" spans="1:13" x14ac:dyDescent="0.35">
      <c r="A458" s="27" t="s">
        <v>4</v>
      </c>
      <c r="B458" s="152">
        <v>1646</v>
      </c>
      <c r="C458" s="152">
        <v>1706</v>
      </c>
      <c r="D458" s="152">
        <v>1497</v>
      </c>
      <c r="E458" s="152">
        <v>1748</v>
      </c>
      <c r="F458" s="152">
        <v>2000</v>
      </c>
      <c r="G458" s="152">
        <v>1665</v>
      </c>
      <c r="H458" s="152">
        <v>1504</v>
      </c>
      <c r="I458" s="152">
        <v>1704</v>
      </c>
      <c r="J458" s="152">
        <v>1761</v>
      </c>
      <c r="K458" s="152">
        <v>1712</v>
      </c>
      <c r="L458" s="152">
        <v>1606</v>
      </c>
      <c r="M458" s="152">
        <v>1433</v>
      </c>
    </row>
    <row r="459" spans="1:13" x14ac:dyDescent="0.35">
      <c r="A459" s="27"/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</row>
    <row r="460" spans="1:13" x14ac:dyDescent="0.35">
      <c r="A460" s="27" t="s">
        <v>2</v>
      </c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</row>
    <row r="461" spans="1:13" x14ac:dyDescent="0.35">
      <c r="A461" s="3" t="s">
        <v>44</v>
      </c>
      <c r="B461" s="154">
        <v>18</v>
      </c>
      <c r="C461" s="154">
        <v>17</v>
      </c>
      <c r="D461" s="154">
        <v>16</v>
      </c>
      <c r="E461" s="154">
        <v>14</v>
      </c>
      <c r="F461" s="154">
        <v>31</v>
      </c>
      <c r="G461" s="154">
        <v>15</v>
      </c>
      <c r="H461" s="154">
        <v>15</v>
      </c>
      <c r="I461" s="154">
        <v>16</v>
      </c>
      <c r="J461" s="154">
        <v>22</v>
      </c>
      <c r="K461" s="154">
        <v>14</v>
      </c>
      <c r="L461" s="154">
        <v>17</v>
      </c>
      <c r="M461" s="154">
        <v>18</v>
      </c>
    </row>
    <row r="462" spans="1:13" x14ac:dyDescent="0.35">
      <c r="A462" s="3" t="s">
        <v>45</v>
      </c>
      <c r="B462" s="154">
        <v>791</v>
      </c>
      <c r="C462" s="154">
        <v>902</v>
      </c>
      <c r="D462" s="154">
        <v>872</v>
      </c>
      <c r="E462" s="154">
        <v>817</v>
      </c>
      <c r="F462" s="154">
        <v>1250</v>
      </c>
      <c r="G462" s="154">
        <v>946</v>
      </c>
      <c r="H462" s="154">
        <v>802</v>
      </c>
      <c r="I462" s="154">
        <v>789</v>
      </c>
      <c r="J462" s="154">
        <v>902</v>
      </c>
      <c r="K462" s="154">
        <v>861</v>
      </c>
      <c r="L462" s="154">
        <v>930</v>
      </c>
      <c r="M462" s="154">
        <v>770</v>
      </c>
    </row>
    <row r="463" spans="1:13" x14ac:dyDescent="0.35">
      <c r="A463" s="25" t="s">
        <v>46</v>
      </c>
      <c r="B463" s="154">
        <v>12</v>
      </c>
      <c r="C463" s="154">
        <v>13</v>
      </c>
      <c r="D463" s="154">
        <v>19</v>
      </c>
      <c r="E463" s="154">
        <v>11</v>
      </c>
      <c r="F463" s="154">
        <v>25</v>
      </c>
      <c r="G463" s="154">
        <v>20</v>
      </c>
      <c r="H463" s="154">
        <v>15</v>
      </c>
      <c r="I463" s="154">
        <v>13</v>
      </c>
      <c r="J463" s="154">
        <v>27</v>
      </c>
      <c r="K463" s="154">
        <v>14</v>
      </c>
      <c r="L463" s="154">
        <v>17</v>
      </c>
      <c r="M463" s="154">
        <v>23</v>
      </c>
    </row>
    <row r="464" spans="1:13" x14ac:dyDescent="0.35">
      <c r="A464" s="25" t="s">
        <v>47</v>
      </c>
      <c r="B464" s="156">
        <v>3.1E-2</v>
      </c>
      <c r="C464" s="156">
        <v>5.3999999999999999E-2</v>
      </c>
      <c r="D464" s="156">
        <v>4.7E-2</v>
      </c>
      <c r="E464" s="156">
        <v>3.5999999999999997E-2</v>
      </c>
      <c r="F464" s="156">
        <v>0.04</v>
      </c>
      <c r="G464" s="156">
        <v>0.03</v>
      </c>
      <c r="H464" s="156">
        <v>0.04</v>
      </c>
      <c r="I464" s="156">
        <v>5.3999999999999999E-2</v>
      </c>
      <c r="J464" s="156">
        <v>6.8000000000000005E-2</v>
      </c>
      <c r="K464" s="156">
        <v>0.17100000000000001</v>
      </c>
      <c r="L464" s="156">
        <v>0.156</v>
      </c>
      <c r="M464" s="156">
        <v>0.66600000000000004</v>
      </c>
    </row>
    <row r="465" spans="1:13" x14ac:dyDescent="0.35">
      <c r="A465" s="26" t="s">
        <v>51</v>
      </c>
      <c r="B465" s="152">
        <v>820</v>
      </c>
      <c r="C465" s="152">
        <v>931</v>
      </c>
      <c r="D465" s="152">
        <v>907</v>
      </c>
      <c r="E465" s="152">
        <v>842</v>
      </c>
      <c r="F465" s="152">
        <v>1306</v>
      </c>
      <c r="G465" s="152">
        <v>981</v>
      </c>
      <c r="H465" s="152">
        <v>833</v>
      </c>
      <c r="I465" s="152">
        <v>818</v>
      </c>
      <c r="J465" s="152">
        <v>951</v>
      </c>
      <c r="K465" s="152">
        <v>889</v>
      </c>
      <c r="L465" s="152">
        <v>964</v>
      </c>
      <c r="M465" s="152">
        <v>811</v>
      </c>
    </row>
    <row r="466" spans="1:13" x14ac:dyDescent="0.35">
      <c r="A466" s="26"/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</row>
    <row r="467" spans="1:13" x14ac:dyDescent="0.35">
      <c r="A467" s="26" t="s">
        <v>3</v>
      </c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</row>
    <row r="468" spans="1:13" x14ac:dyDescent="0.35">
      <c r="A468" s="3" t="s">
        <v>44</v>
      </c>
      <c r="B468" s="154">
        <v>213</v>
      </c>
      <c r="C468" s="154">
        <v>216</v>
      </c>
      <c r="D468" s="154">
        <v>178</v>
      </c>
      <c r="E468" s="154">
        <v>207</v>
      </c>
      <c r="F468" s="154">
        <v>187</v>
      </c>
      <c r="G468" s="154">
        <v>229</v>
      </c>
      <c r="H468" s="154">
        <v>212</v>
      </c>
      <c r="I468" s="154">
        <v>232</v>
      </c>
      <c r="J468" s="154">
        <v>268</v>
      </c>
      <c r="K468" s="154">
        <v>274</v>
      </c>
      <c r="L468" s="154">
        <v>311</v>
      </c>
      <c r="M468" s="154">
        <v>197</v>
      </c>
    </row>
    <row r="469" spans="1:13" x14ac:dyDescent="0.35">
      <c r="A469" s="3" t="s">
        <v>45</v>
      </c>
      <c r="B469" s="154">
        <v>535</v>
      </c>
      <c r="C469" s="154">
        <v>668</v>
      </c>
      <c r="D469" s="154">
        <v>491</v>
      </c>
      <c r="E469" s="154">
        <v>659</v>
      </c>
      <c r="F469" s="154">
        <v>520</v>
      </c>
      <c r="G469" s="154">
        <v>665</v>
      </c>
      <c r="H469" s="154">
        <v>620</v>
      </c>
      <c r="I469" s="154">
        <v>701</v>
      </c>
      <c r="J469" s="154">
        <v>702</v>
      </c>
      <c r="K469" s="154">
        <v>799</v>
      </c>
      <c r="L469" s="154">
        <v>907</v>
      </c>
      <c r="M469" s="154">
        <v>606</v>
      </c>
    </row>
    <row r="470" spans="1:13" x14ac:dyDescent="0.35">
      <c r="A470" s="25" t="s">
        <v>46</v>
      </c>
      <c r="B470" s="154">
        <v>23</v>
      </c>
      <c r="C470" s="154">
        <v>30</v>
      </c>
      <c r="D470" s="154">
        <v>20</v>
      </c>
      <c r="E470" s="154">
        <v>26</v>
      </c>
      <c r="F470" s="154">
        <v>21</v>
      </c>
      <c r="G470" s="154">
        <v>33</v>
      </c>
      <c r="H470" s="154">
        <v>23</v>
      </c>
      <c r="I470" s="154">
        <v>27</v>
      </c>
      <c r="J470" s="154">
        <v>26</v>
      </c>
      <c r="K470" s="154">
        <v>36</v>
      </c>
      <c r="L470" s="154">
        <v>41</v>
      </c>
      <c r="M470" s="154">
        <v>28</v>
      </c>
    </row>
    <row r="471" spans="1:13" x14ac:dyDescent="0.35">
      <c r="A471" s="25" t="s">
        <v>47</v>
      </c>
      <c r="B471" s="156">
        <v>0.193</v>
      </c>
      <c r="C471" s="156">
        <v>6.8000000000000005E-2</v>
      </c>
      <c r="D471" s="167">
        <v>3</v>
      </c>
      <c r="E471" s="167">
        <v>2.5</v>
      </c>
      <c r="F471" s="167">
        <v>2.8</v>
      </c>
      <c r="G471" s="167">
        <v>2.8580000000000001</v>
      </c>
      <c r="H471" s="167">
        <v>3</v>
      </c>
      <c r="I471" s="167">
        <v>3</v>
      </c>
      <c r="J471" s="167">
        <v>3.9</v>
      </c>
      <c r="K471" s="167">
        <v>3</v>
      </c>
      <c r="L471" s="167">
        <v>4.0999999999999996</v>
      </c>
      <c r="M471" s="167">
        <v>5</v>
      </c>
    </row>
    <row r="472" spans="1:13" x14ac:dyDescent="0.35">
      <c r="A472" s="26" t="s">
        <v>670</v>
      </c>
      <c r="B472" s="152">
        <v>771</v>
      </c>
      <c r="C472" s="152">
        <v>913</v>
      </c>
      <c r="D472" s="152">
        <v>692</v>
      </c>
      <c r="E472" s="152">
        <v>894</v>
      </c>
      <c r="F472" s="152">
        <v>731</v>
      </c>
      <c r="G472" s="152">
        <v>929</v>
      </c>
      <c r="H472" s="152">
        <v>859</v>
      </c>
      <c r="I472" s="152">
        <v>964</v>
      </c>
      <c r="J472" s="152">
        <v>1000</v>
      </c>
      <c r="K472" s="152">
        <v>1113</v>
      </c>
      <c r="L472" s="152">
        <v>1263</v>
      </c>
      <c r="M472" s="152">
        <v>836</v>
      </c>
    </row>
    <row r="473" spans="1:13" x14ac:dyDescent="0.35">
      <c r="A473" s="26"/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</row>
    <row r="474" spans="1:13" x14ac:dyDescent="0.35">
      <c r="A474" s="26" t="s">
        <v>52</v>
      </c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</row>
    <row r="475" spans="1:13" x14ac:dyDescent="0.35">
      <c r="A475" s="3" t="s">
        <v>44</v>
      </c>
      <c r="B475" s="154">
        <v>33</v>
      </c>
      <c r="C475" s="154">
        <v>29</v>
      </c>
      <c r="D475" s="154">
        <v>30</v>
      </c>
      <c r="E475" s="154">
        <v>25</v>
      </c>
      <c r="F475" s="154">
        <v>45</v>
      </c>
      <c r="G475" s="154">
        <v>27</v>
      </c>
      <c r="H475" s="154">
        <v>26</v>
      </c>
      <c r="I475" s="154">
        <v>21</v>
      </c>
      <c r="J475" s="154">
        <v>27</v>
      </c>
      <c r="K475" s="154">
        <v>39</v>
      </c>
      <c r="L475" s="154">
        <v>43</v>
      </c>
      <c r="M475" s="154">
        <v>24</v>
      </c>
    </row>
    <row r="476" spans="1:13" x14ac:dyDescent="0.35">
      <c r="A476" s="3" t="s">
        <v>45</v>
      </c>
      <c r="B476" s="154">
        <v>307</v>
      </c>
      <c r="C476" s="154">
        <v>294</v>
      </c>
      <c r="D476" s="154">
        <v>251</v>
      </c>
      <c r="E476" s="154">
        <v>222</v>
      </c>
      <c r="F476" s="154">
        <v>331</v>
      </c>
      <c r="G476" s="154">
        <v>231</v>
      </c>
      <c r="H476" s="154">
        <v>257</v>
      </c>
      <c r="I476" s="154">
        <v>190</v>
      </c>
      <c r="J476" s="154">
        <v>203</v>
      </c>
      <c r="K476" s="154">
        <v>294</v>
      </c>
      <c r="L476" s="154">
        <v>434</v>
      </c>
      <c r="M476" s="154">
        <v>232</v>
      </c>
    </row>
    <row r="477" spans="1:13" x14ac:dyDescent="0.35">
      <c r="A477" s="25" t="s">
        <v>46</v>
      </c>
      <c r="B477" s="154">
        <v>10</v>
      </c>
      <c r="C477" s="154">
        <v>10</v>
      </c>
      <c r="D477" s="154">
        <v>7</v>
      </c>
      <c r="E477" s="154">
        <v>6</v>
      </c>
      <c r="F477" s="154">
        <v>11</v>
      </c>
      <c r="G477" s="154">
        <v>8</v>
      </c>
      <c r="H477" s="154">
        <v>8</v>
      </c>
      <c r="I477" s="154">
        <v>6</v>
      </c>
      <c r="J477" s="154">
        <v>7</v>
      </c>
      <c r="K477" s="154">
        <v>8</v>
      </c>
      <c r="L477" s="154">
        <v>10</v>
      </c>
      <c r="M477" s="154">
        <v>7</v>
      </c>
    </row>
    <row r="478" spans="1:13" x14ac:dyDescent="0.35">
      <c r="A478" s="25" t="s">
        <v>47</v>
      </c>
      <c r="B478" s="155">
        <v>4</v>
      </c>
      <c r="C478" s="155">
        <v>5</v>
      </c>
      <c r="D478" s="155">
        <v>8</v>
      </c>
      <c r="E478" s="155">
        <v>6</v>
      </c>
      <c r="F478" s="155">
        <v>11</v>
      </c>
      <c r="G478" s="155">
        <v>7</v>
      </c>
      <c r="H478" s="155">
        <v>9</v>
      </c>
      <c r="I478" s="155">
        <v>8</v>
      </c>
      <c r="J478" s="155">
        <v>9</v>
      </c>
      <c r="K478" s="155">
        <v>11</v>
      </c>
      <c r="L478" s="155">
        <v>13</v>
      </c>
      <c r="M478" s="155">
        <v>7</v>
      </c>
    </row>
    <row r="479" spans="1:13" x14ac:dyDescent="0.35">
      <c r="A479" s="27" t="s">
        <v>5</v>
      </c>
      <c r="B479" s="152">
        <v>355</v>
      </c>
      <c r="C479" s="152">
        <v>338</v>
      </c>
      <c r="D479" s="152">
        <v>296</v>
      </c>
      <c r="E479" s="152">
        <v>260</v>
      </c>
      <c r="F479" s="152">
        <v>398</v>
      </c>
      <c r="G479" s="152">
        <v>273</v>
      </c>
      <c r="H479" s="152">
        <v>300</v>
      </c>
      <c r="I479" s="152">
        <v>226</v>
      </c>
      <c r="J479" s="152">
        <v>246</v>
      </c>
      <c r="K479" s="152">
        <v>351</v>
      </c>
      <c r="L479" s="152">
        <v>500</v>
      </c>
      <c r="M479" s="152">
        <v>270</v>
      </c>
    </row>
    <row r="480" spans="1:13" x14ac:dyDescent="0.35">
      <c r="A480" s="27"/>
    </row>
    <row r="481" spans="1:13" ht="15" thickBot="1" x14ac:dyDescent="0.4">
      <c r="A481" s="3"/>
    </row>
    <row r="482" spans="1:13" ht="15" thickBot="1" x14ac:dyDescent="0.4">
      <c r="A482" s="26" t="s">
        <v>53</v>
      </c>
      <c r="B482" s="184">
        <v>40179</v>
      </c>
      <c r="C482" s="182">
        <v>40219</v>
      </c>
      <c r="D482" s="182">
        <v>40238</v>
      </c>
      <c r="E482" s="182">
        <v>40278</v>
      </c>
      <c r="F482" s="182">
        <v>40308</v>
      </c>
      <c r="G482" s="182">
        <v>40339</v>
      </c>
      <c r="H482" s="182">
        <v>40369</v>
      </c>
      <c r="I482" s="182">
        <v>40400</v>
      </c>
      <c r="J482" s="182">
        <v>40431</v>
      </c>
      <c r="K482" s="182">
        <v>40452</v>
      </c>
      <c r="L482" s="182">
        <v>40483</v>
      </c>
      <c r="M482" s="183">
        <v>40513</v>
      </c>
    </row>
    <row r="483" spans="1:13" x14ac:dyDescent="0.35">
      <c r="A483" s="3" t="s">
        <v>44</v>
      </c>
      <c r="B483" s="157">
        <v>1317</v>
      </c>
      <c r="C483" s="157">
        <v>1354</v>
      </c>
      <c r="D483" s="157">
        <v>1288</v>
      </c>
      <c r="E483" s="157">
        <v>1409</v>
      </c>
      <c r="F483" s="157">
        <v>1974</v>
      </c>
      <c r="G483" s="157">
        <v>1273</v>
      </c>
      <c r="H483" s="157">
        <v>1206</v>
      </c>
      <c r="I483" s="157">
        <v>1380</v>
      </c>
      <c r="J483" s="157">
        <v>1392</v>
      </c>
      <c r="K483" s="157">
        <v>1344</v>
      </c>
      <c r="L483" s="157">
        <v>1717</v>
      </c>
      <c r="M483" s="157">
        <v>1203</v>
      </c>
    </row>
    <row r="484" spans="1:13" x14ac:dyDescent="0.35">
      <c r="A484" s="3" t="s">
        <v>45</v>
      </c>
      <c r="B484" s="154">
        <v>9201</v>
      </c>
      <c r="C484" s="154">
        <v>10476</v>
      </c>
      <c r="D484" s="154">
        <v>9105</v>
      </c>
      <c r="E484" s="154">
        <v>9970</v>
      </c>
      <c r="F484" s="154">
        <v>14041</v>
      </c>
      <c r="G484" s="154">
        <v>10256</v>
      </c>
      <c r="H484" s="154">
        <v>9012</v>
      </c>
      <c r="I484" s="154">
        <v>9652</v>
      </c>
      <c r="J484" s="154">
        <v>10054</v>
      </c>
      <c r="K484" s="154">
        <v>9444</v>
      </c>
      <c r="L484" s="154">
        <v>11769</v>
      </c>
      <c r="M484" s="154">
        <v>8777</v>
      </c>
    </row>
    <row r="485" spans="1:13" x14ac:dyDescent="0.35">
      <c r="A485" s="25" t="s">
        <v>46</v>
      </c>
      <c r="B485" s="154">
        <v>179</v>
      </c>
      <c r="C485" s="154">
        <v>218</v>
      </c>
      <c r="D485" s="154">
        <v>177</v>
      </c>
      <c r="E485" s="154">
        <v>172</v>
      </c>
      <c r="F485" s="154">
        <v>246</v>
      </c>
      <c r="G485" s="154">
        <v>181</v>
      </c>
      <c r="H485" s="154">
        <v>153</v>
      </c>
      <c r="I485" s="154">
        <v>196</v>
      </c>
      <c r="J485" s="154">
        <v>195</v>
      </c>
      <c r="K485" s="154">
        <v>209</v>
      </c>
      <c r="L485" s="154">
        <v>263</v>
      </c>
      <c r="M485" s="154">
        <v>196</v>
      </c>
    </row>
    <row r="486" spans="1:13" x14ac:dyDescent="0.35">
      <c r="A486" s="25" t="s">
        <v>47</v>
      </c>
      <c r="B486" s="154">
        <v>516</v>
      </c>
      <c r="C486" s="154">
        <v>467</v>
      </c>
      <c r="D486" s="154">
        <v>446</v>
      </c>
      <c r="E486" s="154">
        <v>388</v>
      </c>
      <c r="F486" s="154">
        <v>507</v>
      </c>
      <c r="G486" s="154">
        <v>452</v>
      </c>
      <c r="H486" s="154">
        <v>459</v>
      </c>
      <c r="I486" s="154">
        <v>495</v>
      </c>
      <c r="J486" s="154">
        <v>450</v>
      </c>
      <c r="K486" s="154">
        <v>447</v>
      </c>
      <c r="L486" s="154">
        <v>403</v>
      </c>
      <c r="M486" s="154">
        <v>351</v>
      </c>
    </row>
    <row r="487" spans="1:13" x14ac:dyDescent="0.35">
      <c r="A487" s="26" t="s">
        <v>13</v>
      </c>
      <c r="B487" s="152">
        <v>11213</v>
      </c>
      <c r="C487" s="152">
        <v>12515</v>
      </c>
      <c r="D487" s="152">
        <v>11016</v>
      </c>
      <c r="E487" s="152">
        <v>11939</v>
      </c>
      <c r="F487" s="152">
        <v>16768</v>
      </c>
      <c r="G487" s="152">
        <v>12162</v>
      </c>
      <c r="H487" s="152">
        <v>10829</v>
      </c>
      <c r="I487" s="152">
        <v>11722</v>
      </c>
      <c r="J487" s="152">
        <v>12092</v>
      </c>
      <c r="K487" s="152">
        <v>11445</v>
      </c>
      <c r="L487" s="152">
        <v>14152</v>
      </c>
      <c r="M487" s="152">
        <v>10528</v>
      </c>
    </row>
    <row r="488" spans="1:13" ht="15.5" x14ac:dyDescent="0.35">
      <c r="A488" s="179">
        <v>2009</v>
      </c>
      <c r="B488" s="340" t="s">
        <v>671</v>
      </c>
      <c r="C488" s="340"/>
      <c r="D488" s="340"/>
      <c r="E488" s="340"/>
      <c r="F488" s="340"/>
      <c r="G488" s="340"/>
      <c r="H488" s="340"/>
      <c r="I488" s="340"/>
      <c r="J488" s="340"/>
      <c r="K488" s="340"/>
      <c r="L488" s="340"/>
      <c r="M488" s="340"/>
    </row>
    <row r="489" spans="1:13" ht="15" thickBot="1" x14ac:dyDescent="0.4">
      <c r="A489" s="3"/>
    </row>
    <row r="490" spans="1:13" ht="15" thickBot="1" x14ac:dyDescent="0.4">
      <c r="A490" s="26" t="s">
        <v>0</v>
      </c>
      <c r="B490" s="184">
        <v>39814</v>
      </c>
      <c r="C490" s="182">
        <v>39845</v>
      </c>
      <c r="D490" s="182">
        <v>39873</v>
      </c>
      <c r="E490" s="182">
        <v>39904</v>
      </c>
      <c r="F490" s="182">
        <v>39934</v>
      </c>
      <c r="G490" s="182">
        <v>39965</v>
      </c>
      <c r="H490" s="182">
        <v>39995</v>
      </c>
      <c r="I490" s="182">
        <v>40026</v>
      </c>
      <c r="J490" s="182">
        <v>40057</v>
      </c>
      <c r="K490" s="182">
        <v>40087</v>
      </c>
      <c r="L490" s="182">
        <v>40126</v>
      </c>
      <c r="M490" s="183">
        <v>40148</v>
      </c>
    </row>
    <row r="491" spans="1:13" x14ac:dyDescent="0.35">
      <c r="A491" s="3" t="s">
        <v>44</v>
      </c>
      <c r="B491" s="159">
        <v>866</v>
      </c>
      <c r="C491" s="159">
        <v>910</v>
      </c>
      <c r="D491" s="159">
        <v>800</v>
      </c>
      <c r="E491" s="159">
        <v>707</v>
      </c>
      <c r="F491" s="159">
        <v>1083</v>
      </c>
      <c r="G491" s="159">
        <v>1089</v>
      </c>
      <c r="H491" s="159">
        <v>760</v>
      </c>
      <c r="I491" s="159">
        <v>922</v>
      </c>
      <c r="J491" s="159">
        <v>809</v>
      </c>
      <c r="K491" s="159">
        <v>746</v>
      </c>
      <c r="L491" s="159">
        <v>950</v>
      </c>
      <c r="M491" s="154">
        <v>714</v>
      </c>
    </row>
    <row r="492" spans="1:13" x14ac:dyDescent="0.35">
      <c r="A492" s="3" t="s">
        <v>45</v>
      </c>
      <c r="B492" s="160">
        <v>2619</v>
      </c>
      <c r="C492" s="160">
        <v>3150</v>
      </c>
      <c r="D492" s="160">
        <v>2939</v>
      </c>
      <c r="E492" s="160">
        <v>2551</v>
      </c>
      <c r="F492" s="160">
        <v>3549</v>
      </c>
      <c r="G492" s="160">
        <v>3888</v>
      </c>
      <c r="H492" s="160">
        <v>3325</v>
      </c>
      <c r="I492" s="160">
        <v>3742</v>
      </c>
      <c r="J492" s="160">
        <v>3493</v>
      </c>
      <c r="K492" s="160">
        <v>3666</v>
      </c>
      <c r="L492" s="160">
        <v>3767</v>
      </c>
      <c r="M492" s="154">
        <v>3108</v>
      </c>
    </row>
    <row r="493" spans="1:13" x14ac:dyDescent="0.35">
      <c r="A493" s="25" t="s">
        <v>46</v>
      </c>
      <c r="B493" s="159">
        <v>92</v>
      </c>
      <c r="C493" s="159">
        <v>83</v>
      </c>
      <c r="D493" s="159">
        <v>87</v>
      </c>
      <c r="E493" s="159">
        <v>63</v>
      </c>
      <c r="F493" s="159">
        <v>91</v>
      </c>
      <c r="G493" s="159">
        <v>130</v>
      </c>
      <c r="H493" s="159">
        <v>84</v>
      </c>
      <c r="I493" s="159">
        <v>73</v>
      </c>
      <c r="J493" s="159">
        <v>71</v>
      </c>
      <c r="K493" s="159">
        <v>60</v>
      </c>
      <c r="L493" s="159">
        <v>69</v>
      </c>
      <c r="M493" s="154">
        <v>64</v>
      </c>
    </row>
    <row r="494" spans="1:13" x14ac:dyDescent="0.35">
      <c r="A494" s="25" t="s">
        <v>47</v>
      </c>
      <c r="B494" s="90"/>
      <c r="C494" s="90"/>
      <c r="D494" s="90"/>
      <c r="E494" s="90"/>
      <c r="F494" s="90"/>
      <c r="G494" s="90"/>
      <c r="H494" s="90"/>
      <c r="I494" s="90"/>
      <c r="J494" s="90"/>
      <c r="K494" s="90"/>
      <c r="L494" s="90"/>
      <c r="M494" s="90"/>
    </row>
    <row r="495" spans="1:13" x14ac:dyDescent="0.35">
      <c r="A495" s="26" t="s">
        <v>48</v>
      </c>
      <c r="B495" s="181">
        <v>3577</v>
      </c>
      <c r="C495" s="181">
        <v>4143</v>
      </c>
      <c r="D495" s="181">
        <v>3825</v>
      </c>
      <c r="E495" s="181">
        <v>3321</v>
      </c>
      <c r="F495" s="181">
        <v>4723</v>
      </c>
      <c r="G495" s="181">
        <v>5107</v>
      </c>
      <c r="H495" s="181">
        <v>4168</v>
      </c>
      <c r="I495" s="181">
        <v>4738</v>
      </c>
      <c r="J495" s="181">
        <v>4373</v>
      </c>
      <c r="K495" s="181">
        <v>4472</v>
      </c>
      <c r="L495" s="181">
        <v>4786</v>
      </c>
      <c r="M495" s="152">
        <v>3886</v>
      </c>
    </row>
    <row r="496" spans="1:13" x14ac:dyDescent="0.35">
      <c r="A496" s="3"/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</row>
    <row r="497" spans="1:13" x14ac:dyDescent="0.35">
      <c r="A497" s="27" t="s">
        <v>1</v>
      </c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</row>
    <row r="498" spans="1:13" x14ac:dyDescent="0.35">
      <c r="A498" s="3" t="s">
        <v>44</v>
      </c>
      <c r="B498" s="161">
        <v>83</v>
      </c>
      <c r="C498" s="161">
        <v>99</v>
      </c>
      <c r="D498" s="161">
        <v>157</v>
      </c>
      <c r="E498" s="161">
        <v>69</v>
      </c>
      <c r="F498" s="161">
        <v>70</v>
      </c>
      <c r="G498" s="161">
        <v>114</v>
      </c>
      <c r="H498" s="161">
        <v>65</v>
      </c>
      <c r="I498" s="161">
        <v>64</v>
      </c>
      <c r="J498" s="161">
        <v>105</v>
      </c>
      <c r="K498" s="161">
        <v>64</v>
      </c>
      <c r="L498" s="161">
        <v>55</v>
      </c>
      <c r="M498" s="154">
        <v>81</v>
      </c>
    </row>
    <row r="499" spans="1:13" x14ac:dyDescent="0.35">
      <c r="A499" s="3" t="s">
        <v>45</v>
      </c>
      <c r="B499" s="164">
        <v>2892</v>
      </c>
      <c r="C499" s="164">
        <v>3327</v>
      </c>
      <c r="D499" s="164">
        <v>3959</v>
      </c>
      <c r="E499" s="164">
        <v>2969</v>
      </c>
      <c r="F499" s="164">
        <v>2918</v>
      </c>
      <c r="G499" s="164">
        <v>2801</v>
      </c>
      <c r="H499" s="164">
        <v>2460</v>
      </c>
      <c r="I499" s="164">
        <v>2379</v>
      </c>
      <c r="J499" s="164">
        <v>2878</v>
      </c>
      <c r="K499" s="164">
        <v>2752</v>
      </c>
      <c r="L499" s="164">
        <v>2415</v>
      </c>
      <c r="M499" s="154">
        <v>2149</v>
      </c>
    </row>
    <row r="500" spans="1:13" x14ac:dyDescent="0.35">
      <c r="A500" s="25" t="s">
        <v>46</v>
      </c>
      <c r="B500" s="161">
        <v>10</v>
      </c>
      <c r="C500" s="161">
        <v>10</v>
      </c>
      <c r="D500" s="161">
        <v>10</v>
      </c>
      <c r="E500" s="161">
        <v>7</v>
      </c>
      <c r="F500" s="161">
        <v>8</v>
      </c>
      <c r="G500" s="161">
        <v>11</v>
      </c>
      <c r="H500" s="161">
        <v>7</v>
      </c>
      <c r="I500" s="161">
        <v>9</v>
      </c>
      <c r="J500" s="161">
        <v>7</v>
      </c>
      <c r="K500" s="161">
        <v>7</v>
      </c>
      <c r="L500" s="161">
        <v>9</v>
      </c>
      <c r="M500" s="154">
        <v>7</v>
      </c>
    </row>
    <row r="501" spans="1:13" x14ac:dyDescent="0.35">
      <c r="A501" s="25" t="s">
        <v>47</v>
      </c>
      <c r="B501" s="162"/>
      <c r="C501" s="162"/>
      <c r="D501" s="162"/>
      <c r="E501" s="162"/>
      <c r="F501" s="162"/>
      <c r="G501" s="162"/>
      <c r="H501" s="162"/>
      <c r="I501" s="162"/>
      <c r="J501" s="162"/>
      <c r="K501" s="162"/>
      <c r="L501" s="162"/>
      <c r="M501" s="90"/>
    </row>
    <row r="502" spans="1:13" x14ac:dyDescent="0.35">
      <c r="A502" s="26" t="s">
        <v>49</v>
      </c>
      <c r="B502" s="181">
        <v>2985</v>
      </c>
      <c r="C502" s="181">
        <v>3436</v>
      </c>
      <c r="D502" s="181">
        <v>4126</v>
      </c>
      <c r="E502" s="181">
        <v>3045</v>
      </c>
      <c r="F502" s="181">
        <v>2996</v>
      </c>
      <c r="G502" s="181">
        <v>2926</v>
      </c>
      <c r="H502" s="181">
        <v>2532</v>
      </c>
      <c r="I502" s="181">
        <v>2452</v>
      </c>
      <c r="J502" s="181">
        <v>2990</v>
      </c>
      <c r="K502" s="181">
        <v>2824</v>
      </c>
      <c r="L502" s="181">
        <v>2479</v>
      </c>
      <c r="M502" s="152">
        <v>2237</v>
      </c>
    </row>
    <row r="503" spans="1:13" x14ac:dyDescent="0.35">
      <c r="A503" s="26"/>
      <c r="B503" s="77"/>
      <c r="C503" s="77"/>
      <c r="D503" s="77"/>
      <c r="E503" s="77"/>
      <c r="F503" s="77"/>
      <c r="G503" s="77"/>
      <c r="H503" s="77"/>
      <c r="I503" s="77"/>
      <c r="J503" s="77"/>
      <c r="K503" s="77"/>
      <c r="L503" s="163"/>
      <c r="M503" s="77"/>
    </row>
    <row r="504" spans="1:13" x14ac:dyDescent="0.35">
      <c r="A504" s="26" t="s">
        <v>50</v>
      </c>
      <c r="B504" s="77"/>
      <c r="C504" s="77"/>
      <c r="D504" s="77"/>
      <c r="E504" s="77"/>
      <c r="F504" s="77"/>
      <c r="G504" s="77"/>
      <c r="H504" s="77"/>
      <c r="I504" s="77"/>
      <c r="J504" s="77"/>
      <c r="K504" s="77"/>
      <c r="L504" s="163"/>
      <c r="M504" s="77"/>
    </row>
    <row r="505" spans="1:13" x14ac:dyDescent="0.35">
      <c r="A505" s="3" t="s">
        <v>44</v>
      </c>
      <c r="B505" s="161">
        <v>129</v>
      </c>
      <c r="C505" s="161">
        <v>121</v>
      </c>
      <c r="D505" s="161">
        <v>112</v>
      </c>
      <c r="E505" s="161">
        <v>102</v>
      </c>
      <c r="F505" s="161">
        <v>119</v>
      </c>
      <c r="G505" s="161">
        <v>109</v>
      </c>
      <c r="H505" s="161">
        <v>113</v>
      </c>
      <c r="I505" s="161">
        <v>120</v>
      </c>
      <c r="J505" s="161">
        <v>117</v>
      </c>
      <c r="K505" s="161">
        <v>124</v>
      </c>
      <c r="L505" s="161">
        <v>99</v>
      </c>
      <c r="M505" s="154">
        <v>96</v>
      </c>
    </row>
    <row r="506" spans="1:13" x14ac:dyDescent="0.35">
      <c r="A506" s="3" t="s">
        <v>45</v>
      </c>
      <c r="B506" s="161">
        <v>802</v>
      </c>
      <c r="C506" s="161">
        <v>840</v>
      </c>
      <c r="D506" s="161">
        <v>750</v>
      </c>
      <c r="E506" s="161">
        <v>707</v>
      </c>
      <c r="F506" s="161">
        <v>795</v>
      </c>
      <c r="G506" s="161">
        <v>843</v>
      </c>
      <c r="H506" s="161">
        <v>851</v>
      </c>
      <c r="I506" s="161">
        <v>882</v>
      </c>
      <c r="J506" s="161">
        <v>932</v>
      </c>
      <c r="K506" s="161">
        <v>982</v>
      </c>
      <c r="L506" s="161">
        <v>946</v>
      </c>
      <c r="M506" s="154">
        <v>908</v>
      </c>
    </row>
    <row r="507" spans="1:13" x14ac:dyDescent="0.35">
      <c r="A507" s="25" t="s">
        <v>46</v>
      </c>
      <c r="B507" s="161">
        <v>26</v>
      </c>
      <c r="C507" s="161">
        <v>30</v>
      </c>
      <c r="D507" s="161">
        <v>22</v>
      </c>
      <c r="E507" s="161">
        <v>27</v>
      </c>
      <c r="F507" s="161">
        <v>28</v>
      </c>
      <c r="G507" s="161">
        <v>32</v>
      </c>
      <c r="H507" s="161">
        <v>27</v>
      </c>
      <c r="I507" s="161">
        <v>30</v>
      </c>
      <c r="J507" s="161">
        <v>29</v>
      </c>
      <c r="K507" s="161">
        <v>67</v>
      </c>
      <c r="L507" s="161">
        <v>51</v>
      </c>
      <c r="M507" s="154">
        <v>44</v>
      </c>
    </row>
    <row r="508" spans="1:13" x14ac:dyDescent="0.35">
      <c r="A508" s="25" t="s">
        <v>47</v>
      </c>
      <c r="B508" s="161">
        <v>553</v>
      </c>
      <c r="C508" s="161">
        <v>631</v>
      </c>
      <c r="D508" s="161">
        <v>569</v>
      </c>
      <c r="E508" s="161">
        <v>481</v>
      </c>
      <c r="F508" s="161">
        <v>466</v>
      </c>
      <c r="G508" s="161">
        <v>476</v>
      </c>
      <c r="H508" s="161">
        <v>429</v>
      </c>
      <c r="I508" s="161">
        <v>437</v>
      </c>
      <c r="J508" s="161">
        <v>486</v>
      </c>
      <c r="K508" s="161">
        <v>553</v>
      </c>
      <c r="L508" s="161">
        <v>417</v>
      </c>
      <c r="M508" s="155">
        <v>399</v>
      </c>
    </row>
    <row r="509" spans="1:13" x14ac:dyDescent="0.35">
      <c r="A509" s="27" t="s">
        <v>4</v>
      </c>
      <c r="B509" s="181">
        <v>1510</v>
      </c>
      <c r="C509" s="181">
        <v>1621</v>
      </c>
      <c r="D509" s="181">
        <v>1452</v>
      </c>
      <c r="E509" s="181">
        <v>1318</v>
      </c>
      <c r="F509" s="181">
        <v>1407</v>
      </c>
      <c r="G509" s="181">
        <v>1460</v>
      </c>
      <c r="H509" s="181">
        <v>1421</v>
      </c>
      <c r="I509" s="181">
        <v>1470</v>
      </c>
      <c r="J509" s="181">
        <v>1564</v>
      </c>
      <c r="K509" s="181">
        <v>1726</v>
      </c>
      <c r="L509" s="181">
        <v>1514</v>
      </c>
      <c r="M509" s="152">
        <v>1448</v>
      </c>
    </row>
    <row r="510" spans="1:13" x14ac:dyDescent="0.35">
      <c r="A510" s="27"/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163"/>
      <c r="M510" s="77"/>
    </row>
    <row r="511" spans="1:13" x14ac:dyDescent="0.35">
      <c r="A511" s="27" t="s">
        <v>2</v>
      </c>
      <c r="B511" s="77"/>
      <c r="C511" s="77"/>
      <c r="D511" s="77"/>
      <c r="E511" s="77"/>
      <c r="F511" s="77"/>
      <c r="G511" s="77"/>
      <c r="H511" s="77"/>
      <c r="I511" s="77"/>
      <c r="J511" s="77"/>
      <c r="K511" s="77"/>
      <c r="L511" s="163"/>
      <c r="M511" s="77"/>
    </row>
    <row r="512" spans="1:13" x14ac:dyDescent="0.35">
      <c r="A512" s="3" t="s">
        <v>44</v>
      </c>
      <c r="B512" s="161">
        <v>8</v>
      </c>
      <c r="C512" s="161">
        <v>9</v>
      </c>
      <c r="D512" s="161">
        <v>14</v>
      </c>
      <c r="E512" s="161">
        <v>7</v>
      </c>
      <c r="F512" s="161">
        <v>9</v>
      </c>
      <c r="G512" s="161">
        <v>11</v>
      </c>
      <c r="H512" s="161">
        <v>6</v>
      </c>
      <c r="I512" s="161">
        <v>8</v>
      </c>
      <c r="J512" s="161">
        <v>12</v>
      </c>
      <c r="K512" s="161">
        <v>8</v>
      </c>
      <c r="L512" s="161">
        <v>9</v>
      </c>
      <c r="M512" s="154">
        <v>18</v>
      </c>
    </row>
    <row r="513" spans="1:13" x14ac:dyDescent="0.35">
      <c r="A513" s="3" t="s">
        <v>45</v>
      </c>
      <c r="B513" s="161">
        <v>442</v>
      </c>
      <c r="C513" s="161">
        <v>493</v>
      </c>
      <c r="D513" s="161">
        <v>523</v>
      </c>
      <c r="E513" s="161">
        <v>437</v>
      </c>
      <c r="F513" s="161">
        <v>528</v>
      </c>
      <c r="G513" s="161">
        <v>678</v>
      </c>
      <c r="H513" s="161">
        <v>597</v>
      </c>
      <c r="I513" s="161">
        <v>598</v>
      </c>
      <c r="J513" s="161">
        <v>729</v>
      </c>
      <c r="K513" s="161">
        <v>729</v>
      </c>
      <c r="L513" s="161">
        <v>764</v>
      </c>
      <c r="M513" s="154">
        <v>700</v>
      </c>
    </row>
    <row r="514" spans="1:13" x14ac:dyDescent="0.35">
      <c r="A514" s="25" t="s">
        <v>46</v>
      </c>
      <c r="B514" s="161">
        <v>10</v>
      </c>
      <c r="C514" s="161">
        <v>10</v>
      </c>
      <c r="D514" s="161">
        <v>9</v>
      </c>
      <c r="E514" s="161">
        <v>7</v>
      </c>
      <c r="F514" s="161">
        <v>7</v>
      </c>
      <c r="G514" s="161">
        <v>13</v>
      </c>
      <c r="H514" s="161">
        <v>9</v>
      </c>
      <c r="I514" s="161">
        <v>10</v>
      </c>
      <c r="J514" s="161">
        <v>15</v>
      </c>
      <c r="K514" s="161">
        <v>9</v>
      </c>
      <c r="L514" s="161">
        <v>10</v>
      </c>
      <c r="M514" s="154">
        <v>17</v>
      </c>
    </row>
    <row r="515" spans="1:13" x14ac:dyDescent="0.35">
      <c r="A515" s="25" t="s">
        <v>47</v>
      </c>
      <c r="B515" s="161"/>
      <c r="C515" s="161"/>
      <c r="D515" s="161"/>
      <c r="E515" s="161"/>
      <c r="F515" s="161"/>
      <c r="G515" s="161"/>
      <c r="H515" s="161"/>
      <c r="I515" s="161"/>
      <c r="J515" s="161"/>
      <c r="K515" s="161">
        <v>0</v>
      </c>
      <c r="L515" s="161">
        <v>4.4999999999999998E-2</v>
      </c>
      <c r="M515" s="156">
        <v>1.6E-2</v>
      </c>
    </row>
    <row r="516" spans="1:13" x14ac:dyDescent="0.35">
      <c r="A516" s="26" t="s">
        <v>51</v>
      </c>
      <c r="B516" s="181">
        <v>460</v>
      </c>
      <c r="C516" s="181">
        <v>512</v>
      </c>
      <c r="D516" s="181">
        <v>546</v>
      </c>
      <c r="E516" s="181">
        <v>451</v>
      </c>
      <c r="F516" s="181">
        <v>544</v>
      </c>
      <c r="G516" s="181">
        <v>702</v>
      </c>
      <c r="H516" s="181">
        <v>612</v>
      </c>
      <c r="I516" s="181">
        <v>616</v>
      </c>
      <c r="J516" s="181">
        <v>756</v>
      </c>
      <c r="K516" s="181">
        <v>747</v>
      </c>
      <c r="L516" s="181">
        <v>782</v>
      </c>
      <c r="M516" s="152">
        <v>735</v>
      </c>
    </row>
    <row r="517" spans="1:13" x14ac:dyDescent="0.35">
      <c r="A517" s="26"/>
      <c r="B517" s="77"/>
      <c r="C517" s="77"/>
      <c r="D517" s="77"/>
      <c r="E517" s="77"/>
      <c r="F517" s="77"/>
      <c r="G517" s="77"/>
      <c r="H517" s="77"/>
      <c r="I517" s="77"/>
      <c r="J517" s="77"/>
      <c r="K517" s="77"/>
      <c r="L517" s="163"/>
      <c r="M517" s="77"/>
    </row>
    <row r="518" spans="1:13" x14ac:dyDescent="0.35">
      <c r="A518" s="26" t="s">
        <v>3</v>
      </c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163"/>
      <c r="M518" s="77"/>
    </row>
    <row r="519" spans="1:13" x14ac:dyDescent="0.35">
      <c r="A519" s="3" t="s">
        <v>44</v>
      </c>
      <c r="B519" s="161">
        <v>212</v>
      </c>
      <c r="C519" s="161">
        <v>223</v>
      </c>
      <c r="D519" s="161">
        <v>189</v>
      </c>
      <c r="E519" s="161">
        <v>225</v>
      </c>
      <c r="F519" s="161">
        <v>222</v>
      </c>
      <c r="G519" s="161">
        <v>271</v>
      </c>
      <c r="H519" s="161">
        <v>217</v>
      </c>
      <c r="I519" s="161">
        <v>203</v>
      </c>
      <c r="J519" s="161">
        <v>200</v>
      </c>
      <c r="K519" s="161">
        <v>223</v>
      </c>
      <c r="L519" s="161">
        <v>218</v>
      </c>
      <c r="M519" s="154">
        <v>154</v>
      </c>
    </row>
    <row r="520" spans="1:13" x14ac:dyDescent="0.35">
      <c r="A520" s="3" t="s">
        <v>45</v>
      </c>
      <c r="B520" s="161">
        <v>424</v>
      </c>
      <c r="C520" s="161">
        <v>538</v>
      </c>
      <c r="D520" s="161">
        <v>414</v>
      </c>
      <c r="E520" s="161">
        <v>549</v>
      </c>
      <c r="F520" s="161">
        <v>491</v>
      </c>
      <c r="G520" s="161">
        <v>613</v>
      </c>
      <c r="H520" s="161">
        <v>513</v>
      </c>
      <c r="I520" s="161">
        <v>510</v>
      </c>
      <c r="J520" s="161">
        <v>425</v>
      </c>
      <c r="K520" s="161">
        <v>538</v>
      </c>
      <c r="L520" s="161">
        <v>618</v>
      </c>
      <c r="M520" s="154">
        <v>438</v>
      </c>
    </row>
    <row r="521" spans="1:13" x14ac:dyDescent="0.35">
      <c r="A521" s="25" t="s">
        <v>46</v>
      </c>
      <c r="B521" s="161">
        <v>19</v>
      </c>
      <c r="C521" s="161">
        <v>28</v>
      </c>
      <c r="D521" s="161">
        <v>21</v>
      </c>
      <c r="E521" s="161">
        <v>27</v>
      </c>
      <c r="F521" s="161">
        <v>18</v>
      </c>
      <c r="G521" s="161">
        <v>29</v>
      </c>
      <c r="H521" s="161">
        <v>18</v>
      </c>
      <c r="I521" s="161">
        <v>22</v>
      </c>
      <c r="J521" s="161">
        <v>15</v>
      </c>
      <c r="K521" s="161">
        <v>24</v>
      </c>
      <c r="L521" s="161">
        <v>26</v>
      </c>
      <c r="M521" s="154">
        <v>21</v>
      </c>
    </row>
    <row r="522" spans="1:13" x14ac:dyDescent="0.35">
      <c r="A522" s="25" t="s">
        <v>47</v>
      </c>
      <c r="B522" s="161"/>
      <c r="C522" s="161"/>
      <c r="D522" s="161"/>
      <c r="E522" s="161"/>
      <c r="F522" s="161"/>
      <c r="G522" s="161"/>
      <c r="H522" s="161"/>
      <c r="I522" s="161"/>
      <c r="J522" s="161"/>
      <c r="K522" s="161">
        <v>0</v>
      </c>
      <c r="L522" s="161">
        <v>0.1</v>
      </c>
      <c r="M522" s="156">
        <v>0.17299999999999999</v>
      </c>
    </row>
    <row r="523" spans="1:13" x14ac:dyDescent="0.35">
      <c r="A523" s="26" t="s">
        <v>670</v>
      </c>
      <c r="B523" s="181">
        <v>655</v>
      </c>
      <c r="C523" s="181">
        <v>789</v>
      </c>
      <c r="D523" s="181">
        <v>624</v>
      </c>
      <c r="E523" s="181">
        <v>801</v>
      </c>
      <c r="F523" s="181">
        <v>731</v>
      </c>
      <c r="G523" s="181">
        <v>912</v>
      </c>
      <c r="H523" s="181">
        <v>748</v>
      </c>
      <c r="I523" s="181">
        <v>735</v>
      </c>
      <c r="J523" s="181">
        <v>639</v>
      </c>
      <c r="K523" s="181">
        <v>785</v>
      </c>
      <c r="L523" s="181">
        <v>862</v>
      </c>
      <c r="M523" s="152">
        <v>614</v>
      </c>
    </row>
    <row r="524" spans="1:13" x14ac:dyDescent="0.35">
      <c r="A524" s="26"/>
      <c r="B524" s="77"/>
      <c r="C524" s="77"/>
      <c r="D524" s="77"/>
      <c r="E524" s="77"/>
      <c r="F524" s="77"/>
      <c r="G524" s="77"/>
      <c r="H524" s="77"/>
      <c r="I524" s="77"/>
      <c r="J524" s="77"/>
      <c r="K524" s="77"/>
      <c r="L524" s="163"/>
      <c r="M524" s="77"/>
    </row>
    <row r="525" spans="1:13" x14ac:dyDescent="0.35">
      <c r="A525" s="26" t="s">
        <v>52</v>
      </c>
      <c r="B525" s="77"/>
      <c r="C525" s="77"/>
      <c r="D525" s="77"/>
      <c r="E525" s="77"/>
      <c r="F525" s="77"/>
      <c r="G525" s="77"/>
      <c r="H525" s="77"/>
      <c r="I525" s="77"/>
      <c r="J525" s="77"/>
      <c r="K525" s="77"/>
      <c r="L525" s="163"/>
      <c r="M525" s="77"/>
    </row>
    <row r="526" spans="1:13" x14ac:dyDescent="0.35">
      <c r="A526" s="3" t="s">
        <v>44</v>
      </c>
      <c r="B526" s="161">
        <v>32</v>
      </c>
      <c r="C526" s="161">
        <v>31</v>
      </c>
      <c r="D526" s="161">
        <v>28</v>
      </c>
      <c r="E526" s="161">
        <v>23</v>
      </c>
      <c r="F526" s="161">
        <v>32</v>
      </c>
      <c r="G526" s="161">
        <v>27</v>
      </c>
      <c r="H526" s="161">
        <v>23</v>
      </c>
      <c r="I526" s="161">
        <v>21</v>
      </c>
      <c r="J526" s="161">
        <v>30</v>
      </c>
      <c r="K526" s="161">
        <v>21</v>
      </c>
      <c r="L526" s="161">
        <v>41</v>
      </c>
      <c r="M526" s="154">
        <v>24</v>
      </c>
    </row>
    <row r="527" spans="1:13" x14ac:dyDescent="0.35">
      <c r="A527" s="3" t="s">
        <v>45</v>
      </c>
      <c r="B527" s="161">
        <v>173</v>
      </c>
      <c r="C527" s="161">
        <v>171</v>
      </c>
      <c r="D527" s="161">
        <v>175</v>
      </c>
      <c r="E527" s="161">
        <v>131</v>
      </c>
      <c r="F527" s="161">
        <v>162</v>
      </c>
      <c r="G527" s="161">
        <v>165</v>
      </c>
      <c r="H527" s="161">
        <v>162</v>
      </c>
      <c r="I527" s="161">
        <v>156</v>
      </c>
      <c r="J527" s="161">
        <v>189</v>
      </c>
      <c r="K527" s="161">
        <v>206</v>
      </c>
      <c r="L527" s="161">
        <v>311</v>
      </c>
      <c r="M527" s="154">
        <v>237</v>
      </c>
    </row>
    <row r="528" spans="1:13" x14ac:dyDescent="0.35">
      <c r="A528" s="25" t="s">
        <v>46</v>
      </c>
      <c r="B528" s="161">
        <v>8</v>
      </c>
      <c r="C528" s="161">
        <v>10</v>
      </c>
      <c r="D528" s="161">
        <v>9</v>
      </c>
      <c r="E528" s="161">
        <v>7</v>
      </c>
      <c r="F528" s="161">
        <v>8</v>
      </c>
      <c r="G528" s="161">
        <v>6</v>
      </c>
      <c r="H528" s="161">
        <v>6</v>
      </c>
      <c r="I528" s="161">
        <v>5</v>
      </c>
      <c r="J528" s="161">
        <v>5</v>
      </c>
      <c r="K528" s="161">
        <v>7</v>
      </c>
      <c r="L528" s="161">
        <v>10</v>
      </c>
      <c r="M528" s="154">
        <v>7</v>
      </c>
    </row>
    <row r="529" spans="1:13" x14ac:dyDescent="0.35">
      <c r="A529" s="25" t="s">
        <v>47</v>
      </c>
      <c r="B529" s="161">
        <v>2</v>
      </c>
      <c r="C529" s="161">
        <v>3</v>
      </c>
      <c r="D529" s="161">
        <v>3</v>
      </c>
      <c r="E529" s="161">
        <v>3</v>
      </c>
      <c r="F529" s="161">
        <v>4</v>
      </c>
      <c r="G529" s="161">
        <v>3</v>
      </c>
      <c r="H529" s="161">
        <v>3</v>
      </c>
      <c r="I529" s="161">
        <v>2</v>
      </c>
      <c r="J529" s="161">
        <v>3</v>
      </c>
      <c r="K529" s="161">
        <v>5</v>
      </c>
      <c r="L529" s="161">
        <v>9</v>
      </c>
      <c r="M529" s="155">
        <v>4</v>
      </c>
    </row>
    <row r="530" spans="1:13" x14ac:dyDescent="0.35">
      <c r="A530" s="27" t="s">
        <v>5</v>
      </c>
      <c r="B530" s="181">
        <v>215</v>
      </c>
      <c r="C530" s="181">
        <v>216</v>
      </c>
      <c r="D530" s="181">
        <v>215</v>
      </c>
      <c r="E530" s="181">
        <v>164</v>
      </c>
      <c r="F530" s="181">
        <v>206</v>
      </c>
      <c r="G530" s="181">
        <v>201</v>
      </c>
      <c r="H530" s="181">
        <v>195</v>
      </c>
      <c r="I530" s="181">
        <v>184</v>
      </c>
      <c r="J530" s="181">
        <v>226</v>
      </c>
      <c r="K530" s="181">
        <v>239</v>
      </c>
      <c r="L530" s="181">
        <v>372</v>
      </c>
      <c r="M530" s="152">
        <v>273</v>
      </c>
    </row>
    <row r="531" spans="1:13" x14ac:dyDescent="0.35">
      <c r="A531" s="27"/>
    </row>
    <row r="532" spans="1:13" ht="15" thickBot="1" x14ac:dyDescent="0.4">
      <c r="A532" s="3"/>
      <c r="B532" s="109"/>
      <c r="C532" s="109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</row>
    <row r="533" spans="1:13" ht="15" thickBot="1" x14ac:dyDescent="0.4">
      <c r="A533" s="185" t="s">
        <v>53</v>
      </c>
      <c r="B533" s="184">
        <v>39814</v>
      </c>
      <c r="C533" s="182">
        <v>39845</v>
      </c>
      <c r="D533" s="182">
        <v>39873</v>
      </c>
      <c r="E533" s="182">
        <v>39904</v>
      </c>
      <c r="F533" s="182">
        <v>39934</v>
      </c>
      <c r="G533" s="182">
        <v>39965</v>
      </c>
      <c r="H533" s="182">
        <v>39995</v>
      </c>
      <c r="I533" s="182">
        <v>40026</v>
      </c>
      <c r="J533" s="182">
        <v>40057</v>
      </c>
      <c r="K533" s="182">
        <v>40087</v>
      </c>
      <c r="L533" s="182">
        <v>40126</v>
      </c>
      <c r="M533" s="183">
        <v>40148</v>
      </c>
    </row>
    <row r="534" spans="1:13" x14ac:dyDescent="0.35">
      <c r="A534" s="3" t="s">
        <v>44</v>
      </c>
      <c r="B534" s="205">
        <v>1330</v>
      </c>
      <c r="C534" s="205">
        <v>1393</v>
      </c>
      <c r="D534" s="205">
        <v>1298</v>
      </c>
      <c r="E534" s="205">
        <v>1134</v>
      </c>
      <c r="F534" s="205">
        <v>1535</v>
      </c>
      <c r="G534" s="205">
        <v>1621</v>
      </c>
      <c r="H534" s="205">
        <v>1185</v>
      </c>
      <c r="I534" s="205">
        <v>1334</v>
      </c>
      <c r="J534" s="205">
        <v>1268</v>
      </c>
      <c r="K534" s="205">
        <v>1186</v>
      </c>
      <c r="L534" s="165">
        <v>1372</v>
      </c>
      <c r="M534" s="157">
        <v>1087</v>
      </c>
    </row>
    <row r="535" spans="1:13" x14ac:dyDescent="0.35">
      <c r="A535" s="3" t="s">
        <v>45</v>
      </c>
      <c r="B535" s="205">
        <v>7353</v>
      </c>
      <c r="C535" s="205">
        <v>8519</v>
      </c>
      <c r="D535" s="205">
        <v>8759</v>
      </c>
      <c r="E535" s="205">
        <v>7343</v>
      </c>
      <c r="F535" s="205">
        <v>8443</v>
      </c>
      <c r="G535" s="205">
        <v>8987</v>
      </c>
      <c r="H535" s="205">
        <v>7908</v>
      </c>
      <c r="I535" s="205">
        <v>8267</v>
      </c>
      <c r="J535" s="205">
        <v>8645</v>
      </c>
      <c r="K535" s="205">
        <v>8873</v>
      </c>
      <c r="L535" s="160">
        <v>8822</v>
      </c>
      <c r="M535" s="154">
        <v>7540</v>
      </c>
    </row>
    <row r="536" spans="1:13" x14ac:dyDescent="0.35">
      <c r="A536" s="25" t="s">
        <v>46</v>
      </c>
      <c r="B536" s="205">
        <v>165</v>
      </c>
      <c r="C536" s="205">
        <v>171</v>
      </c>
      <c r="D536" s="205">
        <v>159</v>
      </c>
      <c r="E536" s="205">
        <v>138</v>
      </c>
      <c r="F536" s="205">
        <v>159</v>
      </c>
      <c r="G536" s="205">
        <v>220</v>
      </c>
      <c r="H536" s="205">
        <v>150</v>
      </c>
      <c r="I536" s="205">
        <v>152</v>
      </c>
      <c r="J536" s="205">
        <v>146</v>
      </c>
      <c r="K536" s="205">
        <v>175</v>
      </c>
      <c r="L536" s="159">
        <v>174</v>
      </c>
      <c r="M536" s="154">
        <v>160</v>
      </c>
    </row>
    <row r="537" spans="1:13" x14ac:dyDescent="0.35">
      <c r="A537" s="25" t="s">
        <v>47</v>
      </c>
      <c r="B537" s="205">
        <v>555</v>
      </c>
      <c r="C537" s="205">
        <v>634</v>
      </c>
      <c r="D537" s="205">
        <v>572</v>
      </c>
      <c r="E537" s="205">
        <v>484</v>
      </c>
      <c r="F537" s="205">
        <v>470</v>
      </c>
      <c r="G537" s="205">
        <v>479</v>
      </c>
      <c r="H537" s="205">
        <v>433</v>
      </c>
      <c r="I537" s="205">
        <v>440</v>
      </c>
      <c r="J537" s="205">
        <v>489</v>
      </c>
      <c r="K537" s="205">
        <v>559</v>
      </c>
      <c r="L537" s="159">
        <v>427</v>
      </c>
      <c r="M537" s="154">
        <v>403</v>
      </c>
    </row>
    <row r="538" spans="1:13" x14ac:dyDescent="0.35">
      <c r="A538" s="26" t="s">
        <v>13</v>
      </c>
      <c r="B538" s="152">
        <v>9403</v>
      </c>
      <c r="C538" s="152">
        <v>10717</v>
      </c>
      <c r="D538" s="152">
        <v>10788</v>
      </c>
      <c r="E538" s="152">
        <v>9099</v>
      </c>
      <c r="F538" s="152">
        <v>10606</v>
      </c>
      <c r="G538" s="152">
        <v>11307</v>
      </c>
      <c r="H538" s="152">
        <v>9676</v>
      </c>
      <c r="I538" s="152">
        <v>10193</v>
      </c>
      <c r="J538" s="152">
        <v>10547</v>
      </c>
      <c r="K538" s="152">
        <v>10793</v>
      </c>
      <c r="L538" s="181">
        <v>10794</v>
      </c>
      <c r="M538" s="152">
        <v>9191</v>
      </c>
    </row>
    <row r="539" spans="1:13" ht="15.5" x14ac:dyDescent="0.35">
      <c r="A539" s="179">
        <v>2008</v>
      </c>
      <c r="B539" s="340" t="s">
        <v>671</v>
      </c>
      <c r="C539" s="340"/>
      <c r="D539" s="340"/>
      <c r="E539" s="340"/>
      <c r="F539" s="340"/>
      <c r="G539" s="340"/>
      <c r="H539" s="340"/>
      <c r="I539" s="340"/>
      <c r="J539" s="340"/>
      <c r="K539" s="340"/>
      <c r="L539" s="340"/>
      <c r="M539" s="340"/>
    </row>
    <row r="540" spans="1:13" ht="15" thickBot="1" x14ac:dyDescent="0.4"/>
    <row r="541" spans="1:13" ht="15" thickBot="1" x14ac:dyDescent="0.4">
      <c r="A541" s="26" t="s">
        <v>0</v>
      </c>
      <c r="B541" s="184">
        <v>39448</v>
      </c>
      <c r="C541" s="182">
        <v>39479</v>
      </c>
      <c r="D541" s="182">
        <v>39508</v>
      </c>
      <c r="E541" s="182">
        <v>39539</v>
      </c>
      <c r="F541" s="182">
        <v>39569</v>
      </c>
      <c r="G541" s="182">
        <v>39600</v>
      </c>
      <c r="H541" s="182">
        <v>39630</v>
      </c>
      <c r="I541" s="182">
        <v>39661</v>
      </c>
      <c r="J541" s="182">
        <v>39692</v>
      </c>
      <c r="K541" s="182">
        <v>39722</v>
      </c>
      <c r="L541" s="182">
        <v>39753</v>
      </c>
      <c r="M541" s="183">
        <v>39783</v>
      </c>
    </row>
    <row r="542" spans="1:13" x14ac:dyDescent="0.35">
      <c r="A542" s="3" t="s">
        <v>44</v>
      </c>
      <c r="B542" s="205">
        <v>2256</v>
      </c>
      <c r="C542" s="205">
        <v>1678</v>
      </c>
      <c r="D542" s="205">
        <v>1475</v>
      </c>
      <c r="E542" s="205">
        <v>1417</v>
      </c>
      <c r="F542" s="205">
        <v>1392</v>
      </c>
      <c r="G542" s="205">
        <v>1319</v>
      </c>
      <c r="H542" s="205">
        <v>1066</v>
      </c>
      <c r="I542" s="205">
        <v>936</v>
      </c>
      <c r="J542" s="205">
        <v>1461</v>
      </c>
      <c r="K542" s="205">
        <v>1080</v>
      </c>
      <c r="L542" s="205">
        <v>935</v>
      </c>
      <c r="M542" s="205">
        <v>690</v>
      </c>
    </row>
    <row r="543" spans="1:13" x14ac:dyDescent="0.35">
      <c r="A543" s="3" t="s">
        <v>45</v>
      </c>
      <c r="B543" s="205">
        <v>6338</v>
      </c>
      <c r="C543" s="205">
        <v>6644</v>
      </c>
      <c r="D543" s="205">
        <v>5818</v>
      </c>
      <c r="E543" s="205">
        <v>4526</v>
      </c>
      <c r="F543" s="205">
        <v>5119</v>
      </c>
      <c r="G543" s="205">
        <v>5299</v>
      </c>
      <c r="H543" s="205">
        <v>4776</v>
      </c>
      <c r="I543" s="205">
        <v>4031</v>
      </c>
      <c r="J543" s="205">
        <v>5477</v>
      </c>
      <c r="K543" s="205">
        <v>3375</v>
      </c>
      <c r="L543" s="205">
        <v>2712</v>
      </c>
      <c r="M543" s="205">
        <v>1981</v>
      </c>
    </row>
    <row r="544" spans="1:13" x14ac:dyDescent="0.35">
      <c r="A544" s="25" t="s">
        <v>46</v>
      </c>
      <c r="B544" s="205">
        <v>139</v>
      </c>
      <c r="C544" s="205">
        <v>162</v>
      </c>
      <c r="D544" s="205">
        <v>219</v>
      </c>
      <c r="E544" s="205">
        <v>94</v>
      </c>
      <c r="F544" s="205">
        <v>116</v>
      </c>
      <c r="G544" s="205">
        <v>139</v>
      </c>
      <c r="H544" s="205">
        <v>110</v>
      </c>
      <c r="I544" s="205">
        <v>88</v>
      </c>
      <c r="J544" s="205">
        <v>147</v>
      </c>
      <c r="K544" s="205">
        <v>111</v>
      </c>
      <c r="L544" s="205">
        <v>90</v>
      </c>
      <c r="M544" s="205">
        <v>69</v>
      </c>
    </row>
    <row r="545" spans="1:13" x14ac:dyDescent="0.35">
      <c r="A545" s="25" t="s">
        <v>47</v>
      </c>
      <c r="B545" s="205"/>
      <c r="C545" s="205"/>
      <c r="D545" s="205"/>
      <c r="E545" s="205"/>
      <c r="F545" s="205"/>
      <c r="G545" s="205"/>
      <c r="H545" s="205"/>
      <c r="I545" s="205"/>
      <c r="J545" s="205"/>
      <c r="K545" s="205"/>
      <c r="L545" s="205"/>
      <c r="M545" s="205"/>
    </row>
    <row r="546" spans="1:13" x14ac:dyDescent="0.35">
      <c r="A546" s="26" t="s">
        <v>48</v>
      </c>
      <c r="B546" s="152">
        <v>8733</v>
      </c>
      <c r="C546" s="152">
        <v>8485</v>
      </c>
      <c r="D546" s="152">
        <v>7512</v>
      </c>
      <c r="E546" s="152">
        <v>6038</v>
      </c>
      <c r="F546" s="152">
        <v>6627</v>
      </c>
      <c r="G546" s="152">
        <v>6758</v>
      </c>
      <c r="H546" s="152">
        <v>5952</v>
      </c>
      <c r="I546" s="152">
        <v>5056</v>
      </c>
      <c r="J546" s="152">
        <v>7086</v>
      </c>
      <c r="K546" s="152">
        <v>4566</v>
      </c>
      <c r="L546" s="152">
        <v>3737</v>
      </c>
      <c r="M546" s="152">
        <v>2741</v>
      </c>
    </row>
    <row r="547" spans="1:13" x14ac:dyDescent="0.35">
      <c r="A547" s="3"/>
      <c r="B547" s="25"/>
      <c r="C547" s="25"/>
      <c r="D547" s="25"/>
      <c r="E547" s="25"/>
      <c r="F547" s="25"/>
      <c r="G547" s="25"/>
      <c r="H547" s="77"/>
      <c r="I547" s="77"/>
      <c r="J547" s="77"/>
      <c r="K547" s="77"/>
      <c r="L547" s="77"/>
      <c r="M547" s="77"/>
    </row>
    <row r="548" spans="1:13" x14ac:dyDescent="0.35">
      <c r="A548" s="27" t="s">
        <v>1</v>
      </c>
      <c r="B548" s="27"/>
      <c r="C548" s="27"/>
      <c r="D548" s="27"/>
      <c r="E548" s="27"/>
      <c r="F548" s="27"/>
      <c r="G548" s="27"/>
      <c r="H548" s="77"/>
      <c r="I548" s="77"/>
      <c r="J548" s="77"/>
      <c r="K548" s="77"/>
      <c r="L548" s="77"/>
      <c r="M548" s="77"/>
    </row>
    <row r="549" spans="1:13" x14ac:dyDescent="0.35">
      <c r="A549" s="3" t="s">
        <v>44</v>
      </c>
      <c r="B549" s="205">
        <v>130</v>
      </c>
      <c r="C549" s="205">
        <v>109</v>
      </c>
      <c r="D549" s="205">
        <v>199</v>
      </c>
      <c r="E549" s="205">
        <v>94</v>
      </c>
      <c r="F549" s="205">
        <v>101</v>
      </c>
      <c r="G549" s="205">
        <v>176</v>
      </c>
      <c r="H549" s="205">
        <v>124</v>
      </c>
      <c r="I549" s="205">
        <v>102</v>
      </c>
      <c r="J549" s="205">
        <v>223</v>
      </c>
      <c r="K549" s="205">
        <v>161</v>
      </c>
      <c r="L549" s="205">
        <v>108</v>
      </c>
      <c r="M549" s="205">
        <v>131</v>
      </c>
    </row>
    <row r="550" spans="1:13" x14ac:dyDescent="0.35">
      <c r="A550" s="3" t="s">
        <v>45</v>
      </c>
      <c r="B550" s="205">
        <v>3932</v>
      </c>
      <c r="C550" s="205">
        <v>2997</v>
      </c>
      <c r="D550" s="205">
        <v>4072</v>
      </c>
      <c r="E550" s="205">
        <v>2522</v>
      </c>
      <c r="F550" s="205">
        <v>2542</v>
      </c>
      <c r="G550" s="205">
        <v>3544</v>
      </c>
      <c r="H550" s="205">
        <v>3560</v>
      </c>
      <c r="I550" s="205">
        <v>2625</v>
      </c>
      <c r="J550" s="205">
        <v>4863</v>
      </c>
      <c r="K550" s="205">
        <v>4749</v>
      </c>
      <c r="L550" s="205">
        <v>3794</v>
      </c>
      <c r="M550" s="205">
        <v>2940</v>
      </c>
    </row>
    <row r="551" spans="1:13" x14ac:dyDescent="0.35">
      <c r="A551" s="25" t="s">
        <v>46</v>
      </c>
      <c r="B551" s="205">
        <v>16</v>
      </c>
      <c r="C551" s="205">
        <v>9</v>
      </c>
      <c r="D551" s="205">
        <v>11</v>
      </c>
      <c r="E551" s="205">
        <v>7</v>
      </c>
      <c r="F551" s="205">
        <v>6</v>
      </c>
      <c r="G551" s="205">
        <v>8</v>
      </c>
      <c r="H551" s="205">
        <v>9</v>
      </c>
      <c r="I551" s="205">
        <v>6</v>
      </c>
      <c r="J551" s="205">
        <v>20</v>
      </c>
      <c r="K551" s="205">
        <v>20</v>
      </c>
      <c r="L551" s="205">
        <v>12</v>
      </c>
      <c r="M551" s="205">
        <v>11</v>
      </c>
    </row>
    <row r="552" spans="1:13" x14ac:dyDescent="0.35">
      <c r="A552" s="25" t="s">
        <v>47</v>
      </c>
      <c r="B552" s="205"/>
      <c r="C552" s="205"/>
      <c r="D552" s="205"/>
      <c r="E552" s="205"/>
      <c r="F552" s="205"/>
      <c r="G552" s="205"/>
      <c r="H552" s="205"/>
      <c r="I552" s="205"/>
      <c r="J552" s="205"/>
      <c r="K552" s="205"/>
      <c r="L552" s="205"/>
      <c r="M552" s="205"/>
    </row>
    <row r="553" spans="1:13" x14ac:dyDescent="0.35">
      <c r="A553" s="26" t="s">
        <v>49</v>
      </c>
      <c r="B553" s="152">
        <v>4078</v>
      </c>
      <c r="C553" s="152">
        <v>3115</v>
      </c>
      <c r="D553" s="152">
        <v>4282</v>
      </c>
      <c r="E553" s="152">
        <v>2622</v>
      </c>
      <c r="F553" s="152">
        <v>2649</v>
      </c>
      <c r="G553" s="152">
        <v>3729</v>
      </c>
      <c r="H553" s="152">
        <v>3693</v>
      </c>
      <c r="I553" s="152">
        <v>2733</v>
      </c>
      <c r="J553" s="152">
        <v>5105</v>
      </c>
      <c r="K553" s="152">
        <v>4930</v>
      </c>
      <c r="L553" s="152">
        <v>3913</v>
      </c>
      <c r="M553" s="152">
        <v>3083</v>
      </c>
    </row>
    <row r="554" spans="1:13" x14ac:dyDescent="0.35">
      <c r="A554" s="26"/>
      <c r="B554" s="27"/>
      <c r="C554" s="27"/>
      <c r="D554" s="27"/>
      <c r="E554" s="27"/>
      <c r="F554" s="27"/>
      <c r="G554" s="27"/>
      <c r="H554" s="77"/>
      <c r="I554" s="77"/>
      <c r="J554" s="77"/>
      <c r="K554" s="77"/>
      <c r="L554" s="77"/>
      <c r="M554" s="77"/>
    </row>
    <row r="555" spans="1:13" x14ac:dyDescent="0.35">
      <c r="A555" s="26" t="s">
        <v>50</v>
      </c>
      <c r="B555" s="27"/>
      <c r="C555" s="27"/>
      <c r="D555" s="27"/>
      <c r="E555" s="27"/>
      <c r="F555" s="27"/>
      <c r="G555" s="27"/>
      <c r="H555" s="77"/>
      <c r="I555" s="77"/>
      <c r="J555" s="77"/>
      <c r="K555" s="77"/>
      <c r="L555" s="77"/>
      <c r="M555" s="77"/>
    </row>
    <row r="556" spans="1:13" x14ac:dyDescent="0.35">
      <c r="A556" s="3" t="s">
        <v>44</v>
      </c>
      <c r="B556" s="205">
        <v>210</v>
      </c>
      <c r="C556" s="205">
        <v>277</v>
      </c>
      <c r="D556" s="205">
        <v>216</v>
      </c>
      <c r="E556" s="205">
        <v>201</v>
      </c>
      <c r="F556" s="205">
        <v>198</v>
      </c>
      <c r="G556" s="205">
        <v>218</v>
      </c>
      <c r="H556" s="205">
        <v>209</v>
      </c>
      <c r="I556" s="205">
        <v>158</v>
      </c>
      <c r="J556" s="205">
        <v>177</v>
      </c>
      <c r="K556" s="205">
        <v>182</v>
      </c>
      <c r="L556" s="205">
        <v>146</v>
      </c>
      <c r="M556" s="205">
        <v>126</v>
      </c>
    </row>
    <row r="557" spans="1:13" x14ac:dyDescent="0.35">
      <c r="A557" s="3" t="s">
        <v>45</v>
      </c>
      <c r="B557" s="205">
        <v>743</v>
      </c>
      <c r="C557" s="205">
        <v>783</v>
      </c>
      <c r="D557" s="205">
        <v>920</v>
      </c>
      <c r="E557" s="205">
        <v>773</v>
      </c>
      <c r="F557" s="205">
        <v>883</v>
      </c>
      <c r="G557" s="205">
        <v>886</v>
      </c>
      <c r="H557" s="205">
        <v>820</v>
      </c>
      <c r="I557" s="205">
        <v>806</v>
      </c>
      <c r="J557" s="205">
        <v>855</v>
      </c>
      <c r="K557" s="205">
        <v>724</v>
      </c>
      <c r="L557" s="205">
        <v>668</v>
      </c>
      <c r="M557" s="205">
        <v>641</v>
      </c>
    </row>
    <row r="558" spans="1:13" x14ac:dyDescent="0.35">
      <c r="A558" s="25" t="s">
        <v>46</v>
      </c>
      <c r="B558" s="205">
        <v>24</v>
      </c>
      <c r="C558" s="205">
        <v>26</v>
      </c>
      <c r="D558" s="205">
        <v>28</v>
      </c>
      <c r="E558" s="205">
        <v>24</v>
      </c>
      <c r="F558" s="205">
        <v>26</v>
      </c>
      <c r="G558" s="205">
        <v>28</v>
      </c>
      <c r="H558" s="205">
        <v>22</v>
      </c>
      <c r="I558" s="205">
        <v>21</v>
      </c>
      <c r="J558" s="205">
        <v>24</v>
      </c>
      <c r="K558" s="205">
        <v>26</v>
      </c>
      <c r="L558" s="205">
        <v>24</v>
      </c>
      <c r="M558" s="205">
        <v>23</v>
      </c>
    </row>
    <row r="559" spans="1:13" x14ac:dyDescent="0.35">
      <c r="A559" s="25" t="s">
        <v>47</v>
      </c>
      <c r="B559" s="205">
        <v>421</v>
      </c>
      <c r="C559" s="205">
        <v>449</v>
      </c>
      <c r="D559" s="205">
        <v>493</v>
      </c>
      <c r="E559" s="205">
        <v>413</v>
      </c>
      <c r="F559" s="205">
        <v>456</v>
      </c>
      <c r="G559" s="205">
        <v>360</v>
      </c>
      <c r="H559" s="205">
        <v>457</v>
      </c>
      <c r="I559" s="205">
        <v>411</v>
      </c>
      <c r="J559" s="205">
        <v>463</v>
      </c>
      <c r="K559" s="205">
        <v>482</v>
      </c>
      <c r="L559" s="205">
        <v>411</v>
      </c>
      <c r="M559" s="205">
        <v>406</v>
      </c>
    </row>
    <row r="560" spans="1:13" x14ac:dyDescent="0.35">
      <c r="A560" s="27" t="s">
        <v>4</v>
      </c>
      <c r="B560" s="152">
        <v>1398</v>
      </c>
      <c r="C560" s="152">
        <v>1535</v>
      </c>
      <c r="D560" s="152">
        <v>1657</v>
      </c>
      <c r="E560" s="152">
        <v>1410</v>
      </c>
      <c r="F560" s="152">
        <v>1563</v>
      </c>
      <c r="G560" s="152">
        <v>1492</v>
      </c>
      <c r="H560" s="152">
        <v>1509</v>
      </c>
      <c r="I560" s="152">
        <v>1396</v>
      </c>
      <c r="J560" s="152">
        <v>1519</v>
      </c>
      <c r="K560" s="152">
        <v>1413</v>
      </c>
      <c r="L560" s="152">
        <v>1249</v>
      </c>
      <c r="M560" s="152">
        <v>1196</v>
      </c>
    </row>
    <row r="561" spans="1:13" x14ac:dyDescent="0.35">
      <c r="A561" s="27"/>
      <c r="B561" s="27"/>
      <c r="C561" s="27"/>
      <c r="D561" s="27"/>
      <c r="E561" s="27"/>
      <c r="F561" s="27"/>
      <c r="G561" s="27"/>
      <c r="H561" s="77"/>
      <c r="I561" s="77"/>
      <c r="J561" s="77"/>
      <c r="K561" s="77"/>
      <c r="L561" s="77"/>
      <c r="M561" s="77"/>
    </row>
    <row r="562" spans="1:13" x14ac:dyDescent="0.35">
      <c r="A562" s="27" t="s">
        <v>2</v>
      </c>
      <c r="B562" s="27"/>
      <c r="C562" s="27"/>
      <c r="D562" s="27"/>
      <c r="E562" s="27"/>
      <c r="F562" s="27"/>
      <c r="G562" s="27"/>
      <c r="H562" s="77"/>
      <c r="I562" s="77"/>
      <c r="J562" s="77"/>
      <c r="K562" s="77"/>
      <c r="L562" s="77"/>
      <c r="M562" s="77"/>
    </row>
    <row r="563" spans="1:13" x14ac:dyDescent="0.35">
      <c r="A563" s="3" t="s">
        <v>44</v>
      </c>
      <c r="B563" s="205">
        <v>10</v>
      </c>
      <c r="C563" s="205">
        <v>14</v>
      </c>
      <c r="D563" s="205">
        <v>24</v>
      </c>
      <c r="E563" s="205">
        <v>8</v>
      </c>
      <c r="F563" s="205">
        <v>10</v>
      </c>
      <c r="G563" s="205">
        <v>19</v>
      </c>
      <c r="H563" s="205">
        <v>9</v>
      </c>
      <c r="I563" s="205">
        <v>11</v>
      </c>
      <c r="J563" s="205">
        <v>18</v>
      </c>
      <c r="K563" s="205">
        <v>12</v>
      </c>
      <c r="L563" s="205">
        <v>7</v>
      </c>
      <c r="M563" s="205">
        <v>9</v>
      </c>
    </row>
    <row r="564" spans="1:13" x14ac:dyDescent="0.35">
      <c r="A564" s="3" t="s">
        <v>45</v>
      </c>
      <c r="B564" s="205">
        <v>568</v>
      </c>
      <c r="C564" s="205">
        <v>535</v>
      </c>
      <c r="D564" s="205">
        <v>709</v>
      </c>
      <c r="E564" s="205">
        <v>589</v>
      </c>
      <c r="F564" s="205">
        <v>594</v>
      </c>
      <c r="G564" s="205">
        <v>720</v>
      </c>
      <c r="H564" s="205">
        <v>614</v>
      </c>
      <c r="I564" s="205">
        <v>632</v>
      </c>
      <c r="J564" s="205">
        <v>795</v>
      </c>
      <c r="K564" s="205">
        <v>540</v>
      </c>
      <c r="L564" s="205">
        <v>456</v>
      </c>
      <c r="M564" s="205">
        <v>387</v>
      </c>
    </row>
    <row r="565" spans="1:13" x14ac:dyDescent="0.35">
      <c r="A565" s="25" t="s">
        <v>46</v>
      </c>
      <c r="B565" s="205">
        <v>18</v>
      </c>
      <c r="C565" s="205">
        <v>17</v>
      </c>
      <c r="D565" s="205">
        <v>26</v>
      </c>
      <c r="E565" s="205">
        <v>15</v>
      </c>
      <c r="F565" s="205">
        <v>17</v>
      </c>
      <c r="G565" s="205">
        <v>24</v>
      </c>
      <c r="H565" s="205">
        <v>18</v>
      </c>
      <c r="I565" s="205">
        <v>16</v>
      </c>
      <c r="J565" s="205">
        <v>21</v>
      </c>
      <c r="K565" s="205">
        <v>8</v>
      </c>
      <c r="L565" s="205">
        <v>7</v>
      </c>
      <c r="M565" s="205">
        <v>10</v>
      </c>
    </row>
    <row r="566" spans="1:13" x14ac:dyDescent="0.35">
      <c r="A566" s="25" t="s">
        <v>47</v>
      </c>
      <c r="B566" s="205"/>
      <c r="C566" s="205"/>
      <c r="D566" s="205"/>
      <c r="E566" s="205"/>
      <c r="F566" s="205"/>
      <c r="G566" s="205"/>
      <c r="H566" s="205"/>
      <c r="I566" s="205"/>
      <c r="J566" s="205"/>
      <c r="K566" s="205"/>
      <c r="L566" s="205"/>
      <c r="M566" s="205"/>
    </row>
    <row r="567" spans="1:13" x14ac:dyDescent="0.35">
      <c r="A567" s="26" t="s">
        <v>51</v>
      </c>
      <c r="B567" s="152">
        <v>596</v>
      </c>
      <c r="C567" s="152">
        <v>566</v>
      </c>
      <c r="D567" s="152">
        <v>759</v>
      </c>
      <c r="E567" s="152">
        <v>613</v>
      </c>
      <c r="F567" s="152">
        <v>621</v>
      </c>
      <c r="G567" s="152">
        <v>764</v>
      </c>
      <c r="H567" s="152">
        <v>640</v>
      </c>
      <c r="I567" s="152">
        <v>659</v>
      </c>
      <c r="J567" s="152">
        <v>835</v>
      </c>
      <c r="K567" s="152">
        <v>561</v>
      </c>
      <c r="L567" s="152">
        <v>471</v>
      </c>
      <c r="M567" s="152">
        <v>405</v>
      </c>
    </row>
    <row r="568" spans="1:13" x14ac:dyDescent="0.35">
      <c r="A568" s="26"/>
      <c r="B568" s="27"/>
      <c r="C568" s="27"/>
      <c r="D568" s="27"/>
      <c r="E568" s="27"/>
      <c r="F568" s="27"/>
      <c r="G568" s="27"/>
      <c r="H568" s="77"/>
      <c r="I568" s="77"/>
      <c r="J568" s="77"/>
      <c r="K568" s="77"/>
      <c r="L568" s="77"/>
      <c r="M568" s="77"/>
    </row>
    <row r="569" spans="1:13" x14ac:dyDescent="0.35">
      <c r="A569" s="26" t="s">
        <v>3</v>
      </c>
      <c r="B569" s="27"/>
      <c r="C569" s="27"/>
      <c r="D569" s="27"/>
      <c r="E569" s="27"/>
      <c r="F569" s="27"/>
      <c r="G569" s="27"/>
      <c r="H569" s="77"/>
      <c r="I569" s="77"/>
      <c r="J569" s="77"/>
      <c r="K569" s="77"/>
      <c r="L569" s="77"/>
      <c r="M569" s="77"/>
    </row>
    <row r="570" spans="1:13" x14ac:dyDescent="0.35">
      <c r="A570" s="3" t="s">
        <v>44</v>
      </c>
      <c r="B570" s="205">
        <v>364</v>
      </c>
      <c r="C570" s="205">
        <v>376</v>
      </c>
      <c r="D570" s="205">
        <v>351</v>
      </c>
      <c r="E570" s="205">
        <v>324</v>
      </c>
      <c r="F570" s="205">
        <v>264</v>
      </c>
      <c r="G570" s="205">
        <v>382</v>
      </c>
      <c r="H570" s="205">
        <v>303</v>
      </c>
      <c r="I570" s="205">
        <v>283</v>
      </c>
      <c r="J570" s="205">
        <v>249</v>
      </c>
      <c r="K570" s="205">
        <v>275</v>
      </c>
      <c r="L570" s="205">
        <v>222</v>
      </c>
      <c r="M570" s="205">
        <v>183</v>
      </c>
    </row>
    <row r="571" spans="1:13" x14ac:dyDescent="0.35">
      <c r="A571" s="3" t="s">
        <v>45</v>
      </c>
      <c r="B571" s="205">
        <v>516</v>
      </c>
      <c r="C571" s="205">
        <v>626</v>
      </c>
      <c r="D571" s="205">
        <v>523</v>
      </c>
      <c r="E571" s="205">
        <v>583</v>
      </c>
      <c r="F571" s="205">
        <v>466</v>
      </c>
      <c r="G571" s="205">
        <v>695</v>
      </c>
      <c r="H571" s="205">
        <v>551</v>
      </c>
      <c r="I571" s="205">
        <v>544</v>
      </c>
      <c r="J571" s="205">
        <v>462</v>
      </c>
      <c r="K571" s="205">
        <v>472</v>
      </c>
      <c r="L571" s="205">
        <v>478</v>
      </c>
      <c r="M571" s="205">
        <v>377</v>
      </c>
    </row>
    <row r="572" spans="1:13" x14ac:dyDescent="0.35">
      <c r="A572" s="25" t="s">
        <v>46</v>
      </c>
      <c r="B572" s="205">
        <v>26</v>
      </c>
      <c r="C572" s="205">
        <v>39</v>
      </c>
      <c r="D572" s="205">
        <v>29</v>
      </c>
      <c r="E572" s="205">
        <v>31</v>
      </c>
      <c r="F572" s="205">
        <v>21</v>
      </c>
      <c r="G572" s="205">
        <v>33</v>
      </c>
      <c r="H572" s="205">
        <v>24</v>
      </c>
      <c r="I572" s="205">
        <v>25</v>
      </c>
      <c r="J572" s="205">
        <v>25</v>
      </c>
      <c r="K572" s="205">
        <v>25</v>
      </c>
      <c r="L572" s="205">
        <v>24</v>
      </c>
      <c r="M572" s="205">
        <v>18</v>
      </c>
    </row>
    <row r="573" spans="1:13" x14ac:dyDescent="0.35">
      <c r="A573" s="25" t="s">
        <v>47</v>
      </c>
      <c r="B573" s="205"/>
      <c r="C573" s="205"/>
      <c r="D573" s="205"/>
      <c r="E573" s="205"/>
      <c r="F573" s="205"/>
      <c r="G573" s="205"/>
      <c r="H573" s="205"/>
      <c r="I573" s="205"/>
      <c r="J573" s="205"/>
      <c r="K573" s="205"/>
      <c r="L573" s="205"/>
      <c r="M573" s="205"/>
    </row>
    <row r="574" spans="1:13" x14ac:dyDescent="0.35">
      <c r="A574" s="26" t="s">
        <v>670</v>
      </c>
      <c r="B574" s="152">
        <v>906</v>
      </c>
      <c r="C574" s="152">
        <v>1041</v>
      </c>
      <c r="D574" s="152">
        <v>903</v>
      </c>
      <c r="E574" s="152">
        <v>937</v>
      </c>
      <c r="F574" s="152">
        <v>751</v>
      </c>
      <c r="G574" s="152">
        <v>1110</v>
      </c>
      <c r="H574" s="152">
        <v>878</v>
      </c>
      <c r="I574" s="152">
        <v>852</v>
      </c>
      <c r="J574" s="152">
        <v>736</v>
      </c>
      <c r="K574" s="152">
        <v>772</v>
      </c>
      <c r="L574" s="152">
        <v>724</v>
      </c>
      <c r="M574" s="152">
        <v>577</v>
      </c>
    </row>
    <row r="575" spans="1:13" x14ac:dyDescent="0.35">
      <c r="A575" s="26"/>
      <c r="B575" s="27"/>
      <c r="C575" s="27"/>
      <c r="D575" s="27"/>
      <c r="E575" s="27"/>
      <c r="F575" s="27"/>
      <c r="G575" s="27"/>
      <c r="H575" s="77"/>
      <c r="I575" s="77"/>
      <c r="J575" s="77"/>
      <c r="K575" s="77"/>
      <c r="L575" s="77"/>
      <c r="M575" s="77"/>
    </row>
    <row r="576" spans="1:13" x14ac:dyDescent="0.35">
      <c r="A576" s="26" t="s">
        <v>52</v>
      </c>
      <c r="B576" s="27"/>
      <c r="C576" s="27"/>
      <c r="D576" s="27"/>
      <c r="E576" s="27"/>
      <c r="F576" s="27"/>
      <c r="G576" s="27"/>
      <c r="H576" s="77"/>
      <c r="I576" s="77"/>
      <c r="J576" s="77"/>
      <c r="K576" s="77"/>
      <c r="L576" s="77"/>
      <c r="M576" s="77"/>
    </row>
    <row r="577" spans="1:13" x14ac:dyDescent="0.35">
      <c r="A577" s="3" t="s">
        <v>44</v>
      </c>
      <c r="B577" s="205">
        <v>34</v>
      </c>
      <c r="C577" s="205">
        <v>36</v>
      </c>
      <c r="D577" s="205">
        <v>40</v>
      </c>
      <c r="E577" s="205">
        <v>33</v>
      </c>
      <c r="F577" s="205">
        <v>37</v>
      </c>
      <c r="G577" s="205">
        <v>36</v>
      </c>
      <c r="H577" s="205">
        <v>36</v>
      </c>
      <c r="I577" s="205">
        <v>34</v>
      </c>
      <c r="J577" s="205">
        <v>37</v>
      </c>
      <c r="K577" s="205">
        <v>34</v>
      </c>
      <c r="L577" s="205">
        <v>37</v>
      </c>
      <c r="M577" s="205">
        <v>17</v>
      </c>
    </row>
    <row r="578" spans="1:13" x14ac:dyDescent="0.35">
      <c r="A578" s="3" t="s">
        <v>45</v>
      </c>
      <c r="B578" s="205">
        <v>209</v>
      </c>
      <c r="C578" s="205">
        <v>180</v>
      </c>
      <c r="D578" s="205">
        <v>225</v>
      </c>
      <c r="E578" s="205">
        <v>169</v>
      </c>
      <c r="F578" s="205">
        <v>180</v>
      </c>
      <c r="G578" s="205">
        <v>172</v>
      </c>
      <c r="H578" s="205">
        <v>223</v>
      </c>
      <c r="I578" s="205">
        <v>196</v>
      </c>
      <c r="J578" s="205">
        <v>232</v>
      </c>
      <c r="K578" s="205">
        <v>162</v>
      </c>
      <c r="L578" s="205">
        <v>174</v>
      </c>
      <c r="M578" s="205">
        <v>106</v>
      </c>
    </row>
    <row r="579" spans="1:13" x14ac:dyDescent="0.35">
      <c r="A579" s="25" t="s">
        <v>46</v>
      </c>
      <c r="B579" s="205">
        <v>9</v>
      </c>
      <c r="C579" s="205">
        <v>10</v>
      </c>
      <c r="D579" s="205">
        <v>10</v>
      </c>
      <c r="E579" s="205">
        <v>9</v>
      </c>
      <c r="F579" s="205">
        <v>10</v>
      </c>
      <c r="G579" s="205">
        <v>7</v>
      </c>
      <c r="H579" s="205">
        <v>10</v>
      </c>
      <c r="I579" s="205">
        <v>9</v>
      </c>
      <c r="J579" s="205">
        <v>13</v>
      </c>
      <c r="K579" s="205">
        <v>9</v>
      </c>
      <c r="L579" s="205">
        <v>8</v>
      </c>
      <c r="M579" s="205">
        <v>6</v>
      </c>
    </row>
    <row r="580" spans="1:13" x14ac:dyDescent="0.35">
      <c r="A580" s="25" t="s">
        <v>47</v>
      </c>
      <c r="B580" s="205">
        <v>1</v>
      </c>
      <c r="C580" s="205">
        <v>1</v>
      </c>
      <c r="D580" s="205">
        <v>1</v>
      </c>
      <c r="E580" s="205">
        <v>1</v>
      </c>
      <c r="F580" s="205">
        <v>1</v>
      </c>
      <c r="G580" s="205">
        <v>0</v>
      </c>
      <c r="H580" s="205">
        <v>1</v>
      </c>
      <c r="I580" s="205">
        <v>1</v>
      </c>
      <c r="J580" s="205">
        <v>1</v>
      </c>
      <c r="K580" s="205">
        <v>1</v>
      </c>
      <c r="L580" s="205">
        <v>2</v>
      </c>
      <c r="M580" s="205">
        <v>1</v>
      </c>
    </row>
    <row r="581" spans="1:13" x14ac:dyDescent="0.35">
      <c r="A581" s="27" t="s">
        <v>5</v>
      </c>
      <c r="B581" s="152">
        <v>253</v>
      </c>
      <c r="C581" s="152">
        <v>226</v>
      </c>
      <c r="D581" s="152">
        <v>276</v>
      </c>
      <c r="E581" s="152">
        <v>212</v>
      </c>
      <c r="F581" s="152">
        <v>227</v>
      </c>
      <c r="G581" s="152">
        <v>216</v>
      </c>
      <c r="H581" s="152">
        <v>271</v>
      </c>
      <c r="I581" s="152">
        <v>240</v>
      </c>
      <c r="J581" s="152">
        <v>283</v>
      </c>
      <c r="K581" s="152">
        <v>206</v>
      </c>
      <c r="L581" s="152">
        <v>221</v>
      </c>
      <c r="M581" s="152">
        <v>130</v>
      </c>
    </row>
    <row r="582" spans="1:13" x14ac:dyDescent="0.35">
      <c r="A582" s="27"/>
      <c r="B582" s="27"/>
      <c r="C582" s="27"/>
      <c r="D582" s="27"/>
      <c r="E582" s="27"/>
      <c r="F582" s="27"/>
    </row>
    <row r="583" spans="1:13" ht="15" thickBot="1" x14ac:dyDescent="0.4">
      <c r="A583" s="3"/>
    </row>
    <row r="584" spans="1:13" ht="15" thickBot="1" x14ac:dyDescent="0.4">
      <c r="A584" s="185" t="s">
        <v>53</v>
      </c>
      <c r="B584" s="184">
        <v>39448</v>
      </c>
      <c r="C584" s="182">
        <v>39479</v>
      </c>
      <c r="D584" s="182">
        <v>39508</v>
      </c>
      <c r="E584" s="182">
        <v>39539</v>
      </c>
      <c r="F584" s="182">
        <v>39569</v>
      </c>
      <c r="G584" s="182">
        <v>39600</v>
      </c>
      <c r="H584" s="182">
        <v>39630</v>
      </c>
      <c r="I584" s="182">
        <v>39661</v>
      </c>
      <c r="J584" s="182">
        <v>39692</v>
      </c>
      <c r="K584" s="182">
        <v>39722</v>
      </c>
      <c r="L584" s="182">
        <v>39753</v>
      </c>
      <c r="M584" s="183">
        <v>39783</v>
      </c>
    </row>
    <row r="585" spans="1:13" x14ac:dyDescent="0.35">
      <c r="A585" s="3" t="s">
        <v>44</v>
      </c>
      <c r="B585" s="205">
        <v>3004</v>
      </c>
      <c r="C585" s="205">
        <v>2491</v>
      </c>
      <c r="D585" s="205">
        <v>2304</v>
      </c>
      <c r="E585" s="205">
        <v>2078</v>
      </c>
      <c r="F585" s="205">
        <v>2003</v>
      </c>
      <c r="G585" s="205">
        <v>2151</v>
      </c>
      <c r="H585" s="205">
        <v>1747</v>
      </c>
      <c r="I585" s="205">
        <v>1524</v>
      </c>
      <c r="J585" s="205">
        <v>2164</v>
      </c>
      <c r="K585" s="205">
        <v>1743</v>
      </c>
      <c r="L585" s="205">
        <v>1455</v>
      </c>
      <c r="M585" s="205">
        <v>1156</v>
      </c>
    </row>
    <row r="586" spans="1:13" x14ac:dyDescent="0.35">
      <c r="A586" s="3" t="s">
        <v>45</v>
      </c>
      <c r="B586" s="205">
        <v>12307</v>
      </c>
      <c r="C586" s="205">
        <v>11766</v>
      </c>
      <c r="D586" s="205">
        <v>12267</v>
      </c>
      <c r="E586" s="205">
        <v>9162</v>
      </c>
      <c r="F586" s="205">
        <v>9784</v>
      </c>
      <c r="G586" s="205">
        <v>11317</v>
      </c>
      <c r="H586" s="205">
        <v>10544</v>
      </c>
      <c r="I586" s="205">
        <v>8835</v>
      </c>
      <c r="J586" s="205">
        <v>12685</v>
      </c>
      <c r="K586" s="205">
        <v>10023</v>
      </c>
      <c r="L586" s="205">
        <v>8282</v>
      </c>
      <c r="M586" s="205">
        <v>6432</v>
      </c>
    </row>
    <row r="587" spans="1:13" x14ac:dyDescent="0.35">
      <c r="A587" s="25" t="s">
        <v>46</v>
      </c>
      <c r="B587" s="205">
        <v>231</v>
      </c>
      <c r="C587" s="205">
        <v>262</v>
      </c>
      <c r="D587" s="205">
        <v>325</v>
      </c>
      <c r="E587" s="205">
        <v>180</v>
      </c>
      <c r="F587" s="205">
        <v>196</v>
      </c>
      <c r="G587" s="205">
        <v>240</v>
      </c>
      <c r="H587" s="205">
        <v>194</v>
      </c>
      <c r="I587" s="205">
        <v>165</v>
      </c>
      <c r="J587" s="205">
        <v>251</v>
      </c>
      <c r="K587" s="205">
        <v>199</v>
      </c>
      <c r="L587" s="205">
        <v>166</v>
      </c>
      <c r="M587" s="205">
        <v>137</v>
      </c>
    </row>
    <row r="588" spans="1:13" x14ac:dyDescent="0.35">
      <c r="A588" s="25" t="s">
        <v>47</v>
      </c>
      <c r="B588" s="205">
        <v>421</v>
      </c>
      <c r="C588" s="205">
        <v>450</v>
      </c>
      <c r="D588" s="205">
        <v>493</v>
      </c>
      <c r="E588" s="205">
        <v>414</v>
      </c>
      <c r="F588" s="205">
        <v>457</v>
      </c>
      <c r="G588" s="205">
        <v>360</v>
      </c>
      <c r="H588" s="205">
        <v>458</v>
      </c>
      <c r="I588" s="205">
        <v>412</v>
      </c>
      <c r="J588" s="205">
        <v>464</v>
      </c>
      <c r="K588" s="205">
        <v>484</v>
      </c>
      <c r="L588" s="205">
        <v>413</v>
      </c>
      <c r="M588" s="205">
        <v>407</v>
      </c>
    </row>
    <row r="589" spans="1:13" x14ac:dyDescent="0.35">
      <c r="A589" s="26" t="s">
        <v>13</v>
      </c>
      <c r="B589" s="152">
        <v>15964</v>
      </c>
      <c r="C589" s="152">
        <v>14968</v>
      </c>
      <c r="D589" s="152">
        <v>15389</v>
      </c>
      <c r="E589" s="152">
        <v>11833</v>
      </c>
      <c r="F589" s="152">
        <v>12440</v>
      </c>
      <c r="G589" s="152">
        <v>14069</v>
      </c>
      <c r="H589" s="152">
        <v>12943</v>
      </c>
      <c r="I589" s="152">
        <v>10936</v>
      </c>
      <c r="J589" s="152">
        <v>15564</v>
      </c>
      <c r="K589" s="152">
        <v>12448</v>
      </c>
      <c r="L589" s="152">
        <v>10315</v>
      </c>
      <c r="M589" s="152">
        <v>8132</v>
      </c>
    </row>
  </sheetData>
  <mergeCells count="16">
    <mergeCell ref="B2:M2"/>
    <mergeCell ref="A92:M92"/>
    <mergeCell ref="A137:M137"/>
    <mergeCell ref="B93:M93"/>
    <mergeCell ref="B138:M138"/>
    <mergeCell ref="A47:M47"/>
    <mergeCell ref="B48:M48"/>
    <mergeCell ref="A182:M182"/>
    <mergeCell ref="B539:M539"/>
    <mergeCell ref="B334:M334"/>
    <mergeCell ref="B280:M280"/>
    <mergeCell ref="B184:M184"/>
    <mergeCell ref="A228:M228"/>
    <mergeCell ref="B230:M230"/>
    <mergeCell ref="B386:M386"/>
    <mergeCell ref="B488:M488"/>
  </mergeCells>
  <pageMargins left="0.7" right="0.7" top="0.75" bottom="0.75" header="0.3" footer="0.3"/>
  <pageSetup scale="63" fitToHeight="7" orientation="landscape" r:id="rId1"/>
  <headerFooter>
    <oddFooter>&amp;L&amp;D
&amp;F&amp;C&amp;A&amp;RPage &amp;P of &amp;N</oddFooter>
  </headerFooter>
  <rowBreaks count="9" manualBreakCount="9">
    <brk id="92" max="13" man="1"/>
    <brk id="138" max="16383" man="1"/>
    <brk id="184" max="13" man="1"/>
    <brk id="234" max="16383" man="1"/>
    <brk id="288" max="16383" man="1"/>
    <brk id="340" max="16383" man="1"/>
    <brk id="392" max="16383" man="1"/>
    <brk id="442" max="16383" man="1"/>
    <brk id="493" max="16383" man="1"/>
  </rowBreaks>
  <ignoredErrors>
    <ignoredError sqref="B45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C99"/>
  </sheetPr>
  <dimension ref="A1:Q135"/>
  <sheetViews>
    <sheetView zoomScaleNormal="100" workbookViewId="0">
      <pane xSplit="1" ySplit="4" topLeftCell="G104" activePane="bottomRight" state="frozen"/>
      <selection activeCell="B5" sqref="B5"/>
      <selection pane="topRight" activeCell="B5" sqref="B5"/>
      <selection pane="bottomLeft" activeCell="B5" sqref="B5"/>
      <selection pane="bottomRight" activeCell="K124" sqref="K124"/>
    </sheetView>
  </sheetViews>
  <sheetFormatPr defaultRowHeight="14.5" outlineLevelRow="1" x14ac:dyDescent="0.35"/>
  <cols>
    <col min="1" max="1" width="18.54296875" customWidth="1"/>
    <col min="2" max="2" width="13.453125" customWidth="1"/>
    <col min="3" max="3" width="12.54296875" customWidth="1"/>
    <col min="4" max="5" width="11.54296875" bestFit="1" customWidth="1"/>
    <col min="6" max="6" width="10.81640625" bestFit="1" customWidth="1"/>
    <col min="7" max="7" width="10.54296875" bestFit="1" customWidth="1"/>
    <col min="8" max="10" width="10.81640625" bestFit="1" customWidth="1"/>
    <col min="11" max="11" width="10.54296875" bestFit="1" customWidth="1"/>
    <col min="12" max="14" width="10.81640625" bestFit="1" customWidth="1"/>
    <col min="15" max="15" width="12.54296875" customWidth="1"/>
    <col min="16" max="16" width="8" bestFit="1" customWidth="1"/>
  </cols>
  <sheetData>
    <row r="1" spans="1:15" x14ac:dyDescent="0.35">
      <c r="A1" s="351" t="s">
        <v>40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</row>
    <row r="2" spans="1:15" ht="15" thickBot="1" x14ac:dyDescent="0.4"/>
    <row r="3" spans="1:15" x14ac:dyDescent="0.35">
      <c r="A3" s="1"/>
      <c r="B3" s="343" t="s">
        <v>30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4"/>
    </row>
    <row r="4" spans="1:15" x14ac:dyDescent="0.35">
      <c r="A4" s="2"/>
      <c r="B4" s="10">
        <v>39630</v>
      </c>
      <c r="C4" s="10">
        <v>39661</v>
      </c>
      <c r="D4" s="10">
        <v>39692</v>
      </c>
      <c r="E4" s="10">
        <v>39722</v>
      </c>
      <c r="F4" s="10">
        <v>39753</v>
      </c>
      <c r="G4" s="10">
        <v>39783</v>
      </c>
      <c r="H4" s="10">
        <v>39814</v>
      </c>
      <c r="I4" s="10">
        <v>39845</v>
      </c>
      <c r="J4" s="10">
        <v>39873</v>
      </c>
      <c r="K4" s="10">
        <v>39904</v>
      </c>
      <c r="L4" s="10">
        <v>39934</v>
      </c>
      <c r="M4" s="10">
        <v>39965</v>
      </c>
      <c r="N4" s="11">
        <v>39995</v>
      </c>
      <c r="O4" s="89" t="s">
        <v>69</v>
      </c>
    </row>
    <row r="5" spans="1:15" x14ac:dyDescent="0.35">
      <c r="A5" s="2" t="s">
        <v>0</v>
      </c>
      <c r="B5" s="5">
        <v>5952191.5</v>
      </c>
      <c r="C5" s="5">
        <v>5055574.333333333</v>
      </c>
      <c r="D5" s="5">
        <v>7085983.4523809524</v>
      </c>
      <c r="E5" s="5">
        <v>4565722.2608695654</v>
      </c>
      <c r="F5" s="5">
        <v>3737154.210526316</v>
      </c>
      <c r="G5" s="5">
        <v>2740980.8181818179</v>
      </c>
      <c r="H5" s="5">
        <v>3576917.1</v>
      </c>
      <c r="I5" s="5">
        <v>4143016.6842105268</v>
      </c>
      <c r="J5" s="5">
        <v>3825489.7727272729</v>
      </c>
      <c r="K5" s="5">
        <v>3320850.3809523811</v>
      </c>
      <c r="L5" s="5">
        <v>4722619.6500000004</v>
      </c>
      <c r="M5" s="5">
        <v>5106545.0909090908</v>
      </c>
      <c r="N5" s="6">
        <v>4168416.9090909092</v>
      </c>
    </row>
    <row r="6" spans="1:15" x14ac:dyDescent="0.35">
      <c r="A6" s="2" t="s">
        <v>1</v>
      </c>
      <c r="B6" s="5">
        <v>3693211.6818181816</v>
      </c>
      <c r="C6" s="5">
        <v>2733432.2380952383</v>
      </c>
      <c r="D6" s="5">
        <v>5105353.333333333</v>
      </c>
      <c r="E6" s="5">
        <v>4929782.6521739122</v>
      </c>
      <c r="F6" s="5">
        <v>3913307.3157894737</v>
      </c>
      <c r="G6" s="5">
        <v>3082565.0909090908</v>
      </c>
      <c r="H6" s="5">
        <v>2985283.9000000004</v>
      </c>
      <c r="I6" s="5">
        <v>3436479.4210526319</v>
      </c>
      <c r="J6" s="5">
        <v>4125536.8181818179</v>
      </c>
      <c r="K6" s="5">
        <v>3044583.6190476189</v>
      </c>
      <c r="L6" s="5">
        <v>2995754.55</v>
      </c>
      <c r="M6" s="5">
        <v>2925563.5454545454</v>
      </c>
      <c r="N6" s="6">
        <v>2531839.6818181816</v>
      </c>
    </row>
    <row r="7" spans="1:15" x14ac:dyDescent="0.35">
      <c r="A7" s="2" t="s">
        <v>2</v>
      </c>
      <c r="B7" s="5">
        <v>640347.13636363635</v>
      </c>
      <c r="C7" s="5">
        <v>659212.80952380958</v>
      </c>
      <c r="D7" s="5">
        <v>834799.33333333337</v>
      </c>
      <c r="E7" s="5">
        <v>560632.6086956521</v>
      </c>
      <c r="F7" s="5">
        <v>470675.84210526315</v>
      </c>
      <c r="G7" s="5">
        <v>405435.95454545459</v>
      </c>
      <c r="H7" s="5">
        <v>460486.30000000005</v>
      </c>
      <c r="I7" s="5">
        <v>511756.78947368421</v>
      </c>
      <c r="J7" s="5">
        <v>545709.45454545459</v>
      </c>
      <c r="K7" s="5">
        <v>450556.90476190473</v>
      </c>
      <c r="L7" s="5">
        <v>543870.75</v>
      </c>
      <c r="M7" s="5">
        <v>701789.54545454541</v>
      </c>
      <c r="N7" s="6">
        <v>611939.09090909094</v>
      </c>
    </row>
    <row r="8" spans="1:15" x14ac:dyDescent="0.35">
      <c r="A8" s="2" t="s">
        <v>3</v>
      </c>
      <c r="B8" s="5">
        <v>877546.81818181812</v>
      </c>
      <c r="C8" s="5">
        <v>851658</v>
      </c>
      <c r="D8" s="5">
        <v>735592.80952380958</v>
      </c>
      <c r="E8" s="5">
        <v>772344.65217391308</v>
      </c>
      <c r="F8" s="5">
        <v>724333.6315789473</v>
      </c>
      <c r="G8" s="5">
        <v>577213.59090909094</v>
      </c>
      <c r="H8" s="5">
        <v>654697.52500000002</v>
      </c>
      <c r="I8" s="5">
        <v>788781.78947368416</v>
      </c>
      <c r="J8" s="5">
        <v>623562.86363636365</v>
      </c>
      <c r="K8" s="5">
        <v>801177.95238095231</v>
      </c>
      <c r="L8" s="5">
        <v>730639.55</v>
      </c>
      <c r="M8" s="5">
        <v>912401.68181818188</v>
      </c>
      <c r="N8" s="6">
        <v>747885.90909090906</v>
      </c>
    </row>
    <row r="9" spans="1:15" x14ac:dyDescent="0.35">
      <c r="A9" s="2" t="s">
        <v>14</v>
      </c>
      <c r="B9" s="12">
        <f>SUM(B5:B8)</f>
        <v>11163297.136363637</v>
      </c>
      <c r="C9" s="12">
        <f t="shared" ref="C9:N9" si="0">SUM(C5:C8)</f>
        <v>9299877.3809523806</v>
      </c>
      <c r="D9" s="12">
        <f t="shared" si="0"/>
        <v>13761728.928571429</v>
      </c>
      <c r="E9" s="12">
        <f t="shared" si="0"/>
        <v>10828482.173913043</v>
      </c>
      <c r="F9" s="12">
        <f t="shared" si="0"/>
        <v>8845471</v>
      </c>
      <c r="G9" s="12">
        <f t="shared" si="0"/>
        <v>6806195.4545454541</v>
      </c>
      <c r="H9" s="12">
        <f t="shared" si="0"/>
        <v>7677384.8250000002</v>
      </c>
      <c r="I9" s="12">
        <f t="shared" si="0"/>
        <v>8880034.6842105277</v>
      </c>
      <c r="J9" s="12">
        <f t="shared" si="0"/>
        <v>9120298.9090909082</v>
      </c>
      <c r="K9" s="12">
        <f t="shared" si="0"/>
        <v>7617168.8571428573</v>
      </c>
      <c r="L9" s="12">
        <f t="shared" si="0"/>
        <v>8992884.5</v>
      </c>
      <c r="M9" s="12">
        <f t="shared" si="0"/>
        <v>9646299.8636363633</v>
      </c>
      <c r="N9" s="54">
        <f t="shared" si="0"/>
        <v>8060081.5909090908</v>
      </c>
    </row>
    <row r="10" spans="1:15" x14ac:dyDescent="0.35">
      <c r="A10" s="2" t="s">
        <v>6</v>
      </c>
      <c r="B10" s="13">
        <v>209265.81818181818</v>
      </c>
      <c r="C10" s="13">
        <v>158439.76190476189</v>
      </c>
      <c r="D10" s="13">
        <v>176893.47619047618</v>
      </c>
      <c r="E10" s="13">
        <v>181605.69565217392</v>
      </c>
      <c r="F10" s="13">
        <v>145978.84210526315</v>
      </c>
      <c r="G10" s="13">
        <v>125757.31818181818</v>
      </c>
      <c r="H10" s="13">
        <v>129018.9</v>
      </c>
      <c r="I10" s="13">
        <v>120856.78947368421</v>
      </c>
      <c r="J10" s="13">
        <v>111876.59090909091</v>
      </c>
      <c r="K10" s="13">
        <v>102348.57142857143</v>
      </c>
      <c r="L10" s="13">
        <v>119184.2</v>
      </c>
      <c r="M10" s="13">
        <v>108919.63636363637</v>
      </c>
      <c r="N10" s="22">
        <v>112825.04545454546</v>
      </c>
    </row>
    <row r="11" spans="1:15" x14ac:dyDescent="0.35">
      <c r="A11" s="2" t="s">
        <v>7</v>
      </c>
      <c r="B11" s="13">
        <v>822681.09090909094</v>
      </c>
      <c r="C11" s="13">
        <v>810372.61904761905</v>
      </c>
      <c r="D11" s="13">
        <v>859542.09523809527</v>
      </c>
      <c r="E11" s="13">
        <v>725986.04347826086</v>
      </c>
      <c r="F11" s="13">
        <v>671186.47368421056</v>
      </c>
      <c r="G11" s="13">
        <v>644450.04545454541</v>
      </c>
      <c r="H11" s="13">
        <v>803961.55</v>
      </c>
      <c r="I11" s="13">
        <v>843713.89473684214</v>
      </c>
      <c r="J11" s="13">
        <v>753700.18181818177</v>
      </c>
      <c r="K11" s="13">
        <v>708756.57142857148</v>
      </c>
      <c r="L11" s="13">
        <v>798277.3</v>
      </c>
      <c r="M11" s="13">
        <v>847117.63636363635</v>
      </c>
      <c r="N11" s="22">
        <v>854267.81818181823</v>
      </c>
    </row>
    <row r="12" spans="1:15" x14ac:dyDescent="0.35">
      <c r="A12" s="2" t="s">
        <v>8</v>
      </c>
      <c r="B12" s="13">
        <v>36408.909090909088</v>
      </c>
      <c r="C12" s="13">
        <v>33556.285714285717</v>
      </c>
      <c r="D12" s="13">
        <v>36692.047619047618</v>
      </c>
      <c r="E12" s="13">
        <v>33532.739130434784</v>
      </c>
      <c r="F12" s="13">
        <v>36565.789473684214</v>
      </c>
      <c r="G12" s="13">
        <v>17230.090909090908</v>
      </c>
      <c r="H12" s="13">
        <v>32361.55</v>
      </c>
      <c r="I12" s="13">
        <v>30768.894736842107</v>
      </c>
      <c r="J12" s="13">
        <v>27504.863636363636</v>
      </c>
      <c r="K12" s="13">
        <v>23484.619047619046</v>
      </c>
      <c r="L12" s="13">
        <v>32325.15</v>
      </c>
      <c r="M12" s="13">
        <v>27213.045454545456</v>
      </c>
      <c r="N12" s="22">
        <v>23029.727272727272</v>
      </c>
    </row>
    <row r="13" spans="1:15" x14ac:dyDescent="0.35">
      <c r="A13" s="2" t="s">
        <v>9</v>
      </c>
      <c r="B13" s="13">
        <v>220687.04545454544</v>
      </c>
      <c r="C13" s="13">
        <v>192250.14285714287</v>
      </c>
      <c r="D13" s="13">
        <v>227790.71428571429</v>
      </c>
      <c r="E13" s="13">
        <v>160094.5652173913</v>
      </c>
      <c r="F13" s="13">
        <v>170561.05263157896</v>
      </c>
      <c r="G13" s="13">
        <v>102559.09090909091</v>
      </c>
      <c r="H13" s="13">
        <v>170866.65</v>
      </c>
      <c r="I13" s="13">
        <v>167487.78947368421</v>
      </c>
      <c r="J13" s="13">
        <v>171394.54545454544</v>
      </c>
      <c r="K13" s="13">
        <v>128814.57142857143</v>
      </c>
      <c r="L13" s="13">
        <v>158589.75</v>
      </c>
      <c r="M13" s="13">
        <v>160646.22727272726</v>
      </c>
      <c r="N13" s="22">
        <v>158936.31818181818</v>
      </c>
    </row>
    <row r="14" spans="1:15" x14ac:dyDescent="0.35">
      <c r="A14" s="2" t="s">
        <v>10</v>
      </c>
      <c r="B14" s="13">
        <v>458193.09090909088</v>
      </c>
      <c r="C14" s="13">
        <v>411547.66666666669</v>
      </c>
      <c r="D14" s="13">
        <v>464143.23809523811</v>
      </c>
      <c r="E14" s="13">
        <v>483526.47826086957</v>
      </c>
      <c r="F14" s="13">
        <v>412754.5263157895</v>
      </c>
      <c r="G14" s="13">
        <v>406684.22727272729</v>
      </c>
      <c r="H14" s="13">
        <v>555063.19999999995</v>
      </c>
      <c r="I14" s="13">
        <v>633926.84210526315</v>
      </c>
      <c r="J14" s="13">
        <v>571861.59090909094</v>
      </c>
      <c r="K14" s="13">
        <v>483814.09523809527</v>
      </c>
      <c r="L14" s="13">
        <v>469518.85</v>
      </c>
      <c r="M14" s="13">
        <v>479187.04545454547</v>
      </c>
      <c r="N14" s="22">
        <v>432618.72727272729</v>
      </c>
    </row>
    <row r="15" spans="1:15" x14ac:dyDescent="0.35">
      <c r="A15" s="2" t="s">
        <v>11</v>
      </c>
      <c r="B15" s="13">
        <v>32535.045454545456</v>
      </c>
      <c r="C15" s="13">
        <v>30353.619047619046</v>
      </c>
      <c r="D15" s="13">
        <v>37304.761904761908</v>
      </c>
      <c r="E15" s="13">
        <v>35070.608695652176</v>
      </c>
      <c r="F15" s="13">
        <v>32878.473684210527</v>
      </c>
      <c r="G15" s="13">
        <v>28897.5</v>
      </c>
      <c r="H15" s="13">
        <v>33944.050000000003</v>
      </c>
      <c r="I15" s="13">
        <v>39991.57894736842</v>
      </c>
      <c r="J15" s="13">
        <v>31058.727272727272</v>
      </c>
      <c r="K15" s="13">
        <v>34648.619047619046</v>
      </c>
      <c r="L15" s="13">
        <v>35572.6</v>
      </c>
      <c r="M15" s="13">
        <v>37741.227272727272</v>
      </c>
      <c r="N15" s="22">
        <v>33873.63636363636</v>
      </c>
    </row>
    <row r="16" spans="1:15" x14ac:dyDescent="0.35">
      <c r="A16" s="2" t="s">
        <v>15</v>
      </c>
      <c r="B16" s="14">
        <f>SUM(B10:B15)</f>
        <v>1779771</v>
      </c>
      <c r="C16" s="14">
        <f>SUM(C10:C15)</f>
        <v>1636520.0952380951</v>
      </c>
      <c r="D16" s="14">
        <f t="shared" ref="D16:N16" si="1">SUM(D10:D15)</f>
        <v>1802366.3333333335</v>
      </c>
      <c r="E16" s="14">
        <f t="shared" si="1"/>
        <v>1619816.1304347827</v>
      </c>
      <c r="F16" s="14">
        <f t="shared" si="1"/>
        <v>1469925.1578947371</v>
      </c>
      <c r="G16" s="14">
        <f t="shared" si="1"/>
        <v>1325578.2727272727</v>
      </c>
      <c r="H16" s="14">
        <f t="shared" si="1"/>
        <v>1725215.9000000001</v>
      </c>
      <c r="I16" s="14">
        <f t="shared" si="1"/>
        <v>1836745.789473684</v>
      </c>
      <c r="J16" s="14">
        <f t="shared" si="1"/>
        <v>1667396.5000000002</v>
      </c>
      <c r="K16" s="14">
        <f t="shared" si="1"/>
        <v>1481867.0476190476</v>
      </c>
      <c r="L16" s="14">
        <f t="shared" si="1"/>
        <v>1613467.85</v>
      </c>
      <c r="M16" s="14">
        <f t="shared" si="1"/>
        <v>1660824.8181818181</v>
      </c>
      <c r="N16" s="55">
        <f t="shared" si="1"/>
        <v>1615551.2727272729</v>
      </c>
    </row>
    <row r="17" spans="1:14" s="8" customFormat="1" x14ac:dyDescent="0.35">
      <c r="A17" s="7" t="s">
        <v>16</v>
      </c>
      <c r="B17" s="14">
        <f>SUM(B9,B16)</f>
        <v>12943068.136363637</v>
      </c>
      <c r="C17" s="14">
        <f t="shared" ref="C17:N17" si="2">SUM(C9,C16)</f>
        <v>10936397.476190476</v>
      </c>
      <c r="D17" s="14">
        <f t="shared" si="2"/>
        <v>15564095.261904763</v>
      </c>
      <c r="E17" s="14">
        <f t="shared" si="2"/>
        <v>12448298.304347826</v>
      </c>
      <c r="F17" s="14">
        <f t="shared" si="2"/>
        <v>10315396.157894738</v>
      </c>
      <c r="G17" s="14">
        <f t="shared" si="2"/>
        <v>8131773.7272727266</v>
      </c>
      <c r="H17" s="14">
        <f t="shared" si="2"/>
        <v>9402600.7249999996</v>
      </c>
      <c r="I17" s="14">
        <f t="shared" si="2"/>
        <v>10716780.473684212</v>
      </c>
      <c r="J17" s="14">
        <f t="shared" si="2"/>
        <v>10787695.409090908</v>
      </c>
      <c r="K17" s="14">
        <f t="shared" si="2"/>
        <v>9099035.9047619049</v>
      </c>
      <c r="L17" s="14">
        <f t="shared" si="2"/>
        <v>10606352.35</v>
      </c>
      <c r="M17" s="14">
        <f t="shared" si="2"/>
        <v>11307124.681818182</v>
      </c>
      <c r="N17" s="55">
        <f t="shared" si="2"/>
        <v>9675632.8636363633</v>
      </c>
    </row>
    <row r="18" spans="1:14" x14ac:dyDescent="0.35">
      <c r="A18" s="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x14ac:dyDescent="0.35">
      <c r="A19" s="2"/>
      <c r="B19" s="352" t="s">
        <v>43</v>
      </c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45"/>
    </row>
    <row r="20" spans="1:14" x14ac:dyDescent="0.35">
      <c r="A20" s="2"/>
      <c r="B20" s="10">
        <v>39630</v>
      </c>
      <c r="C20" s="10">
        <v>39661</v>
      </c>
      <c r="D20" s="10">
        <v>39692</v>
      </c>
      <c r="E20" s="10">
        <v>39722</v>
      </c>
      <c r="F20" s="10">
        <v>39753</v>
      </c>
      <c r="G20" s="10">
        <v>39783</v>
      </c>
      <c r="H20" s="10">
        <v>39814</v>
      </c>
      <c r="I20" s="10">
        <v>39845</v>
      </c>
      <c r="J20" s="10">
        <v>39873</v>
      </c>
      <c r="K20" s="10">
        <v>39904</v>
      </c>
      <c r="L20" s="10">
        <v>39934</v>
      </c>
      <c r="M20" s="10">
        <v>39965</v>
      </c>
      <c r="N20" s="11">
        <v>39995</v>
      </c>
    </row>
    <row r="21" spans="1:14" x14ac:dyDescent="0.35">
      <c r="A21" s="2" t="s">
        <v>0</v>
      </c>
      <c r="B21" s="18">
        <v>6438044.40625</v>
      </c>
      <c r="C21" s="18">
        <v>5922293.4375</v>
      </c>
      <c r="D21" s="18">
        <v>6030014.4765625</v>
      </c>
      <c r="E21" s="18">
        <v>5538220.3923076922</v>
      </c>
      <c r="F21" s="18">
        <v>5155923.722222222</v>
      </c>
      <c r="G21" s="18">
        <v>3692486.25</v>
      </c>
      <c r="H21" s="18">
        <v>3325341.8032786883</v>
      </c>
      <c r="I21" s="18">
        <v>3451757.9836065574</v>
      </c>
      <c r="J21" s="18">
        <v>3842892.360655738</v>
      </c>
      <c r="K21" s="18">
        <v>3751870.1612903229</v>
      </c>
      <c r="L21" s="18">
        <v>3942079.777777778</v>
      </c>
      <c r="M21" s="18">
        <v>4389432.4285714282</v>
      </c>
      <c r="N21" s="19">
        <v>4664086.828125</v>
      </c>
    </row>
    <row r="22" spans="1:14" x14ac:dyDescent="0.35">
      <c r="A22" s="2" t="s">
        <v>1</v>
      </c>
      <c r="B22" s="18">
        <v>3362365.6875</v>
      </c>
      <c r="C22" s="18">
        <v>3389955.484375</v>
      </c>
      <c r="D22" s="18">
        <v>3841643.03125</v>
      </c>
      <c r="E22" s="18">
        <v>4276915.3538461542</v>
      </c>
      <c r="F22" s="18">
        <v>4681750.1587301586</v>
      </c>
      <c r="G22" s="18">
        <v>3993035.5</v>
      </c>
      <c r="H22" s="18">
        <v>3309425.3934426233</v>
      </c>
      <c r="I22" s="18">
        <v>3160905.2295081965</v>
      </c>
      <c r="J22" s="18">
        <v>3537058.9672131152</v>
      </c>
      <c r="K22" s="18">
        <v>3548244.7580645164</v>
      </c>
      <c r="L22" s="18">
        <v>3406558.0476190476</v>
      </c>
      <c r="M22" s="18">
        <v>2987519.7619047621</v>
      </c>
      <c r="N22" s="19">
        <v>2812155.65625</v>
      </c>
    </row>
    <row r="23" spans="1:14" x14ac:dyDescent="0.35">
      <c r="A23" s="2" t="s">
        <v>2</v>
      </c>
      <c r="B23" s="18">
        <v>674581.53125</v>
      </c>
      <c r="C23" s="18">
        <v>687010.46875</v>
      </c>
      <c r="D23" s="18">
        <v>710342.0625</v>
      </c>
      <c r="E23" s="18">
        <v>681058.5384615385</v>
      </c>
      <c r="F23" s="18">
        <v>624891.69841269846</v>
      </c>
      <c r="G23" s="18">
        <v>480577.84375</v>
      </c>
      <c r="H23" s="18">
        <v>443805.86885245901</v>
      </c>
      <c r="I23" s="18">
        <v>456601.57377049181</v>
      </c>
      <c r="J23" s="18">
        <v>507192.01639344264</v>
      </c>
      <c r="K23" s="18">
        <v>503075.51612903224</v>
      </c>
      <c r="L23" s="18">
        <v>513408.22222222225</v>
      </c>
      <c r="M23" s="18">
        <v>567912.38095238095</v>
      </c>
      <c r="N23" s="19">
        <v>621553.828125</v>
      </c>
    </row>
    <row r="24" spans="1:14" x14ac:dyDescent="0.35">
      <c r="A24" s="2" t="s">
        <v>3</v>
      </c>
      <c r="B24" s="18">
        <v>912530.84375</v>
      </c>
      <c r="C24" s="18">
        <v>945424.359375</v>
      </c>
      <c r="D24" s="18">
        <v>822473.390625</v>
      </c>
      <c r="E24" s="18">
        <v>786095.29230769235</v>
      </c>
      <c r="F24" s="18">
        <v>745614.52380952379</v>
      </c>
      <c r="G24" s="18">
        <v>691015.078125</v>
      </c>
      <c r="H24" s="18">
        <v>648442.43442622945</v>
      </c>
      <c r="I24" s="18">
        <v>668516.45081967209</v>
      </c>
      <c r="J24" s="18">
        <v>685232.58196721307</v>
      </c>
      <c r="K24" s="18">
        <v>734354.41935483878</v>
      </c>
      <c r="L24" s="18">
        <v>716760.49206349207</v>
      </c>
      <c r="M24" s="18">
        <v>817624.84126984118</v>
      </c>
      <c r="N24" s="19">
        <v>799048.71875</v>
      </c>
    </row>
    <row r="25" spans="1:14" x14ac:dyDescent="0.35">
      <c r="A25" s="2" t="s">
        <v>14</v>
      </c>
      <c r="B25" s="20">
        <f>SUM(B21:B24)</f>
        <v>11387522.46875</v>
      </c>
      <c r="C25" s="20">
        <f>SUM(C21:C24)</f>
        <v>10944683.75</v>
      </c>
      <c r="D25" s="20">
        <f>SUM(D21:D24)</f>
        <v>11404472.9609375</v>
      </c>
      <c r="E25" s="20">
        <f>SUM(E21:E24)</f>
        <v>11282289.576923076</v>
      </c>
      <c r="F25" s="20">
        <f>SUM(F21:F24)</f>
        <v>11208180.103174603</v>
      </c>
      <c r="G25" s="20">
        <f t="shared" ref="G25:N25" si="3">SUM(G21:G24)</f>
        <v>8857114.671875</v>
      </c>
      <c r="H25" s="20">
        <f t="shared" si="3"/>
        <v>7727015.5</v>
      </c>
      <c r="I25" s="20">
        <f t="shared" si="3"/>
        <v>7737781.2377049169</v>
      </c>
      <c r="J25" s="20">
        <f t="shared" si="3"/>
        <v>8572375.9262295086</v>
      </c>
      <c r="K25" s="20">
        <f t="shared" si="3"/>
        <v>8537544.8548387103</v>
      </c>
      <c r="L25" s="20">
        <f t="shared" si="3"/>
        <v>8578806.5396825392</v>
      </c>
      <c r="M25" s="20">
        <f t="shared" si="3"/>
        <v>8762489.4126984123</v>
      </c>
      <c r="N25" s="56">
        <f t="shared" si="3"/>
        <v>8896845.03125</v>
      </c>
    </row>
    <row r="26" spans="1:14" x14ac:dyDescent="0.35">
      <c r="A26" s="2" t="s">
        <v>6</v>
      </c>
      <c r="B26" s="13">
        <v>222699.078125</v>
      </c>
      <c r="C26" s="13">
        <v>195549.890625</v>
      </c>
      <c r="D26" s="13">
        <v>181966.34375</v>
      </c>
      <c r="E26" s="13">
        <v>172598.90769230769</v>
      </c>
      <c r="F26" s="13">
        <v>169290.3492063492</v>
      </c>
      <c r="G26" s="13">
        <v>151831.09375</v>
      </c>
      <c r="H26" s="13">
        <v>133125.19672131148</v>
      </c>
      <c r="I26" s="13">
        <v>125300.29508196721</v>
      </c>
      <c r="J26" s="13">
        <v>120294.13114754099</v>
      </c>
      <c r="K26" s="13">
        <v>111401.35483870968</v>
      </c>
      <c r="L26" s="13">
        <v>111020.46031746031</v>
      </c>
      <c r="M26" s="13">
        <v>109987.87301587302</v>
      </c>
      <c r="N26" s="22">
        <v>113469.796875</v>
      </c>
    </row>
    <row r="27" spans="1:14" x14ac:dyDescent="0.35">
      <c r="A27" s="2" t="s">
        <v>7</v>
      </c>
      <c r="B27" s="13">
        <v>882351.75</v>
      </c>
      <c r="C27" s="13">
        <v>840475.65625</v>
      </c>
      <c r="D27" s="13">
        <v>830737.390625</v>
      </c>
      <c r="E27" s="13">
        <v>796398.27692307695</v>
      </c>
      <c r="F27" s="13">
        <v>753977.87301587302</v>
      </c>
      <c r="G27" s="13">
        <v>681689.421875</v>
      </c>
      <c r="H27" s="13">
        <v>705076.63934426231</v>
      </c>
      <c r="I27" s="13">
        <v>758814.68852459011</v>
      </c>
      <c r="J27" s="13">
        <v>798216.37704918033</v>
      </c>
      <c r="K27" s="13">
        <v>766062.19354838715</v>
      </c>
      <c r="L27" s="13">
        <v>752870.4444444445</v>
      </c>
      <c r="M27" s="13">
        <v>785492.41269841266</v>
      </c>
      <c r="N27" s="22">
        <v>834312.90625</v>
      </c>
    </row>
    <row r="28" spans="1:14" x14ac:dyDescent="0.35">
      <c r="A28" s="2" t="s">
        <v>8</v>
      </c>
      <c r="B28" s="13">
        <v>36021.268833559297</v>
      </c>
      <c r="C28" s="13">
        <v>35383.140625</v>
      </c>
      <c r="D28" s="13">
        <v>35565.796875</v>
      </c>
      <c r="E28" s="13">
        <v>34561.046153846153</v>
      </c>
      <c r="F28" s="13">
        <v>35500.571428571428</v>
      </c>
      <c r="G28" s="13">
        <v>28829.140625</v>
      </c>
      <c r="H28" s="13">
        <v>28213.819672131147</v>
      </c>
      <c r="I28" s="13">
        <v>26408.22950819672</v>
      </c>
      <c r="J28" s="13">
        <v>30113.885245901638</v>
      </c>
      <c r="K28" s="13">
        <v>27143.435483870966</v>
      </c>
      <c r="L28" s="13">
        <v>27695.031746031746</v>
      </c>
      <c r="M28" s="13">
        <v>27593.126984126986</v>
      </c>
      <c r="N28" s="22">
        <v>27372.5625</v>
      </c>
    </row>
    <row r="29" spans="1:14" x14ac:dyDescent="0.35">
      <c r="A29" s="2" t="s">
        <v>9</v>
      </c>
      <c r="B29" s="13">
        <v>190132.515625</v>
      </c>
      <c r="C29" s="13">
        <v>194298.421875</v>
      </c>
      <c r="D29" s="13">
        <v>213687.078125</v>
      </c>
      <c r="E29" s="13">
        <v>192354.35384615386</v>
      </c>
      <c r="F29" s="13">
        <v>185816.50793650793</v>
      </c>
      <c r="G29" s="13">
        <v>143423.984375</v>
      </c>
      <c r="H29" s="13">
        <v>146135.95081967214</v>
      </c>
      <c r="I29" s="13">
        <v>145178.70491803277</v>
      </c>
      <c r="J29" s="13">
        <v>170004.60655737706</v>
      </c>
      <c r="K29" s="13">
        <v>155775.06451612903</v>
      </c>
      <c r="L29" s="13">
        <v>153136.20634920636</v>
      </c>
      <c r="M29" s="13">
        <v>149382.82539682538</v>
      </c>
      <c r="N29" s="22">
        <v>159415.796875</v>
      </c>
    </row>
    <row r="30" spans="1:14" x14ac:dyDescent="0.35">
      <c r="A30" s="2" t="s">
        <v>10</v>
      </c>
      <c r="B30" s="13">
        <v>399225.10228614323</v>
      </c>
      <c r="C30" s="13">
        <v>410816.375</v>
      </c>
      <c r="D30" s="13">
        <v>444839.953125</v>
      </c>
      <c r="E30" s="13">
        <v>454009.5076923077</v>
      </c>
      <c r="F30" s="13">
        <v>455721.47619047621</v>
      </c>
      <c r="G30" s="13">
        <v>436101.53125</v>
      </c>
      <c r="H30" s="13">
        <v>457223.81967213115</v>
      </c>
      <c r="I30" s="13">
        <v>526113.55737704923</v>
      </c>
      <c r="J30" s="13">
        <v>585685.72131147538</v>
      </c>
      <c r="K30" s="13">
        <v>561059.04838709673</v>
      </c>
      <c r="L30" s="13">
        <v>510022.66666666669</v>
      </c>
      <c r="M30" s="13">
        <v>477660.12698412698</v>
      </c>
      <c r="N30" s="22">
        <v>460157.875</v>
      </c>
    </row>
    <row r="31" spans="1:14" x14ac:dyDescent="0.35">
      <c r="A31" s="2" t="s">
        <v>11</v>
      </c>
      <c r="B31" s="13">
        <v>39763.90169085552</v>
      </c>
      <c r="C31" s="13">
        <v>32822.921875</v>
      </c>
      <c r="D31" s="13">
        <v>33384.328125</v>
      </c>
      <c r="E31" s="13">
        <v>34268.461538461539</v>
      </c>
      <c r="F31" s="13">
        <v>35154.206349206346</v>
      </c>
      <c r="G31" s="13">
        <v>32297.8125</v>
      </c>
      <c r="H31" s="13">
        <v>31792.081967213115</v>
      </c>
      <c r="I31" s="13">
        <v>34007.639344262294</v>
      </c>
      <c r="J31" s="13">
        <v>34787.098360655735</v>
      </c>
      <c r="K31" s="13">
        <v>35012.145161290326</v>
      </c>
      <c r="L31" s="13">
        <v>33688.333333333336</v>
      </c>
      <c r="M31" s="13">
        <v>36021.904761904763</v>
      </c>
      <c r="N31" s="22">
        <v>35734.046875</v>
      </c>
    </row>
    <row r="32" spans="1:14" s="8" customFormat="1" x14ac:dyDescent="0.35">
      <c r="A32" s="7" t="s">
        <v>15</v>
      </c>
      <c r="B32" s="14">
        <f>SUM(B26:B31)</f>
        <v>1770193.6165605581</v>
      </c>
      <c r="C32" s="14">
        <f t="shared" ref="C32:N32" si="4">SUM(C26:C31)</f>
        <v>1709346.40625</v>
      </c>
      <c r="D32" s="14">
        <f t="shared" si="4"/>
        <v>1740180.890625</v>
      </c>
      <c r="E32" s="14">
        <f t="shared" si="4"/>
        <v>1684190.5538461539</v>
      </c>
      <c r="F32" s="14">
        <f t="shared" si="4"/>
        <v>1635460.9841269844</v>
      </c>
      <c r="G32" s="14">
        <f t="shared" si="4"/>
        <v>1474172.984375</v>
      </c>
      <c r="H32" s="14">
        <f t="shared" si="4"/>
        <v>1501567.5081967216</v>
      </c>
      <c r="I32" s="14">
        <f t="shared" si="4"/>
        <v>1615823.1147540982</v>
      </c>
      <c r="J32" s="14">
        <f t="shared" si="4"/>
        <v>1739101.8196721312</v>
      </c>
      <c r="K32" s="14">
        <f t="shared" si="4"/>
        <v>1656453.2419354839</v>
      </c>
      <c r="L32" s="14">
        <f t="shared" si="4"/>
        <v>1588433.142857143</v>
      </c>
      <c r="M32" s="14">
        <f t="shared" si="4"/>
        <v>1586138.2698412701</v>
      </c>
      <c r="N32" s="55">
        <f t="shared" si="4"/>
        <v>1630462.984375</v>
      </c>
    </row>
    <row r="33" spans="1:14" x14ac:dyDescent="0.35">
      <c r="A33" s="2" t="s">
        <v>16</v>
      </c>
      <c r="B33" s="20">
        <f>SUM(B32,B25)</f>
        <v>13157716.085310558</v>
      </c>
      <c r="C33" s="20">
        <f t="shared" ref="C33:N33" si="5">SUM(C32,C25)</f>
        <v>12654030.15625</v>
      </c>
      <c r="D33" s="20">
        <f t="shared" si="5"/>
        <v>13144653.8515625</v>
      </c>
      <c r="E33" s="20">
        <f t="shared" si="5"/>
        <v>12966480.13076923</v>
      </c>
      <c r="F33" s="20">
        <f t="shared" si="5"/>
        <v>12843641.087301588</v>
      </c>
      <c r="G33" s="20">
        <f t="shared" si="5"/>
        <v>10331287.65625</v>
      </c>
      <c r="H33" s="20">
        <f t="shared" si="5"/>
        <v>9228583.0081967209</v>
      </c>
      <c r="I33" s="20">
        <f t="shared" si="5"/>
        <v>9353604.3524590153</v>
      </c>
      <c r="J33" s="20">
        <f t="shared" si="5"/>
        <v>10311477.745901641</v>
      </c>
      <c r="K33" s="20">
        <f t="shared" si="5"/>
        <v>10193998.096774194</v>
      </c>
      <c r="L33" s="20">
        <f t="shared" si="5"/>
        <v>10167239.682539683</v>
      </c>
      <c r="M33" s="20">
        <f t="shared" si="5"/>
        <v>10348627.682539683</v>
      </c>
      <c r="N33" s="56">
        <f t="shared" si="5"/>
        <v>10527308.015625</v>
      </c>
    </row>
    <row r="34" spans="1:14" x14ac:dyDescent="0.35">
      <c r="A34" s="2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x14ac:dyDescent="0.35">
      <c r="A35" s="2"/>
      <c r="B35" s="345" t="s">
        <v>17</v>
      </c>
      <c r="C35" s="346"/>
      <c r="D35" s="346"/>
      <c r="E35" s="346"/>
      <c r="F35" s="346"/>
      <c r="G35" s="346"/>
      <c r="H35" s="346"/>
      <c r="I35" s="346"/>
      <c r="J35" s="346"/>
      <c r="K35" s="346"/>
      <c r="L35" s="346"/>
      <c r="M35" s="346"/>
      <c r="N35" s="347"/>
    </row>
    <row r="36" spans="1:14" x14ac:dyDescent="0.35">
      <c r="A36" s="2"/>
      <c r="B36" s="44">
        <v>39630</v>
      </c>
      <c r="C36" s="57">
        <v>39661</v>
      </c>
      <c r="D36" s="57">
        <v>39692</v>
      </c>
      <c r="E36" s="57">
        <v>39722</v>
      </c>
      <c r="F36" s="57">
        <v>39753</v>
      </c>
      <c r="G36" s="57">
        <v>39783</v>
      </c>
      <c r="H36" s="57">
        <v>39814</v>
      </c>
      <c r="I36" s="57">
        <v>39845</v>
      </c>
      <c r="J36" s="57">
        <v>39873</v>
      </c>
      <c r="K36" s="57">
        <v>39904</v>
      </c>
      <c r="L36" s="57">
        <v>39934</v>
      </c>
      <c r="M36" s="57">
        <v>39965</v>
      </c>
      <c r="N36" s="58">
        <v>39995</v>
      </c>
    </row>
    <row r="37" spans="1:14" x14ac:dyDescent="0.35">
      <c r="A37" s="2" t="s">
        <v>0</v>
      </c>
      <c r="B37" s="48">
        <v>0.51820877183973668</v>
      </c>
      <c r="C37" s="59">
        <v>0.51877495071192592</v>
      </c>
      <c r="D37" s="59">
        <v>0.52054013893180262</v>
      </c>
      <c r="E37" s="59">
        <v>0.53894372429001769</v>
      </c>
      <c r="F37" s="59">
        <v>0.5452022585690075</v>
      </c>
      <c r="G37" s="59">
        <v>0.56930565119318322</v>
      </c>
      <c r="H37" s="59">
        <v>0.56732113154890784</v>
      </c>
      <c r="I37" s="59">
        <v>0.55349877983058826</v>
      </c>
      <c r="J37" s="59">
        <v>0.5315710598600778</v>
      </c>
      <c r="K37" s="59">
        <v>0.52661723374944824</v>
      </c>
      <c r="L37" s="59">
        <v>0.52206309477457125</v>
      </c>
      <c r="M37" s="59">
        <v>0.52541682304060988</v>
      </c>
      <c r="N37" s="60">
        <v>0.51780033409674986</v>
      </c>
    </row>
    <row r="38" spans="1:14" x14ac:dyDescent="0.35">
      <c r="A38" s="2" t="s">
        <v>1</v>
      </c>
      <c r="B38" s="48">
        <v>0.70681985052711482</v>
      </c>
      <c r="C38" s="59">
        <v>0.71065015794293884</v>
      </c>
      <c r="D38" s="59">
        <v>0.72017982532002078</v>
      </c>
      <c r="E38" s="59">
        <v>0.74658481217832995</v>
      </c>
      <c r="F38" s="59">
        <v>0.74640500444040969</v>
      </c>
      <c r="G38" s="59">
        <v>0.74831103005392141</v>
      </c>
      <c r="H38" s="59">
        <v>0.7296209417246714</v>
      </c>
      <c r="I38" s="59">
        <v>0.72665138860226586</v>
      </c>
      <c r="J38" s="59">
        <v>0.71624526615951101</v>
      </c>
      <c r="K38" s="59">
        <v>0.70842282255185918</v>
      </c>
      <c r="L38" s="59">
        <v>0.70127101636643829</v>
      </c>
      <c r="M38" s="59">
        <v>0.71231890840181955</v>
      </c>
      <c r="N38" s="60">
        <v>0.72020327055538813</v>
      </c>
    </row>
    <row r="39" spans="1:14" x14ac:dyDescent="0.35">
      <c r="A39" s="2" t="s">
        <v>2</v>
      </c>
      <c r="B39" s="48">
        <v>0.90450371292684284</v>
      </c>
      <c r="C39" s="59">
        <v>0.91128802042454315</v>
      </c>
      <c r="D39" s="59">
        <v>0.93628890203249793</v>
      </c>
      <c r="E39" s="59">
        <v>0.93157723796700642</v>
      </c>
      <c r="F39" s="59">
        <v>0.91470551303404257</v>
      </c>
      <c r="G39" s="59">
        <v>0.89391007121569988</v>
      </c>
      <c r="H39" s="59">
        <v>0.92815445669310881</v>
      </c>
      <c r="I39" s="59">
        <v>0.94699984195425824</v>
      </c>
      <c r="J39" s="59">
        <v>0.91828880551689396</v>
      </c>
      <c r="K39" s="59">
        <v>0.91992782091138636</v>
      </c>
      <c r="L39" s="59">
        <v>0.90465965911342927</v>
      </c>
      <c r="M39" s="59">
        <v>0.90082661295281408</v>
      </c>
      <c r="N39" s="60">
        <v>0.87368434665189521</v>
      </c>
    </row>
    <row r="40" spans="1:14" x14ac:dyDescent="0.35">
      <c r="A40" s="2" t="s">
        <v>3</v>
      </c>
      <c r="B40" s="48">
        <v>1.1458320733473837</v>
      </c>
      <c r="C40" s="59">
        <v>1.1546216241453346</v>
      </c>
      <c r="D40" s="59">
        <v>1.1544754064516942</v>
      </c>
      <c r="E40" s="59">
        <v>1.1440042655427525</v>
      </c>
      <c r="F40" s="59">
        <v>1.1673878826488386</v>
      </c>
      <c r="G40" s="59">
        <v>1.153873436960323</v>
      </c>
      <c r="H40" s="59">
        <v>1.150494042995361</v>
      </c>
      <c r="I40" s="59">
        <v>1.1146042111572054</v>
      </c>
      <c r="J40" s="59">
        <v>1.108305357131643</v>
      </c>
      <c r="K40" s="59">
        <v>1.1255320041474217</v>
      </c>
      <c r="L40" s="59">
        <v>1.1074739174235684</v>
      </c>
      <c r="M40" s="59">
        <v>1.1299148146103959</v>
      </c>
      <c r="N40" s="60">
        <v>1.1291918008536794</v>
      </c>
    </row>
    <row r="41" spans="1:14" x14ac:dyDescent="0.35">
      <c r="A41" s="2" t="s">
        <v>14</v>
      </c>
      <c r="B41" s="49">
        <v>0.64707723089591374</v>
      </c>
      <c r="C41" s="61">
        <v>0.65776973281091833</v>
      </c>
      <c r="D41" s="61">
        <v>0.65940347248305098</v>
      </c>
      <c r="E41" s="61">
        <v>0.68351588721614132</v>
      </c>
      <c r="F41" s="61">
        <v>0.69123766542581444</v>
      </c>
      <c r="G41" s="61">
        <v>0.71322584711511383</v>
      </c>
      <c r="H41" s="61">
        <v>0.70649687448780862</v>
      </c>
      <c r="I41" s="61">
        <v>0.69592984223012599</v>
      </c>
      <c r="J41" s="61">
        <v>0.67675144543085197</v>
      </c>
      <c r="K41" s="61">
        <v>0.67686784845891168</v>
      </c>
      <c r="L41" s="61">
        <v>0.66503283690002724</v>
      </c>
      <c r="M41" s="61">
        <v>0.66987646869227502</v>
      </c>
      <c r="N41" s="62">
        <v>0.66155030351293342</v>
      </c>
    </row>
    <row r="42" spans="1:14" x14ac:dyDescent="0.35">
      <c r="A42" s="2" t="s">
        <v>6</v>
      </c>
      <c r="B42" s="50">
        <v>1.5892270848112655</v>
      </c>
      <c r="C42" s="63">
        <v>1.4042722753057022</v>
      </c>
      <c r="D42" s="63">
        <v>1.3850532078133266</v>
      </c>
      <c r="E42" s="63">
        <v>1.3580437945547208</v>
      </c>
      <c r="F42" s="63">
        <v>1.6059048622391208</v>
      </c>
      <c r="G42" s="63">
        <v>1.6016026886373529</v>
      </c>
      <c r="H42" s="63">
        <v>1.6015903641549301</v>
      </c>
      <c r="I42" s="63">
        <v>1.5739335639312666</v>
      </c>
      <c r="J42" s="63">
        <v>1.5437960466299678</v>
      </c>
      <c r="K42" s="63">
        <v>1.4886295628373898</v>
      </c>
      <c r="L42" s="63">
        <v>1.5017294305026228</v>
      </c>
      <c r="M42" s="63">
        <v>1.541467845166917</v>
      </c>
      <c r="N42" s="64">
        <v>1.5806314558090271</v>
      </c>
    </row>
    <row r="43" spans="1:14" x14ac:dyDescent="0.35">
      <c r="A43" s="2" t="s">
        <v>7</v>
      </c>
      <c r="B43" s="50">
        <v>1.3165272471763672</v>
      </c>
      <c r="C43" s="63">
        <v>1.3167526191734957</v>
      </c>
      <c r="D43" s="63">
        <v>1.3153757150579684</v>
      </c>
      <c r="E43" s="63">
        <v>1.2997432488746259</v>
      </c>
      <c r="F43" s="63">
        <v>1.2957886474122036</v>
      </c>
      <c r="G43" s="63">
        <v>1.3084906297710768</v>
      </c>
      <c r="H43" s="63">
        <v>1.381332849178702</v>
      </c>
      <c r="I43" s="63">
        <v>1.401907664403949</v>
      </c>
      <c r="J43" s="63">
        <v>1.3466217547857058</v>
      </c>
      <c r="K43" s="63">
        <v>1.316823169974809</v>
      </c>
      <c r="L43" s="63">
        <v>1.3131499190970637</v>
      </c>
      <c r="M43" s="63">
        <v>1.3646266026267113</v>
      </c>
      <c r="N43" s="64">
        <v>1.3530548316733109</v>
      </c>
    </row>
    <row r="44" spans="1:14" x14ac:dyDescent="0.35">
      <c r="A44" s="2" t="s">
        <v>8</v>
      </c>
      <c r="B44" s="50">
        <v>1.8297989357219211</v>
      </c>
      <c r="C44" s="63">
        <v>1.7961818194664567</v>
      </c>
      <c r="D44" s="63">
        <v>1.799272062212159</v>
      </c>
      <c r="E44" s="63">
        <v>1.8634340974365093</v>
      </c>
      <c r="F44" s="63">
        <v>1.8929790086097431</v>
      </c>
      <c r="G44" s="63">
        <v>1.9094290824442499</v>
      </c>
      <c r="H44" s="63">
        <v>1.8241309368795553</v>
      </c>
      <c r="I44" s="63">
        <v>1.8101961013146677</v>
      </c>
      <c r="J44" s="63">
        <v>1.7756558790210066</v>
      </c>
      <c r="K44" s="63">
        <v>1.7913205751864416</v>
      </c>
      <c r="L44" s="63">
        <v>1.7350841753953576</v>
      </c>
      <c r="M44" s="63">
        <v>1.790578605975518</v>
      </c>
      <c r="N44" s="64">
        <v>1.7953454079619735</v>
      </c>
    </row>
    <row r="45" spans="1:14" x14ac:dyDescent="0.35">
      <c r="A45" s="2" t="s">
        <v>9</v>
      </c>
      <c r="B45" s="50">
        <v>1.7332893661912279</v>
      </c>
      <c r="C45" s="63">
        <v>1.7329318817646726</v>
      </c>
      <c r="D45" s="63">
        <v>1.7188164520359901</v>
      </c>
      <c r="E45" s="63">
        <v>1.7378877501163115</v>
      </c>
      <c r="F45" s="63">
        <v>1.7466765011395438</v>
      </c>
      <c r="G45" s="63">
        <v>1.7909054273632536</v>
      </c>
      <c r="H45" s="63">
        <v>1.7919853150440532</v>
      </c>
      <c r="I45" s="63">
        <v>1.8115226220347316</v>
      </c>
      <c r="J45" s="63">
        <v>1.7972991040454929</v>
      </c>
      <c r="K45" s="63">
        <v>1.795570176912715</v>
      </c>
      <c r="L45" s="63">
        <v>1.7652901014038087</v>
      </c>
      <c r="M45" s="63">
        <v>1.7381080073770585</v>
      </c>
      <c r="N45" s="64">
        <v>1.7304231704048161</v>
      </c>
    </row>
    <row r="46" spans="1:14" x14ac:dyDescent="0.35">
      <c r="A46" s="2" t="s">
        <v>10</v>
      </c>
      <c r="B46" s="50">
        <v>2.1504005554826748</v>
      </c>
      <c r="C46" s="63">
        <v>2.1291969001661628</v>
      </c>
      <c r="D46" s="63">
        <v>2.1392807778443625</v>
      </c>
      <c r="E46" s="63">
        <v>2.2506404796402433</v>
      </c>
      <c r="F46" s="63">
        <v>2.3590316648782936</v>
      </c>
      <c r="G46" s="63">
        <v>2.3522863135584324</v>
      </c>
      <c r="H46" s="63">
        <v>2.1775079812580937</v>
      </c>
      <c r="I46" s="63">
        <v>1.9591304912761618</v>
      </c>
      <c r="J46" s="63">
        <v>1.8741637459624529</v>
      </c>
      <c r="K46" s="63">
        <v>1.8497661409109449</v>
      </c>
      <c r="L46" s="63">
        <v>1.9721759334915736</v>
      </c>
      <c r="M46" s="63">
        <v>2.0314658429993435</v>
      </c>
      <c r="N46" s="64">
        <v>2.1634065095803234</v>
      </c>
    </row>
    <row r="47" spans="1:14" x14ac:dyDescent="0.35">
      <c r="A47" s="2" t="s">
        <v>11</v>
      </c>
      <c r="B47" s="50">
        <v>4.5289301547316398</v>
      </c>
      <c r="C47" s="63">
        <v>4.842701356283504</v>
      </c>
      <c r="D47" s="63">
        <v>4.2737502299216938</v>
      </c>
      <c r="E47" s="63">
        <v>3.9474666367370768</v>
      </c>
      <c r="F47" s="63">
        <v>4.5049567235513388</v>
      </c>
      <c r="G47" s="63">
        <v>4.9689677851634695</v>
      </c>
      <c r="H47" s="63">
        <v>5.0339775188893823</v>
      </c>
      <c r="I47" s="63">
        <v>4.2505116449245248</v>
      </c>
      <c r="J47" s="63">
        <v>3.8143523908666004</v>
      </c>
      <c r="K47" s="63">
        <v>3.7001417620595856</v>
      </c>
      <c r="L47" s="63">
        <v>3.855170301839919</v>
      </c>
      <c r="M47" s="63">
        <v>3.6075051883657121</v>
      </c>
      <c r="N47" s="64">
        <v>3.5041498783698768</v>
      </c>
    </row>
    <row r="48" spans="1:14" x14ac:dyDescent="0.35">
      <c r="A48" s="2" t="s">
        <v>15</v>
      </c>
      <c r="B48" s="51">
        <v>1.6662627531951923</v>
      </c>
      <c r="C48" s="65">
        <v>1.6469598236423884</v>
      </c>
      <c r="D48" s="65">
        <v>1.649460768073707</v>
      </c>
      <c r="E48" s="65">
        <v>1.6775349112240963</v>
      </c>
      <c r="F48" s="65">
        <v>1.7573350428201193</v>
      </c>
      <c r="G48" s="65">
        <v>1.7863478584300727</v>
      </c>
      <c r="H48" s="65">
        <v>1.7689153917821698</v>
      </c>
      <c r="I48" s="65">
        <v>1.7001093771321547</v>
      </c>
      <c r="J48" s="65">
        <v>1.6387696981627344</v>
      </c>
      <c r="K48" s="65">
        <v>1.6120644486186817</v>
      </c>
      <c r="L48" s="65">
        <v>1.6427925840432418</v>
      </c>
      <c r="M48" s="65">
        <v>1.6712270621262939</v>
      </c>
      <c r="N48" s="66">
        <v>1.6890607494897725</v>
      </c>
    </row>
    <row r="49" spans="1:14" x14ac:dyDescent="0.35">
      <c r="A49" s="2" t="s">
        <v>16</v>
      </c>
      <c r="B49" s="49">
        <v>0.78419491615745807</v>
      </c>
      <c r="C49" s="61">
        <v>0.79139264823893241</v>
      </c>
      <c r="D49" s="61">
        <v>0.79047400419371938</v>
      </c>
      <c r="E49" s="61">
        <v>0.81262690523736381</v>
      </c>
      <c r="F49" s="61">
        <v>0.82698940052628556</v>
      </c>
      <c r="G49" s="61">
        <v>0.86634978127197082</v>
      </c>
      <c r="H49" s="61">
        <v>0.87936122410423145</v>
      </c>
      <c r="I49" s="61">
        <v>0.86928296106460878</v>
      </c>
      <c r="J49" s="61">
        <v>0.83900244342392383</v>
      </c>
      <c r="K49" s="61">
        <v>0.82883073347015401</v>
      </c>
      <c r="L49" s="61">
        <v>0.8178934915940812</v>
      </c>
      <c r="M49" s="61">
        <v>0.82335394206244283</v>
      </c>
      <c r="N49" s="62">
        <v>0.82069151078929259</v>
      </c>
    </row>
    <row r="51" spans="1:14" x14ac:dyDescent="0.35">
      <c r="A51" s="2"/>
      <c r="B51" s="348" t="s">
        <v>29</v>
      </c>
      <c r="C51" s="349"/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50"/>
    </row>
    <row r="52" spans="1:14" x14ac:dyDescent="0.35">
      <c r="A52" s="2"/>
      <c r="B52" s="44">
        <v>39630</v>
      </c>
      <c r="C52" s="57">
        <v>39661</v>
      </c>
      <c r="D52" s="57">
        <v>39692</v>
      </c>
      <c r="E52" s="57">
        <v>39722</v>
      </c>
      <c r="F52" s="57">
        <v>39753</v>
      </c>
      <c r="G52" s="57">
        <v>39783</v>
      </c>
      <c r="H52" s="57">
        <v>39814</v>
      </c>
      <c r="I52" s="57">
        <v>39845</v>
      </c>
      <c r="J52" s="57">
        <v>39873</v>
      </c>
      <c r="K52" s="57">
        <v>39904</v>
      </c>
      <c r="L52" s="57">
        <v>39934</v>
      </c>
      <c r="M52" s="57">
        <v>39965</v>
      </c>
      <c r="N52" s="58">
        <v>39995</v>
      </c>
    </row>
    <row r="53" spans="1:14" x14ac:dyDescent="0.35">
      <c r="A53" s="2" t="s">
        <v>18</v>
      </c>
      <c r="B53" s="46">
        <v>1501079.4090909092</v>
      </c>
      <c r="C53" s="15">
        <v>1332344.7142857143</v>
      </c>
      <c r="D53" s="15">
        <v>1950711.142857143</v>
      </c>
      <c r="E53" s="15">
        <v>1527903.8695652173</v>
      </c>
      <c r="F53" s="15">
        <v>1272546.3684210526</v>
      </c>
      <c r="G53" s="15">
        <v>1012887.4090909091</v>
      </c>
      <c r="H53" s="15">
        <v>1168598.9750000001</v>
      </c>
      <c r="I53" s="15">
        <v>1241109.4736842106</v>
      </c>
      <c r="J53" s="15">
        <v>1158696.3636363635</v>
      </c>
      <c r="K53" s="15">
        <v>1007792.5238095238</v>
      </c>
      <c r="L53" s="15">
        <v>1383517.55</v>
      </c>
      <c r="M53" s="15">
        <v>1484727.5454545454</v>
      </c>
      <c r="N53" s="67">
        <v>1049122.6363636365</v>
      </c>
    </row>
    <row r="54" spans="1:14" x14ac:dyDescent="0.35">
      <c r="A54" s="2" t="s">
        <v>24</v>
      </c>
      <c r="B54" s="46">
        <v>9500465.8636363633</v>
      </c>
      <c r="C54" s="15">
        <v>7832627.7142857146</v>
      </c>
      <c r="D54" s="15">
        <v>11597595.452380951</v>
      </c>
      <c r="E54" s="15">
        <v>9136615.4347826093</v>
      </c>
      <c r="F54" s="15">
        <v>7439837.3157894732</v>
      </c>
      <c r="G54" s="15">
        <v>5685378.5</v>
      </c>
      <c r="H54" s="15">
        <v>6377838.2999999998</v>
      </c>
      <c r="I54" s="15">
        <v>7508184.5789473681</v>
      </c>
      <c r="J54" s="15">
        <v>7833981.3636363633</v>
      </c>
      <c r="K54" s="15">
        <v>6505645.8095238097</v>
      </c>
      <c r="L54" s="15">
        <v>7486038.2000000002</v>
      </c>
      <c r="M54" s="15">
        <v>7979318.0909090908</v>
      </c>
      <c r="N54" s="67">
        <v>6894433.6818181816</v>
      </c>
    </row>
    <row r="55" spans="1:14" x14ac:dyDescent="0.35">
      <c r="A55" s="2" t="s">
        <v>25</v>
      </c>
      <c r="B55" s="46">
        <v>161751.86363636365</v>
      </c>
      <c r="C55" s="15">
        <v>134904.95238095237</v>
      </c>
      <c r="D55" s="15">
        <v>213422.33333333334</v>
      </c>
      <c r="E55" s="15">
        <v>163962.86956521738</v>
      </c>
      <c r="F55" s="15">
        <v>133087.31578947368</v>
      </c>
      <c r="G55" s="15">
        <v>107929.54545454546</v>
      </c>
      <c r="H55" s="15">
        <v>130947.55</v>
      </c>
      <c r="I55" s="15">
        <v>130740.63157894737</v>
      </c>
      <c r="J55" s="15">
        <v>127621.18181818182</v>
      </c>
      <c r="K55" s="15">
        <v>103730.5238095238</v>
      </c>
      <c r="L55" s="15">
        <v>123328.75</v>
      </c>
      <c r="M55" s="15">
        <v>182254.22727272729</v>
      </c>
      <c r="N55" s="67">
        <v>116525.27272727274</v>
      </c>
    </row>
    <row r="56" spans="1:14" x14ac:dyDescent="0.35">
      <c r="A56" s="7" t="s">
        <v>27</v>
      </c>
      <c r="B56" s="47">
        <f>SUM(B53:B55)</f>
        <v>11163297.136363637</v>
      </c>
      <c r="C56" s="68">
        <f t="shared" ref="C56:N56" si="6">SUM(C53:C55)</f>
        <v>9299877.3809523806</v>
      </c>
      <c r="D56" s="68">
        <f t="shared" si="6"/>
        <v>13761728.928571429</v>
      </c>
      <c r="E56" s="68">
        <f t="shared" si="6"/>
        <v>10828482.173913043</v>
      </c>
      <c r="F56" s="68">
        <f t="shared" si="6"/>
        <v>8845471</v>
      </c>
      <c r="G56" s="68">
        <f t="shared" si="6"/>
        <v>6806195.4545454551</v>
      </c>
      <c r="H56" s="68">
        <f t="shared" si="6"/>
        <v>7677384.8250000002</v>
      </c>
      <c r="I56" s="68">
        <f t="shared" si="6"/>
        <v>8880034.6842105258</v>
      </c>
      <c r="J56" s="68">
        <f t="shared" si="6"/>
        <v>9120298.9090909082</v>
      </c>
      <c r="K56" s="68">
        <f t="shared" si="6"/>
        <v>7617168.8571428582</v>
      </c>
      <c r="L56" s="68">
        <f t="shared" si="6"/>
        <v>8992884.5</v>
      </c>
      <c r="M56" s="68">
        <f t="shared" si="6"/>
        <v>9646299.8636363633</v>
      </c>
      <c r="N56" s="69">
        <f t="shared" si="6"/>
        <v>8060081.5909090908</v>
      </c>
    </row>
    <row r="57" spans="1:14" x14ac:dyDescent="0.35">
      <c r="A57" s="2" t="s">
        <v>20</v>
      </c>
      <c r="B57" s="45">
        <v>209265.81818181818</v>
      </c>
      <c r="C57" s="70">
        <v>158439.76190476189</v>
      </c>
      <c r="D57" s="70">
        <v>176893.47619047618</v>
      </c>
      <c r="E57" s="70">
        <v>181605.69565217392</v>
      </c>
      <c r="F57" s="70">
        <v>145978.84210526315</v>
      </c>
      <c r="G57" s="70">
        <v>125757.31818181818</v>
      </c>
      <c r="H57" s="70">
        <v>129018.9</v>
      </c>
      <c r="I57" s="70">
        <v>120856.78947368421</v>
      </c>
      <c r="J57" s="70">
        <v>111876.59090909091</v>
      </c>
      <c r="K57" s="70">
        <v>102348.57142857143</v>
      </c>
      <c r="L57" s="70">
        <v>119184.2</v>
      </c>
      <c r="M57" s="70">
        <v>108919.63636363637</v>
      </c>
      <c r="N57" s="71">
        <v>112825.04545454546</v>
      </c>
    </row>
    <row r="58" spans="1:14" x14ac:dyDescent="0.35">
      <c r="A58" s="2" t="s">
        <v>21</v>
      </c>
      <c r="B58" s="45">
        <v>822681.09090909094</v>
      </c>
      <c r="C58" s="70">
        <v>810372.61904761905</v>
      </c>
      <c r="D58" s="70">
        <v>859542.09523809527</v>
      </c>
      <c r="E58" s="70">
        <v>725986.04347826086</v>
      </c>
      <c r="F58" s="70">
        <v>671186.47368421056</v>
      </c>
      <c r="G58" s="70">
        <v>644450.04545454541</v>
      </c>
      <c r="H58" s="70">
        <v>803961.55</v>
      </c>
      <c r="I58" s="70">
        <v>843713.89473684214</v>
      </c>
      <c r="J58" s="70">
        <v>753700.18181818177</v>
      </c>
      <c r="K58" s="70">
        <v>708756.57142857148</v>
      </c>
      <c r="L58" s="70">
        <v>798277.3</v>
      </c>
      <c r="M58" s="70">
        <v>847117.63636363635</v>
      </c>
      <c r="N58" s="71">
        <v>854267.81818181823</v>
      </c>
    </row>
    <row r="59" spans="1:14" x14ac:dyDescent="0.35">
      <c r="A59" s="2" t="s">
        <v>22</v>
      </c>
      <c r="B59" s="45">
        <v>36408.909090909088</v>
      </c>
      <c r="C59" s="70">
        <v>33556.285714285717</v>
      </c>
      <c r="D59" s="70">
        <v>36692.047619047618</v>
      </c>
      <c r="E59" s="70">
        <v>33532.739130434784</v>
      </c>
      <c r="F59" s="70">
        <v>36565.789473684214</v>
      </c>
      <c r="G59" s="70">
        <v>17230.090909090908</v>
      </c>
      <c r="H59" s="70">
        <v>32361.55</v>
      </c>
      <c r="I59" s="70">
        <v>30768.894736842107</v>
      </c>
      <c r="J59" s="70">
        <v>27504.863636363636</v>
      </c>
      <c r="K59" s="70">
        <v>23484.619047619046</v>
      </c>
      <c r="L59" s="70">
        <v>32325.15</v>
      </c>
      <c r="M59" s="70">
        <v>27213.045454545456</v>
      </c>
      <c r="N59" s="71">
        <v>23029.727272727272</v>
      </c>
    </row>
    <row r="60" spans="1:14" x14ac:dyDescent="0.35">
      <c r="A60" s="2" t="s">
        <v>23</v>
      </c>
      <c r="B60" s="45">
        <v>220687.04545454544</v>
      </c>
      <c r="C60" s="70">
        <v>192250.14285714287</v>
      </c>
      <c r="D60" s="70">
        <v>227790.71428571429</v>
      </c>
      <c r="E60" s="70">
        <v>160094.5652173913</v>
      </c>
      <c r="F60" s="70">
        <v>170561.05263157896</v>
      </c>
      <c r="G60" s="70">
        <v>102559.09090909091</v>
      </c>
      <c r="H60" s="70">
        <v>170866.65</v>
      </c>
      <c r="I60" s="70">
        <v>167487.78947368421</v>
      </c>
      <c r="J60" s="70">
        <v>171394.54545454544</v>
      </c>
      <c r="K60" s="70">
        <v>128814.57142857143</v>
      </c>
      <c r="L60" s="70">
        <v>158589.75</v>
      </c>
      <c r="M60" s="70">
        <v>160646.22727272726</v>
      </c>
      <c r="N60" s="71">
        <v>158936.31818181818</v>
      </c>
    </row>
    <row r="61" spans="1:14" x14ac:dyDescent="0.35">
      <c r="A61" s="2" t="s">
        <v>10</v>
      </c>
      <c r="B61" s="45">
        <v>458193.09090909088</v>
      </c>
      <c r="C61" s="70">
        <v>411547.66666666669</v>
      </c>
      <c r="D61" s="70">
        <v>464143.23809523811</v>
      </c>
      <c r="E61" s="70">
        <v>483526.47826086957</v>
      </c>
      <c r="F61" s="70">
        <v>412754.5263157895</v>
      </c>
      <c r="G61" s="70">
        <v>406684.22727272729</v>
      </c>
      <c r="H61" s="70">
        <v>555063.19999999995</v>
      </c>
      <c r="I61" s="70">
        <v>633926.84210526315</v>
      </c>
      <c r="J61" s="70">
        <v>571861.59090909094</v>
      </c>
      <c r="K61" s="70">
        <v>483814.09523809527</v>
      </c>
      <c r="L61" s="70">
        <v>469518.85</v>
      </c>
      <c r="M61" s="70">
        <v>479187.04545454547</v>
      </c>
      <c r="N61" s="71">
        <v>432618.72727272729</v>
      </c>
    </row>
    <row r="62" spans="1:14" x14ac:dyDescent="0.35">
      <c r="A62" s="2" t="s">
        <v>11</v>
      </c>
      <c r="B62" s="45">
        <v>32535.045454545456</v>
      </c>
      <c r="C62" s="70">
        <v>30353.619047619046</v>
      </c>
      <c r="D62" s="70">
        <v>37304.761904761908</v>
      </c>
      <c r="E62" s="70">
        <v>35070.608695652176</v>
      </c>
      <c r="F62" s="70">
        <v>32878.473684210527</v>
      </c>
      <c r="G62" s="70">
        <v>28897.5</v>
      </c>
      <c r="H62" s="70">
        <v>33944.050000000003</v>
      </c>
      <c r="I62" s="70">
        <v>39991.57894736842</v>
      </c>
      <c r="J62" s="70">
        <v>31058.727272727272</v>
      </c>
      <c r="K62" s="70">
        <v>34648.619047619046</v>
      </c>
      <c r="L62" s="70">
        <v>35572.6</v>
      </c>
      <c r="M62" s="70">
        <v>37741.227272727272</v>
      </c>
      <c r="N62" s="71">
        <v>33873.63636363636</v>
      </c>
    </row>
    <row r="63" spans="1:14" x14ac:dyDescent="0.35">
      <c r="A63" s="7" t="s">
        <v>26</v>
      </c>
      <c r="B63" s="47">
        <f>SUM(B57:B62)</f>
        <v>1779771</v>
      </c>
      <c r="C63" s="68">
        <f t="shared" ref="C63:N63" si="7">SUM(C57:C62)</f>
        <v>1636520.0952380951</v>
      </c>
      <c r="D63" s="68">
        <f t="shared" si="7"/>
        <v>1802366.3333333335</v>
      </c>
      <c r="E63" s="68">
        <f t="shared" si="7"/>
        <v>1619816.1304347827</v>
      </c>
      <c r="F63" s="68">
        <f t="shared" si="7"/>
        <v>1469925.1578947371</v>
      </c>
      <c r="G63" s="68">
        <f t="shared" si="7"/>
        <v>1325578.2727272727</v>
      </c>
      <c r="H63" s="68">
        <f t="shared" si="7"/>
        <v>1725215.9000000001</v>
      </c>
      <c r="I63" s="68">
        <f t="shared" si="7"/>
        <v>1836745.789473684</v>
      </c>
      <c r="J63" s="68">
        <f t="shared" si="7"/>
        <v>1667396.5000000002</v>
      </c>
      <c r="K63" s="68">
        <f t="shared" si="7"/>
        <v>1481867.0476190476</v>
      </c>
      <c r="L63" s="68">
        <f t="shared" si="7"/>
        <v>1613467.85</v>
      </c>
      <c r="M63" s="68">
        <f t="shared" si="7"/>
        <v>1660824.8181818181</v>
      </c>
      <c r="N63" s="69">
        <f t="shared" si="7"/>
        <v>1615551.2727272729</v>
      </c>
    </row>
    <row r="64" spans="1:14" x14ac:dyDescent="0.35">
      <c r="A64" s="2" t="s">
        <v>16</v>
      </c>
      <c r="B64" s="52">
        <f>SUM(B63,B56)</f>
        <v>12943068.136363637</v>
      </c>
      <c r="C64" s="72">
        <f t="shared" ref="C64:N64" si="8">SUM(C63,C56)</f>
        <v>10936397.476190476</v>
      </c>
      <c r="D64" s="72">
        <f t="shared" si="8"/>
        <v>15564095.261904763</v>
      </c>
      <c r="E64" s="72">
        <f t="shared" si="8"/>
        <v>12448298.304347826</v>
      </c>
      <c r="F64" s="72">
        <f t="shared" si="8"/>
        <v>10315396.157894738</v>
      </c>
      <c r="G64" s="72">
        <f t="shared" si="8"/>
        <v>8131773.7272727275</v>
      </c>
      <c r="H64" s="72">
        <f t="shared" si="8"/>
        <v>9402600.7249999996</v>
      </c>
      <c r="I64" s="72">
        <f t="shared" si="8"/>
        <v>10716780.47368421</v>
      </c>
      <c r="J64" s="72">
        <f t="shared" si="8"/>
        <v>10787695.409090908</v>
      </c>
      <c r="K64" s="72">
        <f t="shared" si="8"/>
        <v>9099035.9047619067</v>
      </c>
      <c r="L64" s="72">
        <f t="shared" si="8"/>
        <v>10606352.35</v>
      </c>
      <c r="M64" s="72">
        <f t="shared" si="8"/>
        <v>11307124.681818182</v>
      </c>
      <c r="N64" s="73">
        <f t="shared" si="8"/>
        <v>9675632.8636363633</v>
      </c>
    </row>
    <row r="66" spans="1:14" x14ac:dyDescent="0.35">
      <c r="A66" s="2"/>
      <c r="B66" s="345" t="s">
        <v>36</v>
      </c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7"/>
    </row>
    <row r="67" spans="1:14" x14ac:dyDescent="0.35">
      <c r="A67" s="2"/>
      <c r="B67" s="44">
        <v>39630</v>
      </c>
      <c r="C67" s="57">
        <v>39661</v>
      </c>
      <c r="D67" s="57">
        <v>39692</v>
      </c>
      <c r="E67" s="57">
        <v>39722</v>
      </c>
      <c r="F67" s="57">
        <v>39753</v>
      </c>
      <c r="G67" s="57">
        <v>39783</v>
      </c>
      <c r="H67" s="57">
        <v>39814</v>
      </c>
      <c r="I67" s="57">
        <v>39845</v>
      </c>
      <c r="J67" s="57">
        <v>39873</v>
      </c>
      <c r="K67" s="57">
        <v>39904</v>
      </c>
      <c r="L67" s="57">
        <v>39934</v>
      </c>
      <c r="M67" s="57">
        <v>39965</v>
      </c>
      <c r="N67" s="58">
        <v>39995</v>
      </c>
    </row>
    <row r="68" spans="1:14" x14ac:dyDescent="0.35">
      <c r="A68" s="2" t="s">
        <v>18</v>
      </c>
      <c r="B68" s="48">
        <v>0.58472356527955383</v>
      </c>
      <c r="C68" s="59">
        <v>0.59961786369245995</v>
      </c>
      <c r="D68" s="59">
        <v>0.59753712913826229</v>
      </c>
      <c r="E68" s="59">
        <v>0.59790201607590465</v>
      </c>
      <c r="F68" s="59">
        <v>0.60750076208725878</v>
      </c>
      <c r="G68" s="59">
        <v>0.65177579230390958</v>
      </c>
      <c r="H68" s="59">
        <v>0.6574042907408979</v>
      </c>
      <c r="I68" s="59">
        <v>0.63881781800827619</v>
      </c>
      <c r="J68" s="59">
        <v>0.59889266426804033</v>
      </c>
      <c r="K68" s="59">
        <v>0.62175433130457081</v>
      </c>
      <c r="L68" s="59">
        <v>0.60566022895938343</v>
      </c>
      <c r="M68" s="59">
        <v>0.60986038781882634</v>
      </c>
      <c r="N68" s="60">
        <v>0.59605708009499458</v>
      </c>
    </row>
    <row r="69" spans="1:14" x14ac:dyDescent="0.35">
      <c r="A69" s="2" t="s">
        <v>24</v>
      </c>
      <c r="B69" s="48">
        <v>0.62366116317635467</v>
      </c>
      <c r="C69" s="59">
        <v>0.63415468955104015</v>
      </c>
      <c r="D69" s="59">
        <v>0.63720488401934228</v>
      </c>
      <c r="E69" s="59">
        <v>0.66529924149544506</v>
      </c>
      <c r="F69" s="59">
        <v>0.67239000209442568</v>
      </c>
      <c r="G69" s="59">
        <v>0.69089398007132907</v>
      </c>
      <c r="H69" s="59">
        <v>0.68047531147599283</v>
      </c>
      <c r="I69" s="59">
        <v>0.67250862684313772</v>
      </c>
      <c r="J69" s="59">
        <v>0.65862257658010892</v>
      </c>
      <c r="K69" s="59">
        <v>0.65752604583862406</v>
      </c>
      <c r="L69" s="59">
        <v>0.64682840537514641</v>
      </c>
      <c r="M69" s="59">
        <v>0.64786530054469371</v>
      </c>
      <c r="N69" s="60">
        <v>0.63971098044168428</v>
      </c>
    </row>
    <row r="70" spans="1:14" x14ac:dyDescent="0.35">
      <c r="A70" s="2" t="s">
        <v>25</v>
      </c>
      <c r="B70" s="48">
        <v>2.4398426636877568</v>
      </c>
      <c r="C70" s="59">
        <v>2.4571989564921783</v>
      </c>
      <c r="D70" s="59">
        <v>2.49929561083575</v>
      </c>
      <c r="E70" s="59">
        <v>2.5031330692289089</v>
      </c>
      <c r="F70" s="59">
        <v>2.510328016781068</v>
      </c>
      <c r="G70" s="59">
        <v>2.5182701234861091</v>
      </c>
      <c r="H70" s="59">
        <v>2.5252291739231008</v>
      </c>
      <c r="I70" s="59">
        <v>2.462894117437803</v>
      </c>
      <c r="J70" s="59">
        <v>2.4039765714465577</v>
      </c>
      <c r="K70" s="59">
        <v>2.3645168387905549</v>
      </c>
      <c r="L70" s="59">
        <v>2.3778972307620245</v>
      </c>
      <c r="M70" s="59">
        <v>2.4101136736937225</v>
      </c>
      <c r="N70" s="60">
        <v>2.4186249807459337</v>
      </c>
    </row>
    <row r="71" spans="1:14" x14ac:dyDescent="0.35">
      <c r="A71" s="7" t="s">
        <v>27</v>
      </c>
      <c r="B71" s="49">
        <v>0.64707723089591374</v>
      </c>
      <c r="C71" s="61">
        <v>0.65776973281091833</v>
      </c>
      <c r="D71" s="61">
        <v>0.65940347248305098</v>
      </c>
      <c r="E71" s="61">
        <v>0.6835158872161412</v>
      </c>
      <c r="F71" s="61">
        <v>0.69123766542581433</v>
      </c>
      <c r="G71" s="61">
        <v>0.71322584711511372</v>
      </c>
      <c r="H71" s="61">
        <v>0.70649687448780873</v>
      </c>
      <c r="I71" s="61">
        <v>0.69592984223012611</v>
      </c>
      <c r="J71" s="61">
        <v>0.67675144543085208</v>
      </c>
      <c r="K71" s="61">
        <v>0.67686784845891168</v>
      </c>
      <c r="L71" s="61">
        <v>0.66503283690002735</v>
      </c>
      <c r="M71" s="61">
        <v>0.66987646869227502</v>
      </c>
      <c r="N71" s="62">
        <v>0.66155030351293342</v>
      </c>
    </row>
    <row r="72" spans="1:14" x14ac:dyDescent="0.35">
      <c r="A72" s="2" t="s">
        <v>20</v>
      </c>
      <c r="B72" s="50">
        <v>1.5892270848112655</v>
      </c>
      <c r="C72" s="63">
        <v>1.4042722753057022</v>
      </c>
      <c r="D72" s="63">
        <v>1.3850532078133266</v>
      </c>
      <c r="E72" s="63">
        <v>1.3580437945547208</v>
      </c>
      <c r="F72" s="63">
        <v>1.6059048622391208</v>
      </c>
      <c r="G72" s="63">
        <v>1.6016026886373529</v>
      </c>
      <c r="H72" s="63">
        <v>1.6015903641549301</v>
      </c>
      <c r="I72" s="63">
        <v>1.5739335639312666</v>
      </c>
      <c r="J72" s="63">
        <v>1.5437960466299678</v>
      </c>
      <c r="K72" s="63">
        <v>1.4886295628373898</v>
      </c>
      <c r="L72" s="63">
        <v>1.5017294305026228</v>
      </c>
      <c r="M72" s="63">
        <v>1.541467845166917</v>
      </c>
      <c r="N72" s="64">
        <v>1.5806314558090271</v>
      </c>
    </row>
    <row r="73" spans="1:14" x14ac:dyDescent="0.35">
      <c r="A73" s="2" t="s">
        <v>21</v>
      </c>
      <c r="B73" s="50">
        <v>1.3165272471763672</v>
      </c>
      <c r="C73" s="63">
        <v>1.3167526191734957</v>
      </c>
      <c r="D73" s="63">
        <v>1.3153757150579684</v>
      </c>
      <c r="E73" s="63">
        <v>1.2997432488746259</v>
      </c>
      <c r="F73" s="63">
        <v>1.2957886474122036</v>
      </c>
      <c r="G73" s="63">
        <v>1.3084906297710768</v>
      </c>
      <c r="H73" s="63">
        <v>1.381332849178702</v>
      </c>
      <c r="I73" s="63">
        <v>1.401907664403949</v>
      </c>
      <c r="J73" s="63">
        <v>1.3466217547857058</v>
      </c>
      <c r="K73" s="63">
        <v>1.316823169974809</v>
      </c>
      <c r="L73" s="63">
        <v>1.3131499190970637</v>
      </c>
      <c r="M73" s="63">
        <v>1.3646266026267113</v>
      </c>
      <c r="N73" s="64">
        <v>1.3530548316733109</v>
      </c>
    </row>
    <row r="74" spans="1:14" x14ac:dyDescent="0.35">
      <c r="A74" s="2" t="s">
        <v>22</v>
      </c>
      <c r="B74" s="50">
        <v>1.8297989357219211</v>
      </c>
      <c r="C74" s="63">
        <v>1.7961818194664567</v>
      </c>
      <c r="D74" s="63">
        <v>1.799272062212159</v>
      </c>
      <c r="E74" s="63">
        <v>1.8634340974365093</v>
      </c>
      <c r="F74" s="63">
        <v>1.8929790086097431</v>
      </c>
      <c r="G74" s="63">
        <v>1.9094290824442499</v>
      </c>
      <c r="H74" s="63">
        <v>1.8241309368795553</v>
      </c>
      <c r="I74" s="63">
        <v>1.8101961013146677</v>
      </c>
      <c r="J74" s="63">
        <v>1.7756558790210066</v>
      </c>
      <c r="K74" s="63">
        <v>1.7913205751864416</v>
      </c>
      <c r="L74" s="63">
        <v>1.7350841753953576</v>
      </c>
      <c r="M74" s="63">
        <v>1.790578605975518</v>
      </c>
      <c r="N74" s="64">
        <v>1.7953454079619735</v>
      </c>
    </row>
    <row r="75" spans="1:14" x14ac:dyDescent="0.35">
      <c r="A75" s="2" t="s">
        <v>23</v>
      </c>
      <c r="B75" s="50">
        <v>1.7332893661912279</v>
      </c>
      <c r="C75" s="63">
        <v>1.7329318817646726</v>
      </c>
      <c r="D75" s="63">
        <v>1.7188164520359901</v>
      </c>
      <c r="E75" s="63">
        <v>1.7378877501163115</v>
      </c>
      <c r="F75" s="63">
        <v>1.7466765011395438</v>
      </c>
      <c r="G75" s="63">
        <v>1.7909054273632536</v>
      </c>
      <c r="H75" s="63">
        <v>1.7919853150440532</v>
      </c>
      <c r="I75" s="63">
        <v>1.8115226220347316</v>
      </c>
      <c r="J75" s="63">
        <v>1.7972991040454929</v>
      </c>
      <c r="K75" s="63">
        <v>1.795570176912715</v>
      </c>
      <c r="L75" s="63">
        <v>1.7652901014038087</v>
      </c>
      <c r="M75" s="63">
        <v>1.7381080073770585</v>
      </c>
      <c r="N75" s="64">
        <v>1.7304231704048161</v>
      </c>
    </row>
    <row r="76" spans="1:14" x14ac:dyDescent="0.35">
      <c r="A76" s="2" t="s">
        <v>10</v>
      </c>
      <c r="B76" s="50">
        <v>2.1504005554826748</v>
      </c>
      <c r="C76" s="63">
        <v>2.1291969001661628</v>
      </c>
      <c r="D76" s="63">
        <v>2.1392807778443625</v>
      </c>
      <c r="E76" s="63">
        <v>2.2506404796402433</v>
      </c>
      <c r="F76" s="63">
        <v>2.3590316648782936</v>
      </c>
      <c r="G76" s="63">
        <v>2.3522863135584324</v>
      </c>
      <c r="H76" s="63">
        <v>2.1775079812580937</v>
      </c>
      <c r="I76" s="63">
        <v>1.9591304912761618</v>
      </c>
      <c r="J76" s="63">
        <v>1.8741637459624529</v>
      </c>
      <c r="K76" s="63">
        <v>1.8497661409109449</v>
      </c>
      <c r="L76" s="63">
        <v>1.9721759334915736</v>
      </c>
      <c r="M76" s="63">
        <v>2.0314658429993435</v>
      </c>
      <c r="N76" s="64">
        <v>2.1634065095803234</v>
      </c>
    </row>
    <row r="77" spans="1:14" x14ac:dyDescent="0.35">
      <c r="A77" s="2" t="s">
        <v>11</v>
      </c>
      <c r="B77" s="50">
        <v>4.5289301547316398</v>
      </c>
      <c r="C77" s="63">
        <v>4.842701356283504</v>
      </c>
      <c r="D77" s="63">
        <v>4.2737502299216938</v>
      </c>
      <c r="E77" s="63">
        <v>3.9474666367370768</v>
      </c>
      <c r="F77" s="63">
        <v>4.5049567235513388</v>
      </c>
      <c r="G77" s="63">
        <v>4.9689677851634695</v>
      </c>
      <c r="H77" s="63">
        <v>5.0339775188893823</v>
      </c>
      <c r="I77" s="63">
        <v>4.2505116449245248</v>
      </c>
      <c r="J77" s="63">
        <v>3.8143523908666004</v>
      </c>
      <c r="K77" s="63">
        <v>3.7001417620595856</v>
      </c>
      <c r="L77" s="63">
        <v>3.855170301839919</v>
      </c>
      <c r="M77" s="63">
        <v>3.6075051883657121</v>
      </c>
      <c r="N77" s="64">
        <v>3.5041498783698768</v>
      </c>
    </row>
    <row r="78" spans="1:14" x14ac:dyDescent="0.35">
      <c r="A78" s="7" t="s">
        <v>26</v>
      </c>
      <c r="B78" s="50">
        <v>1.6662627531951923</v>
      </c>
      <c r="C78" s="63">
        <v>1.6469598236423884</v>
      </c>
      <c r="D78" s="63">
        <v>1.649460768073707</v>
      </c>
      <c r="E78" s="63">
        <v>1.6775349112240963</v>
      </c>
      <c r="F78" s="63">
        <v>1.7573350428201193</v>
      </c>
      <c r="G78" s="63">
        <v>1.7863478584300727</v>
      </c>
      <c r="H78" s="63">
        <v>1.7689153917821698</v>
      </c>
      <c r="I78" s="63">
        <v>1.7001093771321547</v>
      </c>
      <c r="J78" s="63">
        <v>1.6387696981627344</v>
      </c>
      <c r="K78" s="63">
        <v>1.6120644486186817</v>
      </c>
      <c r="L78" s="63">
        <v>1.6427925840432418</v>
      </c>
      <c r="M78" s="63">
        <v>1.6712270621262939</v>
      </c>
      <c r="N78" s="64">
        <v>1.6890607494897725</v>
      </c>
    </row>
    <row r="79" spans="1:14" x14ac:dyDescent="0.35">
      <c r="A79" s="2" t="s">
        <v>16</v>
      </c>
      <c r="B79" s="53">
        <v>0.78419492624421983</v>
      </c>
      <c r="C79" s="74">
        <v>0.79139265815425186</v>
      </c>
      <c r="D79" s="74">
        <v>0.7904741576350931</v>
      </c>
      <c r="E79" s="74">
        <v>0.81262705953845249</v>
      </c>
      <c r="F79" s="74">
        <v>0.82699049861050467</v>
      </c>
      <c r="G79" s="74">
        <v>0.86634978777527449</v>
      </c>
      <c r="H79" s="74">
        <v>0.87936123776642117</v>
      </c>
      <c r="I79" s="74">
        <v>0.86940056460798132</v>
      </c>
      <c r="J79" s="74">
        <v>0.83900245688736075</v>
      </c>
      <c r="K79" s="74">
        <v>0.82883074127835377</v>
      </c>
      <c r="L79" s="74">
        <v>0.81778875065910472</v>
      </c>
      <c r="M79" s="74">
        <v>0.82335387134864146</v>
      </c>
      <c r="N79" s="75">
        <v>0.82069048880411322</v>
      </c>
    </row>
    <row r="82" spans="1:14" x14ac:dyDescent="0.35">
      <c r="A82" s="4"/>
      <c r="B82" t="s">
        <v>12</v>
      </c>
    </row>
    <row r="84" spans="1:14" hidden="1" outlineLevel="1" x14ac:dyDescent="0.35">
      <c r="A84" t="s">
        <v>54</v>
      </c>
      <c r="B84" s="40">
        <v>1871189.1363636362</v>
      </c>
      <c r="C84" s="40">
        <v>1710853.7619047619</v>
      </c>
      <c r="D84" s="40">
        <v>1899070.9047619049</v>
      </c>
      <c r="E84" s="40">
        <v>1699590.1304347825</v>
      </c>
      <c r="F84" s="40">
        <v>1633446.8421052631</v>
      </c>
      <c r="G84" s="40">
        <v>1421345.9545454546</v>
      </c>
      <c r="H84" s="40">
        <v>1801661.3</v>
      </c>
      <c r="I84" s="40">
        <v>1955936.4210526315</v>
      </c>
      <c r="J84" s="40">
        <v>1709133.1363636365</v>
      </c>
      <c r="K84" s="40">
        <v>1557837.2857142857</v>
      </c>
      <c r="L84" s="40">
        <v>1724387.7999999998</v>
      </c>
      <c r="M84" s="40">
        <v>1742895.8636363633</v>
      </c>
      <c r="N84" s="40">
        <v>1695445.1818181821</v>
      </c>
    </row>
    <row r="85" spans="1:14" hidden="1" outlineLevel="1" x14ac:dyDescent="0.35">
      <c r="A85" t="s">
        <v>55</v>
      </c>
      <c r="B85" s="40">
        <f>B63-B84</f>
        <v>-91418.136363636237</v>
      </c>
      <c r="C85" s="40">
        <f t="shared" ref="C85:N85" si="9">C63-C84</f>
        <v>-74333.666666666744</v>
      </c>
      <c r="D85" s="40">
        <f t="shared" si="9"/>
        <v>-96704.571428571362</v>
      </c>
      <c r="E85" s="40">
        <f t="shared" si="9"/>
        <v>-79773.999999999767</v>
      </c>
      <c r="F85" s="40">
        <f t="shared" si="9"/>
        <v>-163521.68421052606</v>
      </c>
      <c r="G85" s="40">
        <f t="shared" si="9"/>
        <v>-95767.681818181882</v>
      </c>
      <c r="H85" s="40">
        <f t="shared" si="9"/>
        <v>-76445.399999999907</v>
      </c>
      <c r="I85" s="40">
        <f t="shared" si="9"/>
        <v>-119190.63157894742</v>
      </c>
      <c r="J85" s="40">
        <f t="shared" si="9"/>
        <v>-41736.636363636237</v>
      </c>
      <c r="K85" s="40">
        <f t="shared" si="9"/>
        <v>-75970.238095238106</v>
      </c>
      <c r="L85" s="40">
        <f t="shared" si="9"/>
        <v>-110919.94999999972</v>
      </c>
      <c r="M85" s="40">
        <f t="shared" si="9"/>
        <v>-82071.045454545179</v>
      </c>
      <c r="N85" s="40">
        <f t="shared" si="9"/>
        <v>-79893.909090909176</v>
      </c>
    </row>
    <row r="86" spans="1:14" hidden="1" outlineLevel="1" x14ac:dyDescent="0.35"/>
    <row r="87" spans="1:14" hidden="1" outlineLevel="1" x14ac:dyDescent="0.35">
      <c r="A87" t="s">
        <v>56</v>
      </c>
      <c r="B87" s="42">
        <v>1.57688649954169</v>
      </c>
      <c r="C87" s="42">
        <v>1.5559731150944447</v>
      </c>
      <c r="D87" s="42">
        <v>1.5667369483936495</v>
      </c>
      <c r="E87" s="42">
        <v>1.5984897324896228</v>
      </c>
      <c r="F87" s="42">
        <v>1.6550615522901322</v>
      </c>
      <c r="G87" s="42">
        <v>1.670914209589305</v>
      </c>
      <c r="H87" s="42">
        <v>1.6559098988633678</v>
      </c>
      <c r="I87" s="42">
        <v>1.6040694450654565</v>
      </c>
      <c r="J87" s="42">
        <v>1.5690795993683835</v>
      </c>
      <c r="K87" s="42">
        <v>1.5403962988813811</v>
      </c>
      <c r="L87" s="42">
        <v>1.5686187362216175</v>
      </c>
      <c r="M87" s="42">
        <v>1.582249897717376</v>
      </c>
      <c r="N87" s="42">
        <v>1.6003890952144766</v>
      </c>
    </row>
    <row r="88" spans="1:14" hidden="1" outlineLevel="1" x14ac:dyDescent="0.35">
      <c r="A88" t="s">
        <v>55</v>
      </c>
      <c r="B88" s="42">
        <f>B78-B87</f>
        <v>8.9376253653502324E-2</v>
      </c>
      <c r="C88" s="42">
        <f t="shared" ref="C88:N88" si="10">C78-C87</f>
        <v>9.0986708547943662E-2</v>
      </c>
      <c r="D88" s="42">
        <f t="shared" si="10"/>
        <v>8.2723819680057487E-2</v>
      </c>
      <c r="E88" s="42">
        <f t="shared" si="10"/>
        <v>7.9045178734473476E-2</v>
      </c>
      <c r="F88" s="42">
        <f t="shared" si="10"/>
        <v>0.10227349052998713</v>
      </c>
      <c r="G88" s="42">
        <f t="shared" si="10"/>
        <v>0.11543364884076768</v>
      </c>
      <c r="H88" s="42">
        <f t="shared" si="10"/>
        <v>0.11300549291880202</v>
      </c>
      <c r="I88" s="42">
        <f t="shared" si="10"/>
        <v>9.6039932066698253E-2</v>
      </c>
      <c r="J88" s="42">
        <f t="shared" si="10"/>
        <v>6.9690098794350952E-2</v>
      </c>
      <c r="K88" s="42">
        <f t="shared" si="10"/>
        <v>7.1668149737300624E-2</v>
      </c>
      <c r="L88" s="42">
        <f t="shared" si="10"/>
        <v>7.4173847821624284E-2</v>
      </c>
      <c r="M88" s="42">
        <f t="shared" si="10"/>
        <v>8.8977164408917897E-2</v>
      </c>
      <c r="N88" s="42">
        <f t="shared" si="10"/>
        <v>8.8671654275295886E-2</v>
      </c>
    </row>
    <row r="89" spans="1:14" collapsed="1" x14ac:dyDescent="0.35"/>
    <row r="90" spans="1:14" x14ac:dyDescent="0.35">
      <c r="A90" s="81" t="s">
        <v>62</v>
      </c>
    </row>
    <row r="91" spans="1:14" x14ac:dyDescent="0.35">
      <c r="A91" t="s">
        <v>58</v>
      </c>
      <c r="B91" s="40">
        <f>SUM(B10:B11)</f>
        <v>1031946.9090909092</v>
      </c>
      <c r="C91" s="40">
        <f t="shared" ref="C91:N91" si="11">SUM(C10:C11)</f>
        <v>968812.38095238095</v>
      </c>
      <c r="D91" s="40">
        <f t="shared" si="11"/>
        <v>1036435.5714285715</v>
      </c>
      <c r="E91" s="40">
        <f t="shared" si="11"/>
        <v>907591.73913043481</v>
      </c>
      <c r="F91" s="40">
        <f t="shared" si="11"/>
        <v>817165.31578947371</v>
      </c>
      <c r="G91" s="40">
        <f t="shared" si="11"/>
        <v>770207.36363636353</v>
      </c>
      <c r="H91" s="40">
        <f t="shared" si="11"/>
        <v>932980.45000000007</v>
      </c>
      <c r="I91" s="40">
        <f t="shared" si="11"/>
        <v>964570.68421052629</v>
      </c>
      <c r="J91" s="40">
        <f t="shared" si="11"/>
        <v>865576.77272727271</v>
      </c>
      <c r="K91" s="40">
        <f t="shared" si="11"/>
        <v>811105.14285714296</v>
      </c>
      <c r="L91" s="40">
        <f t="shared" si="11"/>
        <v>917461.5</v>
      </c>
      <c r="M91" s="40">
        <f t="shared" si="11"/>
        <v>956037.27272727271</v>
      </c>
      <c r="N91" s="40">
        <f t="shared" si="11"/>
        <v>967092.86363636365</v>
      </c>
    </row>
    <row r="92" spans="1:14" x14ac:dyDescent="0.35">
      <c r="A92" t="s">
        <v>59</v>
      </c>
      <c r="B92" s="40">
        <f>SUM(B12:B13)</f>
        <v>257095.95454545453</v>
      </c>
      <c r="C92" s="40">
        <f t="shared" ref="C92:N92" si="12">SUM(C12:C13)</f>
        <v>225806.42857142858</v>
      </c>
      <c r="D92" s="40">
        <f t="shared" si="12"/>
        <v>264482.76190476189</v>
      </c>
      <c r="E92" s="40">
        <f t="shared" si="12"/>
        <v>193627.30434782608</v>
      </c>
      <c r="F92" s="40">
        <f t="shared" si="12"/>
        <v>207126.84210526317</v>
      </c>
      <c r="G92" s="40">
        <f t="shared" si="12"/>
        <v>119789.18181818182</v>
      </c>
      <c r="H92" s="40">
        <f t="shared" si="12"/>
        <v>203228.19999999998</v>
      </c>
      <c r="I92" s="40">
        <f t="shared" si="12"/>
        <v>198256.68421052632</v>
      </c>
      <c r="J92" s="40">
        <f t="shared" si="12"/>
        <v>198899.40909090909</v>
      </c>
      <c r="K92" s="40">
        <f t="shared" si="12"/>
        <v>152299.19047619047</v>
      </c>
      <c r="L92" s="40">
        <f t="shared" si="12"/>
        <v>190914.9</v>
      </c>
      <c r="M92" s="40">
        <f t="shared" si="12"/>
        <v>187859.27272727271</v>
      </c>
      <c r="N92" s="40">
        <f t="shared" si="12"/>
        <v>181966.04545454544</v>
      </c>
    </row>
    <row r="93" spans="1:14" x14ac:dyDescent="0.35">
      <c r="A93" t="s">
        <v>11</v>
      </c>
      <c r="B93" s="40">
        <f>B15</f>
        <v>32535.045454545456</v>
      </c>
      <c r="C93" s="40">
        <f t="shared" ref="C93:N93" si="13">C15</f>
        <v>30353.619047619046</v>
      </c>
      <c r="D93" s="40">
        <f t="shared" si="13"/>
        <v>37304.761904761908</v>
      </c>
      <c r="E93" s="40">
        <f t="shared" si="13"/>
        <v>35070.608695652176</v>
      </c>
      <c r="F93" s="40">
        <f t="shared" si="13"/>
        <v>32878.473684210527</v>
      </c>
      <c r="G93" s="40">
        <f t="shared" si="13"/>
        <v>28897.5</v>
      </c>
      <c r="H93" s="40">
        <f t="shared" si="13"/>
        <v>33944.050000000003</v>
      </c>
      <c r="I93" s="40">
        <f t="shared" si="13"/>
        <v>39991.57894736842</v>
      </c>
      <c r="J93" s="40">
        <f t="shared" si="13"/>
        <v>31058.727272727272</v>
      </c>
      <c r="K93" s="40">
        <f t="shared" si="13"/>
        <v>34648.619047619046</v>
      </c>
      <c r="L93" s="40">
        <f t="shared" si="13"/>
        <v>35572.6</v>
      </c>
      <c r="M93" s="40">
        <f t="shared" si="13"/>
        <v>37741.227272727272</v>
      </c>
      <c r="N93" s="40">
        <f t="shared" si="13"/>
        <v>33873.63636363636</v>
      </c>
    </row>
    <row r="94" spans="1:14" x14ac:dyDescent="0.35">
      <c r="A94" t="s">
        <v>60</v>
      </c>
      <c r="B94" s="40">
        <f>B14</f>
        <v>458193.09090909088</v>
      </c>
      <c r="C94" s="40">
        <f t="shared" ref="C94:N94" si="14">C14</f>
        <v>411547.66666666669</v>
      </c>
      <c r="D94" s="40">
        <f t="shared" si="14"/>
        <v>464143.23809523811</v>
      </c>
      <c r="E94" s="40">
        <f t="shared" si="14"/>
        <v>483526.47826086957</v>
      </c>
      <c r="F94" s="40">
        <f t="shared" si="14"/>
        <v>412754.5263157895</v>
      </c>
      <c r="G94" s="40">
        <f t="shared" si="14"/>
        <v>406684.22727272729</v>
      </c>
      <c r="H94" s="40">
        <f t="shared" si="14"/>
        <v>555063.19999999995</v>
      </c>
      <c r="I94" s="40">
        <f t="shared" si="14"/>
        <v>633926.84210526315</v>
      </c>
      <c r="J94" s="40">
        <f t="shared" si="14"/>
        <v>571861.59090909094</v>
      </c>
      <c r="K94" s="40">
        <f t="shared" si="14"/>
        <v>483814.09523809527</v>
      </c>
      <c r="L94" s="40">
        <f t="shared" si="14"/>
        <v>469518.85</v>
      </c>
      <c r="M94" s="40">
        <f t="shared" si="14"/>
        <v>479187.04545454547</v>
      </c>
      <c r="N94" s="40">
        <f t="shared" si="14"/>
        <v>432618.72727272729</v>
      </c>
    </row>
    <row r="95" spans="1:14" x14ac:dyDescent="0.35">
      <c r="A95" t="s">
        <v>13</v>
      </c>
      <c r="B95" s="80">
        <f>SUM(B91:B94)</f>
        <v>1779771</v>
      </c>
      <c r="C95" s="80">
        <f t="shared" ref="C95:N95" si="15">SUM(C91:C94)</f>
        <v>1636520.0952380951</v>
      </c>
      <c r="D95" s="80">
        <f t="shared" si="15"/>
        <v>1802366.3333333335</v>
      </c>
      <c r="E95" s="80">
        <f t="shared" si="15"/>
        <v>1619816.1304347827</v>
      </c>
      <c r="F95" s="80">
        <f t="shared" si="15"/>
        <v>1469925.1578947369</v>
      </c>
      <c r="G95" s="80">
        <f t="shared" si="15"/>
        <v>1325578.2727272727</v>
      </c>
      <c r="H95" s="80">
        <f t="shared" si="15"/>
        <v>1725215.9000000001</v>
      </c>
      <c r="I95" s="80">
        <f t="shared" si="15"/>
        <v>1836745.789473684</v>
      </c>
      <c r="J95" s="80">
        <f t="shared" si="15"/>
        <v>1667396.5</v>
      </c>
      <c r="K95" s="80">
        <f t="shared" si="15"/>
        <v>1481867.0476190478</v>
      </c>
      <c r="L95" s="80">
        <f t="shared" si="15"/>
        <v>1613467.85</v>
      </c>
      <c r="M95" s="80">
        <f t="shared" si="15"/>
        <v>1660824.8181818181</v>
      </c>
      <c r="N95" s="80">
        <f t="shared" si="15"/>
        <v>1615551.2727272729</v>
      </c>
    </row>
    <row r="97" spans="1:17" x14ac:dyDescent="0.35">
      <c r="A97" s="81" t="s">
        <v>61</v>
      </c>
    </row>
    <row r="98" spans="1:17" x14ac:dyDescent="0.35">
      <c r="A98" t="s">
        <v>58</v>
      </c>
      <c r="B98" s="40" t="e">
        <f>SUM(#REF!,#REF!)</f>
        <v>#REF!</v>
      </c>
      <c r="C98" s="40" t="e">
        <f>SUM(#REF!,#REF!)</f>
        <v>#REF!</v>
      </c>
      <c r="D98" s="40" t="e">
        <f>SUM(#REF!,#REF!)</f>
        <v>#REF!</v>
      </c>
      <c r="E98" s="40" t="e">
        <f>SUM(#REF!,#REF!)</f>
        <v>#REF!</v>
      </c>
      <c r="F98" s="40" t="e">
        <f>SUM(#REF!,#REF!)</f>
        <v>#REF!</v>
      </c>
      <c r="G98" s="40" t="e">
        <f>SUM(#REF!,#REF!)</f>
        <v>#REF!</v>
      </c>
      <c r="H98" s="40" t="e">
        <f>SUM(#REF!,#REF!)</f>
        <v>#REF!</v>
      </c>
      <c r="I98" s="40" t="e">
        <f>SUM(#REF!,#REF!)</f>
        <v>#REF!</v>
      </c>
      <c r="J98" s="40" t="e">
        <f>SUM(#REF!,#REF!)</f>
        <v>#REF!</v>
      </c>
      <c r="K98" s="40" t="e">
        <f>SUM(#REF!,#REF!)</f>
        <v>#REF!</v>
      </c>
      <c r="L98" s="40" t="e">
        <f>SUM(#REF!,#REF!)</f>
        <v>#REF!</v>
      </c>
      <c r="M98" s="40" t="e">
        <f>SUM(#REF!,#REF!)</f>
        <v>#REF!</v>
      </c>
      <c r="N98" s="40" t="e">
        <f>SUM(#REF!,#REF!)</f>
        <v>#REF!</v>
      </c>
    </row>
    <row r="99" spans="1:17" x14ac:dyDescent="0.35">
      <c r="A99" t="s">
        <v>59</v>
      </c>
      <c r="B99" s="40" t="e">
        <f>SUM(#REF!)</f>
        <v>#REF!</v>
      </c>
      <c r="C99" s="40" t="e">
        <f>SUM(#REF!)</f>
        <v>#REF!</v>
      </c>
      <c r="D99" s="40" t="e">
        <f>SUM(#REF!)</f>
        <v>#REF!</v>
      </c>
      <c r="E99" s="40" t="e">
        <f>SUM(#REF!)</f>
        <v>#REF!</v>
      </c>
      <c r="F99" s="40" t="e">
        <f>SUM(#REF!)</f>
        <v>#REF!</v>
      </c>
      <c r="G99" s="40" t="e">
        <f>SUM(#REF!)</f>
        <v>#REF!</v>
      </c>
      <c r="H99" s="40" t="e">
        <f>SUM(#REF!)</f>
        <v>#REF!</v>
      </c>
      <c r="I99" s="40" t="e">
        <f>SUM(#REF!)</f>
        <v>#REF!</v>
      </c>
      <c r="J99" s="40" t="e">
        <f>SUM(#REF!)</f>
        <v>#REF!</v>
      </c>
      <c r="K99" s="40" t="e">
        <f>SUM(#REF!)</f>
        <v>#REF!</v>
      </c>
      <c r="L99" s="40" t="e">
        <f>SUM(#REF!)</f>
        <v>#REF!</v>
      </c>
      <c r="M99" s="40" t="e">
        <f>SUM(#REF!)</f>
        <v>#REF!</v>
      </c>
      <c r="N99" s="40" t="e">
        <f>SUM(#REF!)</f>
        <v>#REF!</v>
      </c>
    </row>
    <row r="100" spans="1:17" x14ac:dyDescent="0.35">
      <c r="A100" t="s">
        <v>11</v>
      </c>
      <c r="B100" s="40" t="e">
        <f>#REF!</f>
        <v>#REF!</v>
      </c>
      <c r="C100" s="40" t="e">
        <f>#REF!</f>
        <v>#REF!</v>
      </c>
      <c r="D100" s="40" t="e">
        <f>#REF!</f>
        <v>#REF!</v>
      </c>
      <c r="E100" s="40" t="e">
        <f>#REF!</f>
        <v>#REF!</v>
      </c>
      <c r="F100" s="40" t="e">
        <f>#REF!</f>
        <v>#REF!</v>
      </c>
      <c r="G100" s="40" t="e">
        <f>#REF!</f>
        <v>#REF!</v>
      </c>
      <c r="H100" s="40" t="e">
        <f>#REF!</f>
        <v>#REF!</v>
      </c>
      <c r="I100" s="40" t="e">
        <f>#REF!</f>
        <v>#REF!</v>
      </c>
      <c r="J100" s="40" t="e">
        <f>#REF!</f>
        <v>#REF!</v>
      </c>
      <c r="K100" s="40" t="e">
        <f>#REF!</f>
        <v>#REF!</v>
      </c>
      <c r="L100" s="40" t="e">
        <f>#REF!</f>
        <v>#REF!</v>
      </c>
      <c r="M100" s="40" t="e">
        <f>#REF!</f>
        <v>#REF!</v>
      </c>
      <c r="N100" s="40" t="e">
        <f>#REF!</f>
        <v>#REF!</v>
      </c>
    </row>
    <row r="101" spans="1:17" x14ac:dyDescent="0.35">
      <c r="A101" t="s">
        <v>60</v>
      </c>
      <c r="B101" s="40" t="e">
        <f>#REF!</f>
        <v>#REF!</v>
      </c>
      <c r="C101" s="40" t="e">
        <f>#REF!</f>
        <v>#REF!</v>
      </c>
      <c r="D101" s="40" t="e">
        <f>#REF!</f>
        <v>#REF!</v>
      </c>
      <c r="E101" s="40" t="e">
        <f>#REF!</f>
        <v>#REF!</v>
      </c>
      <c r="F101" s="40" t="e">
        <f>#REF!</f>
        <v>#REF!</v>
      </c>
      <c r="G101" s="40" t="e">
        <f>#REF!</f>
        <v>#REF!</v>
      </c>
      <c r="H101" s="40" t="e">
        <f>#REF!</f>
        <v>#REF!</v>
      </c>
      <c r="I101" s="40" t="e">
        <f>#REF!</f>
        <v>#REF!</v>
      </c>
      <c r="J101" s="40" t="e">
        <f>#REF!</f>
        <v>#REF!</v>
      </c>
      <c r="K101" s="40" t="e">
        <f>#REF!</f>
        <v>#REF!</v>
      </c>
      <c r="L101" s="40" t="e">
        <f>#REF!</f>
        <v>#REF!</v>
      </c>
      <c r="M101" s="40" t="e">
        <f>#REF!</f>
        <v>#REF!</v>
      </c>
      <c r="N101" s="40" t="e">
        <f>#REF!</f>
        <v>#REF!</v>
      </c>
    </row>
    <row r="102" spans="1:17" s="8" customFormat="1" x14ac:dyDescent="0.35">
      <c r="A102" s="8" t="s">
        <v>13</v>
      </c>
      <c r="B102" s="80" t="e">
        <f>SUM(B98:B101)</f>
        <v>#REF!</v>
      </c>
      <c r="C102" s="80" t="e">
        <f t="shared" ref="C102:N102" si="16">SUM(C98:C101)</f>
        <v>#REF!</v>
      </c>
      <c r="D102" s="80" t="e">
        <f t="shared" si="16"/>
        <v>#REF!</v>
      </c>
      <c r="E102" s="80" t="e">
        <f t="shared" si="16"/>
        <v>#REF!</v>
      </c>
      <c r="F102" s="80" t="e">
        <f t="shared" si="16"/>
        <v>#REF!</v>
      </c>
      <c r="G102" s="80" t="e">
        <f t="shared" si="16"/>
        <v>#REF!</v>
      </c>
      <c r="H102" s="80" t="e">
        <f t="shared" si="16"/>
        <v>#REF!</v>
      </c>
      <c r="I102" s="80" t="e">
        <f t="shared" si="16"/>
        <v>#REF!</v>
      </c>
      <c r="J102" s="80" t="e">
        <f t="shared" si="16"/>
        <v>#REF!</v>
      </c>
      <c r="K102" s="80" t="e">
        <f t="shared" si="16"/>
        <v>#REF!</v>
      </c>
      <c r="L102" s="80" t="e">
        <f t="shared" si="16"/>
        <v>#REF!</v>
      </c>
      <c r="M102" s="80" t="e">
        <f t="shared" si="16"/>
        <v>#REF!</v>
      </c>
      <c r="N102" s="80" t="e">
        <f t="shared" si="16"/>
        <v>#REF!</v>
      </c>
    </row>
    <row r="104" spans="1:17" x14ac:dyDescent="0.35">
      <c r="A104" s="81" t="s">
        <v>63</v>
      </c>
    </row>
    <row r="105" spans="1:17" x14ac:dyDescent="0.35">
      <c r="A105" t="s">
        <v>58</v>
      </c>
      <c r="B105" s="40" t="e">
        <f>B91-B98</f>
        <v>#REF!</v>
      </c>
      <c r="C105" s="40" t="e">
        <f t="shared" ref="C105:N105" si="17">C91-C98</f>
        <v>#REF!</v>
      </c>
      <c r="D105" s="40" t="e">
        <f t="shared" si="17"/>
        <v>#REF!</v>
      </c>
      <c r="E105" s="40" t="e">
        <f t="shared" si="17"/>
        <v>#REF!</v>
      </c>
      <c r="F105" s="40" t="e">
        <f t="shared" si="17"/>
        <v>#REF!</v>
      </c>
      <c r="G105" s="40" t="e">
        <f t="shared" si="17"/>
        <v>#REF!</v>
      </c>
      <c r="H105" s="40" t="e">
        <f t="shared" si="17"/>
        <v>#REF!</v>
      </c>
      <c r="I105" s="40" t="e">
        <f t="shared" si="17"/>
        <v>#REF!</v>
      </c>
      <c r="J105" s="40" t="e">
        <f t="shared" si="17"/>
        <v>#REF!</v>
      </c>
      <c r="K105" s="40" t="e">
        <f t="shared" si="17"/>
        <v>#REF!</v>
      </c>
      <c r="L105" s="40" t="e">
        <f t="shared" si="17"/>
        <v>#REF!</v>
      </c>
      <c r="M105" s="40" t="e">
        <f t="shared" si="17"/>
        <v>#REF!</v>
      </c>
      <c r="N105" s="40" t="e">
        <f t="shared" si="17"/>
        <v>#REF!</v>
      </c>
      <c r="O105" s="82" t="e">
        <f>AVERAGE(H105:I105,K105:N105)</f>
        <v>#REF!</v>
      </c>
    </row>
    <row r="106" spans="1:17" x14ac:dyDescent="0.35">
      <c r="A106" t="s">
        <v>59</v>
      </c>
      <c r="B106" s="40" t="e">
        <f t="shared" ref="B106:N109" si="18">B92-B99</f>
        <v>#REF!</v>
      </c>
      <c r="C106" s="40" t="e">
        <f t="shared" si="18"/>
        <v>#REF!</v>
      </c>
      <c r="D106" s="40" t="e">
        <f t="shared" si="18"/>
        <v>#REF!</v>
      </c>
      <c r="E106" s="40" t="e">
        <f t="shared" si="18"/>
        <v>#REF!</v>
      </c>
      <c r="F106" s="40" t="e">
        <f t="shared" si="18"/>
        <v>#REF!</v>
      </c>
      <c r="G106" s="40" t="e">
        <f t="shared" si="18"/>
        <v>#REF!</v>
      </c>
      <c r="H106" s="40" t="e">
        <f t="shared" si="18"/>
        <v>#REF!</v>
      </c>
      <c r="I106" s="40" t="e">
        <f t="shared" si="18"/>
        <v>#REF!</v>
      </c>
      <c r="J106" s="40" t="e">
        <f t="shared" si="18"/>
        <v>#REF!</v>
      </c>
      <c r="K106" s="40" t="e">
        <f t="shared" si="18"/>
        <v>#REF!</v>
      </c>
      <c r="L106" s="40" t="e">
        <f t="shared" si="18"/>
        <v>#REF!</v>
      </c>
      <c r="M106" s="40" t="e">
        <f t="shared" si="18"/>
        <v>#REF!</v>
      </c>
      <c r="N106" s="40" t="e">
        <f t="shared" si="18"/>
        <v>#REF!</v>
      </c>
      <c r="O106" s="82" t="e">
        <f>AVERAGE(H106:I106,K106:N106)</f>
        <v>#REF!</v>
      </c>
    </row>
    <row r="107" spans="1:17" x14ac:dyDescent="0.35">
      <c r="A107" t="s">
        <v>11</v>
      </c>
      <c r="B107" s="40" t="e">
        <f t="shared" si="18"/>
        <v>#REF!</v>
      </c>
      <c r="C107" s="40" t="e">
        <f t="shared" si="18"/>
        <v>#REF!</v>
      </c>
      <c r="D107" s="40" t="e">
        <f t="shared" si="18"/>
        <v>#REF!</v>
      </c>
      <c r="E107" s="40" t="e">
        <f t="shared" si="18"/>
        <v>#REF!</v>
      </c>
      <c r="F107" s="40" t="e">
        <f t="shared" si="18"/>
        <v>#REF!</v>
      </c>
      <c r="G107" s="40" t="e">
        <f t="shared" si="18"/>
        <v>#REF!</v>
      </c>
      <c r="H107" s="40" t="e">
        <f t="shared" si="18"/>
        <v>#REF!</v>
      </c>
      <c r="I107" s="40" t="e">
        <f t="shared" si="18"/>
        <v>#REF!</v>
      </c>
      <c r="J107" s="40" t="e">
        <f t="shared" si="18"/>
        <v>#REF!</v>
      </c>
      <c r="K107" s="40" t="e">
        <f t="shared" si="18"/>
        <v>#REF!</v>
      </c>
      <c r="L107" s="40" t="e">
        <f t="shared" si="18"/>
        <v>#REF!</v>
      </c>
      <c r="M107" s="40" t="e">
        <f t="shared" si="18"/>
        <v>#REF!</v>
      </c>
      <c r="N107" s="40" t="e">
        <f t="shared" si="18"/>
        <v>#REF!</v>
      </c>
      <c r="O107" s="82" t="e">
        <f>AVERAGE(H107:I107,K107:N107)</f>
        <v>#REF!</v>
      </c>
    </row>
    <row r="108" spans="1:17" x14ac:dyDescent="0.35">
      <c r="A108" t="s">
        <v>60</v>
      </c>
      <c r="B108" s="40" t="e">
        <f t="shared" si="18"/>
        <v>#REF!</v>
      </c>
      <c r="C108" s="40" t="e">
        <f t="shared" si="18"/>
        <v>#REF!</v>
      </c>
      <c r="D108" s="40" t="e">
        <f t="shared" si="18"/>
        <v>#REF!</v>
      </c>
      <c r="E108" s="40" t="e">
        <f t="shared" si="18"/>
        <v>#REF!</v>
      </c>
      <c r="F108" s="40" t="e">
        <f t="shared" si="18"/>
        <v>#REF!</v>
      </c>
      <c r="G108" s="40" t="e">
        <f t="shared" si="18"/>
        <v>#REF!</v>
      </c>
      <c r="H108" s="40" t="e">
        <f t="shared" si="18"/>
        <v>#REF!</v>
      </c>
      <c r="I108" s="40" t="e">
        <f t="shared" si="18"/>
        <v>#REF!</v>
      </c>
      <c r="J108" s="40" t="e">
        <f t="shared" si="18"/>
        <v>#REF!</v>
      </c>
      <c r="K108" s="40" t="e">
        <f t="shared" si="18"/>
        <v>#REF!</v>
      </c>
      <c r="L108" s="40" t="e">
        <f t="shared" si="18"/>
        <v>#REF!</v>
      </c>
      <c r="M108" s="40" t="e">
        <f t="shared" si="18"/>
        <v>#REF!</v>
      </c>
      <c r="N108" s="40" t="e">
        <f t="shared" si="18"/>
        <v>#REF!</v>
      </c>
      <c r="O108" s="82" t="e">
        <f>AVERAGE(H108:I108,K108:N108)</f>
        <v>#REF!</v>
      </c>
    </row>
    <row r="109" spans="1:17" x14ac:dyDescent="0.35">
      <c r="A109" s="8" t="s">
        <v>13</v>
      </c>
      <c r="B109" s="80" t="e">
        <f t="shared" si="18"/>
        <v>#REF!</v>
      </c>
      <c r="C109" s="80" t="e">
        <f t="shared" si="18"/>
        <v>#REF!</v>
      </c>
      <c r="D109" s="80" t="e">
        <f t="shared" si="18"/>
        <v>#REF!</v>
      </c>
      <c r="E109" s="80" t="e">
        <f t="shared" si="18"/>
        <v>#REF!</v>
      </c>
      <c r="F109" s="80" t="e">
        <f t="shared" si="18"/>
        <v>#REF!</v>
      </c>
      <c r="G109" s="80" t="e">
        <f t="shared" si="18"/>
        <v>#REF!</v>
      </c>
      <c r="H109" s="80" t="e">
        <f t="shared" si="18"/>
        <v>#REF!</v>
      </c>
      <c r="I109" s="80" t="e">
        <f t="shared" si="18"/>
        <v>#REF!</v>
      </c>
      <c r="J109" s="80" t="e">
        <f t="shared" si="18"/>
        <v>#REF!</v>
      </c>
      <c r="K109" s="80" t="e">
        <f t="shared" si="18"/>
        <v>#REF!</v>
      </c>
      <c r="L109" s="80" t="e">
        <f t="shared" si="18"/>
        <v>#REF!</v>
      </c>
      <c r="M109" s="80" t="e">
        <f t="shared" si="18"/>
        <v>#REF!</v>
      </c>
      <c r="N109" s="80" t="e">
        <f t="shared" si="18"/>
        <v>#REF!</v>
      </c>
      <c r="O109" s="83" t="e">
        <f>AVERAGE(H109:I109,K109:N109)</f>
        <v>#REF!</v>
      </c>
    </row>
    <row r="111" spans="1:17" x14ac:dyDescent="0.35">
      <c r="A111" t="s">
        <v>11</v>
      </c>
    </row>
    <row r="112" spans="1:17" x14ac:dyDescent="0.35">
      <c r="A112" t="s">
        <v>64</v>
      </c>
      <c r="B112" s="40" t="e">
        <f>ROUND(B107*0.67,0)</f>
        <v>#REF!</v>
      </c>
      <c r="C112" s="40" t="e">
        <f t="shared" ref="C112:N112" si="19">ROUND(C107*0.67,0)</f>
        <v>#REF!</v>
      </c>
      <c r="D112" s="40" t="e">
        <f t="shared" si="19"/>
        <v>#REF!</v>
      </c>
      <c r="E112" s="40" t="e">
        <f t="shared" si="19"/>
        <v>#REF!</v>
      </c>
      <c r="F112" s="40" t="e">
        <f t="shared" si="19"/>
        <v>#REF!</v>
      </c>
      <c r="G112" s="40" t="e">
        <f t="shared" si="19"/>
        <v>#REF!</v>
      </c>
      <c r="H112" s="40" t="e">
        <f t="shared" si="19"/>
        <v>#REF!</v>
      </c>
      <c r="I112" s="40" t="e">
        <f t="shared" si="19"/>
        <v>#REF!</v>
      </c>
      <c r="J112" s="40" t="e">
        <f t="shared" si="19"/>
        <v>#REF!</v>
      </c>
      <c r="K112" s="40" t="e">
        <f t="shared" si="19"/>
        <v>#REF!</v>
      </c>
      <c r="L112" s="40" t="e">
        <f t="shared" si="19"/>
        <v>#REF!</v>
      </c>
      <c r="M112" s="40" t="e">
        <f t="shared" si="19"/>
        <v>#REF!</v>
      </c>
      <c r="N112" s="40" t="e">
        <f t="shared" si="19"/>
        <v>#REF!</v>
      </c>
      <c r="O112" s="40" t="e">
        <f>AVERAGE(H112:N112)</f>
        <v>#REF!</v>
      </c>
      <c r="P112" s="80">
        <v>-9700</v>
      </c>
      <c r="Q112" s="84">
        <f>P112/P114</f>
        <v>0.66896551724137931</v>
      </c>
    </row>
    <row r="113" spans="1:17" x14ac:dyDescent="0.35">
      <c r="A113" t="s">
        <v>65</v>
      </c>
      <c r="B113" s="40" t="e">
        <f>B107-B112</f>
        <v>#REF!</v>
      </c>
      <c r="C113" s="40" t="e">
        <f t="shared" ref="C113:N113" si="20">C107-C112</f>
        <v>#REF!</v>
      </c>
      <c r="D113" s="40" t="e">
        <f t="shared" si="20"/>
        <v>#REF!</v>
      </c>
      <c r="E113" s="40" t="e">
        <f t="shared" si="20"/>
        <v>#REF!</v>
      </c>
      <c r="F113" s="40" t="e">
        <f t="shared" si="20"/>
        <v>#REF!</v>
      </c>
      <c r="G113" s="40" t="e">
        <f t="shared" si="20"/>
        <v>#REF!</v>
      </c>
      <c r="H113" s="40" t="e">
        <f t="shared" si="20"/>
        <v>#REF!</v>
      </c>
      <c r="I113" s="40" t="e">
        <f t="shared" si="20"/>
        <v>#REF!</v>
      </c>
      <c r="J113" s="40" t="e">
        <f t="shared" si="20"/>
        <v>#REF!</v>
      </c>
      <c r="K113" s="40" t="e">
        <f t="shared" si="20"/>
        <v>#REF!</v>
      </c>
      <c r="L113" s="40" t="e">
        <f t="shared" si="20"/>
        <v>#REF!</v>
      </c>
      <c r="M113" s="40" t="e">
        <f t="shared" si="20"/>
        <v>#REF!</v>
      </c>
      <c r="N113" s="40" t="e">
        <f t="shared" si="20"/>
        <v>#REF!</v>
      </c>
      <c r="O113" s="40" t="e">
        <f>AVERAGE(H113:N113)</f>
        <v>#REF!</v>
      </c>
      <c r="P113" s="80">
        <v>-4800</v>
      </c>
      <c r="Q113" s="85">
        <f>1-Q112</f>
        <v>0.33103448275862069</v>
      </c>
    </row>
    <row r="114" spans="1:17" x14ac:dyDescent="0.35">
      <c r="A114" t="s">
        <v>13</v>
      </c>
      <c r="B114" s="80" t="e">
        <f>SUM(B112:B113)</f>
        <v>#REF!</v>
      </c>
      <c r="C114" s="80" t="e">
        <f t="shared" ref="C114:N114" si="21">SUM(C112:C113)</f>
        <v>#REF!</v>
      </c>
      <c r="D114" s="80" t="e">
        <f t="shared" si="21"/>
        <v>#REF!</v>
      </c>
      <c r="E114" s="80" t="e">
        <f t="shared" si="21"/>
        <v>#REF!</v>
      </c>
      <c r="F114" s="80" t="e">
        <f t="shared" si="21"/>
        <v>#REF!</v>
      </c>
      <c r="G114" s="80" t="e">
        <f t="shared" si="21"/>
        <v>#REF!</v>
      </c>
      <c r="H114" s="80" t="e">
        <f t="shared" si="21"/>
        <v>#REF!</v>
      </c>
      <c r="I114" s="80" t="e">
        <f t="shared" si="21"/>
        <v>#REF!</v>
      </c>
      <c r="J114" s="80" t="e">
        <f t="shared" si="21"/>
        <v>#REF!</v>
      </c>
      <c r="K114" s="80" t="e">
        <f t="shared" si="21"/>
        <v>#REF!</v>
      </c>
      <c r="L114" s="80" t="e">
        <f t="shared" si="21"/>
        <v>#REF!</v>
      </c>
      <c r="M114" s="80" t="e">
        <f t="shared" si="21"/>
        <v>#REF!</v>
      </c>
      <c r="N114" s="80" t="e">
        <f t="shared" si="21"/>
        <v>#REF!</v>
      </c>
      <c r="O114" s="40" t="e">
        <f>AVERAGE(H114:N114)</f>
        <v>#REF!</v>
      </c>
      <c r="P114" s="80">
        <f>SUM(P112:P113)</f>
        <v>-14500</v>
      </c>
      <c r="Q114" s="86">
        <f>SUM(Q112:Q113)</f>
        <v>1</v>
      </c>
    </row>
    <row r="116" spans="1:17" x14ac:dyDescent="0.35">
      <c r="A116" s="81" t="s">
        <v>66</v>
      </c>
      <c r="H116">
        <v>20</v>
      </c>
      <c r="I116">
        <v>19</v>
      </c>
      <c r="J116">
        <v>22</v>
      </c>
      <c r="K116">
        <v>21</v>
      </c>
      <c r="L116">
        <v>20</v>
      </c>
      <c r="M116">
        <v>22</v>
      </c>
      <c r="N116">
        <v>22</v>
      </c>
      <c r="O116">
        <f>SUM(H116:N116)</f>
        <v>146</v>
      </c>
    </row>
    <row r="117" spans="1:17" x14ac:dyDescent="0.35">
      <c r="A117" t="s">
        <v>50</v>
      </c>
      <c r="B117" s="40">
        <f>B91+(B$93*0.67)</f>
        <v>1053745.3895454546</v>
      </c>
      <c r="C117" s="40">
        <f>C91+(C$93*0.67)</f>
        <v>989149.3057142857</v>
      </c>
      <c r="D117" s="40">
        <f t="shared" ref="D117:N117" si="22">D91+(D$93*0.67)</f>
        <v>1061429.7619047619</v>
      </c>
      <c r="E117" s="40">
        <f t="shared" si="22"/>
        <v>931089.04695652181</v>
      </c>
      <c r="F117" s="40">
        <f t="shared" si="22"/>
        <v>839193.89315789472</v>
      </c>
      <c r="G117" s="40">
        <f t="shared" si="22"/>
        <v>789568.68863636348</v>
      </c>
      <c r="H117" s="40">
        <f t="shared" si="22"/>
        <v>955722.96350000007</v>
      </c>
      <c r="I117" s="40">
        <f t="shared" si="22"/>
        <v>991365.0421052631</v>
      </c>
      <c r="J117" s="40">
        <f t="shared" si="22"/>
        <v>886386.12</v>
      </c>
      <c r="K117" s="40">
        <f t="shared" si="22"/>
        <v>834319.71761904773</v>
      </c>
      <c r="L117" s="40">
        <f t="shared" si="22"/>
        <v>941295.14199999999</v>
      </c>
      <c r="M117" s="40">
        <f t="shared" si="22"/>
        <v>981323.89500000002</v>
      </c>
      <c r="N117" s="40">
        <f t="shared" si="22"/>
        <v>989788.2</v>
      </c>
      <c r="O117" s="80">
        <f>((H117*H$116)+(I117*I$116)+(J117*J$116)+(K117*K$116)+(L117*L$116)+(M117*M$116)+(N117*N$116))/O$116</f>
        <v>939465.56650684937</v>
      </c>
    </row>
    <row r="118" spans="1:17" x14ac:dyDescent="0.35">
      <c r="A118" t="s">
        <v>52</v>
      </c>
      <c r="B118" s="40">
        <f>B92+(B$93*0.33)</f>
        <v>267832.51954545453</v>
      </c>
      <c r="C118" s="40">
        <f>C92+(C$93*0.33)</f>
        <v>235823.12285714288</v>
      </c>
      <c r="D118" s="40">
        <f t="shared" ref="D118:N118" si="23">D92+(D$93*0.33)</f>
        <v>276793.33333333331</v>
      </c>
      <c r="E118" s="40">
        <f t="shared" si="23"/>
        <v>205200.6052173913</v>
      </c>
      <c r="F118" s="40">
        <f t="shared" si="23"/>
        <v>217976.73842105264</v>
      </c>
      <c r="G118" s="40">
        <f t="shared" si="23"/>
        <v>129325.35681818183</v>
      </c>
      <c r="H118" s="40">
        <f t="shared" si="23"/>
        <v>214429.7365</v>
      </c>
      <c r="I118" s="40">
        <f t="shared" si="23"/>
        <v>211453.90526315791</v>
      </c>
      <c r="J118" s="40">
        <f t="shared" si="23"/>
        <v>209148.78909090909</v>
      </c>
      <c r="K118" s="40">
        <f t="shared" si="23"/>
        <v>163733.23476190475</v>
      </c>
      <c r="L118" s="40">
        <f t="shared" si="23"/>
        <v>202653.85800000001</v>
      </c>
      <c r="M118" s="40">
        <f t="shared" si="23"/>
        <v>200313.87772727272</v>
      </c>
      <c r="N118" s="40">
        <f t="shared" si="23"/>
        <v>193144.34545454543</v>
      </c>
      <c r="O118" s="80">
        <f>((H118*H$116)+(I118*I$116)+(J118*J$116)+(K118*K$116)+(L118*L$116)+(M118*M$116)+(N118*N$116))/O$116</f>
        <v>199007.18006849315</v>
      </c>
    </row>
    <row r="119" spans="1:17" x14ac:dyDescent="0.35">
      <c r="A119" t="s">
        <v>60</v>
      </c>
      <c r="B119" s="40">
        <f>B94</f>
        <v>458193.09090909088</v>
      </c>
      <c r="C119" s="40">
        <f>C94</f>
        <v>411547.66666666669</v>
      </c>
      <c r="D119" s="40">
        <f t="shared" ref="D119:N119" si="24">D94</f>
        <v>464143.23809523811</v>
      </c>
      <c r="E119" s="40">
        <f t="shared" si="24"/>
        <v>483526.47826086957</v>
      </c>
      <c r="F119" s="40">
        <f t="shared" si="24"/>
        <v>412754.5263157895</v>
      </c>
      <c r="G119" s="40">
        <f t="shared" si="24"/>
        <v>406684.22727272729</v>
      </c>
      <c r="H119" s="40">
        <f t="shared" si="24"/>
        <v>555063.19999999995</v>
      </c>
      <c r="I119" s="40">
        <f t="shared" si="24"/>
        <v>633926.84210526315</v>
      </c>
      <c r="J119" s="40">
        <f t="shared" si="24"/>
        <v>571861.59090909094</v>
      </c>
      <c r="K119" s="40">
        <f t="shared" si="24"/>
        <v>483814.09523809527</v>
      </c>
      <c r="L119" s="40">
        <f t="shared" si="24"/>
        <v>469518.85</v>
      </c>
      <c r="M119" s="40">
        <f t="shared" si="24"/>
        <v>479187.04545454547</v>
      </c>
      <c r="N119" s="40">
        <f t="shared" si="24"/>
        <v>432618.72727272729</v>
      </c>
      <c r="O119" s="80">
        <f>((H119*H$116)+(I119*I$116)+(J119*J$116)+(K119*K$116)+(L119*L$116)+(M119*M$116)+(N119*N$116))/O$116</f>
        <v>516007.04794520547</v>
      </c>
    </row>
    <row r="120" spans="1:17" s="8" customFormat="1" x14ac:dyDescent="0.35">
      <c r="A120" s="8" t="s">
        <v>13</v>
      </c>
      <c r="B120" s="80">
        <f>SUM(B117:B119)</f>
        <v>1779771</v>
      </c>
      <c r="C120" s="80">
        <f>SUM(C117:C119)</f>
        <v>1636520.0952380954</v>
      </c>
      <c r="D120" s="80">
        <f t="shared" ref="D120:N120" si="25">SUM(D117:D119)</f>
        <v>1802366.3333333333</v>
      </c>
      <c r="E120" s="80">
        <f t="shared" si="25"/>
        <v>1619816.1304347827</v>
      </c>
      <c r="F120" s="80">
        <f t="shared" si="25"/>
        <v>1469925.1578947369</v>
      </c>
      <c r="G120" s="80">
        <f t="shared" si="25"/>
        <v>1325578.2727272725</v>
      </c>
      <c r="H120" s="80">
        <f t="shared" si="25"/>
        <v>1725215.9000000001</v>
      </c>
      <c r="I120" s="80">
        <f t="shared" si="25"/>
        <v>1836745.7894736843</v>
      </c>
      <c r="J120" s="80">
        <f t="shared" si="25"/>
        <v>1667396.5</v>
      </c>
      <c r="K120" s="80">
        <f t="shared" si="25"/>
        <v>1481867.0476190476</v>
      </c>
      <c r="L120" s="80">
        <f t="shared" si="25"/>
        <v>1613467.85</v>
      </c>
      <c r="M120" s="80">
        <f t="shared" si="25"/>
        <v>1660824.8181818181</v>
      </c>
      <c r="N120" s="80">
        <f t="shared" si="25"/>
        <v>1615551.2727272727</v>
      </c>
      <c r="O120" s="80">
        <f>SUM(O117:O119)</f>
        <v>1654479.7945205481</v>
      </c>
    </row>
    <row r="121" spans="1:17" x14ac:dyDescent="0.35">
      <c r="B121" s="40"/>
    </row>
    <row r="122" spans="1:17" x14ac:dyDescent="0.35">
      <c r="A122" s="81" t="s">
        <v>67</v>
      </c>
    </row>
    <row r="123" spans="1:17" x14ac:dyDescent="0.35">
      <c r="A123" t="s">
        <v>50</v>
      </c>
      <c r="H123" s="40">
        <v>27628136.73</v>
      </c>
      <c r="I123" s="40">
        <v>25714427.300000001</v>
      </c>
      <c r="J123" s="40">
        <v>23554349.659999996</v>
      </c>
      <c r="K123" s="40">
        <v>23556658.408075616</v>
      </c>
      <c r="L123" s="40">
        <v>25676322.65107109</v>
      </c>
      <c r="M123" s="40">
        <v>28978155.505797021</v>
      </c>
      <c r="N123" s="40">
        <v>29071924.348978307</v>
      </c>
      <c r="O123" s="40">
        <f>SUM(H123:N123)</f>
        <v>184179974.60392204</v>
      </c>
    </row>
    <row r="124" spans="1:17" x14ac:dyDescent="0.35">
      <c r="A124" t="s">
        <v>52</v>
      </c>
      <c r="H124" s="40">
        <v>7283281.8399999999</v>
      </c>
      <c r="I124" s="40">
        <v>6852430.4299999997</v>
      </c>
      <c r="J124" s="40">
        <v>7764570.2199999997</v>
      </c>
      <c r="K124" s="40">
        <v>5739313.9361497909</v>
      </c>
      <c r="L124" s="40">
        <v>6554247.3987772102</v>
      </c>
      <c r="M124" s="40">
        <v>7176660.9787772093</v>
      </c>
      <c r="N124" s="40">
        <v>7069091.176338369</v>
      </c>
      <c r="O124" s="40">
        <f>SUM(H124:N124)</f>
        <v>48439595.980042577</v>
      </c>
    </row>
    <row r="125" spans="1:17" x14ac:dyDescent="0.35">
      <c r="A125" t="s">
        <v>60</v>
      </c>
      <c r="H125" s="40">
        <v>21538680.289999995</v>
      </c>
      <c r="I125" s="40">
        <v>21652072.699999999</v>
      </c>
      <c r="J125" s="40">
        <v>23767174.68</v>
      </c>
      <c r="K125" s="40">
        <v>18926090.527006365</v>
      </c>
      <c r="L125" s="40">
        <v>20675563.803310923</v>
      </c>
      <c r="M125" s="40">
        <v>21530410.319134645</v>
      </c>
      <c r="N125" s="40">
        <v>21506572.578971948</v>
      </c>
      <c r="O125" s="40">
        <f>SUM(H125:N125)</f>
        <v>149596564.89842388</v>
      </c>
    </row>
    <row r="126" spans="1:17" x14ac:dyDescent="0.35">
      <c r="A126" t="s">
        <v>11</v>
      </c>
      <c r="H126" s="40">
        <v>2586753.5799999996</v>
      </c>
      <c r="I126" s="40">
        <v>2942341.61</v>
      </c>
      <c r="J126" s="40">
        <v>2565010.1700000074</v>
      </c>
      <c r="K126" s="40">
        <v>2524742.0504161245</v>
      </c>
      <c r="L126" s="40">
        <v>3092326.2972483491</v>
      </c>
      <c r="M126" s="40">
        <v>2569731.776708907</v>
      </c>
      <c r="N126" s="40">
        <v>2351859.1107272068</v>
      </c>
      <c r="O126" s="40">
        <f>SUM(H126:N126)</f>
        <v>18632764.595100593</v>
      </c>
    </row>
    <row r="127" spans="1:17" x14ac:dyDescent="0.35">
      <c r="A127" s="8" t="s">
        <v>13</v>
      </c>
      <c r="H127" s="87">
        <f>SUM(H123:H126)</f>
        <v>59036852.439999998</v>
      </c>
      <c r="I127" s="87">
        <f t="shared" ref="I127:N127" si="26">SUM(I123:I126)</f>
        <v>57161272.039999999</v>
      </c>
      <c r="J127" s="87">
        <f t="shared" si="26"/>
        <v>57651104.730000004</v>
      </c>
      <c r="K127" s="87">
        <f t="shared" si="26"/>
        <v>50746804.921647899</v>
      </c>
      <c r="L127" s="87">
        <f t="shared" si="26"/>
        <v>55998460.150407568</v>
      </c>
      <c r="M127" s="87">
        <f t="shared" si="26"/>
        <v>60254958.580417782</v>
      </c>
      <c r="N127" s="87">
        <f t="shared" si="26"/>
        <v>59999447.215015829</v>
      </c>
      <c r="O127" s="80">
        <f>SUM(H127:N127)</f>
        <v>400848900.07748908</v>
      </c>
    </row>
    <row r="128" spans="1:17" x14ac:dyDescent="0.35">
      <c r="H128" s="40"/>
      <c r="I128" s="40"/>
      <c r="J128" s="40"/>
      <c r="K128" s="40"/>
      <c r="L128" s="40"/>
      <c r="M128" s="40"/>
      <c r="N128" s="40"/>
      <c r="O128" s="40"/>
    </row>
    <row r="129" spans="1:16" x14ac:dyDescent="0.35">
      <c r="A129" s="81" t="s">
        <v>68</v>
      </c>
    </row>
    <row r="130" spans="1:16" x14ac:dyDescent="0.35">
      <c r="A130" t="s">
        <v>50</v>
      </c>
      <c r="O130" s="37">
        <f>O123+(O$126*0.67)</f>
        <v>196663926.88263944</v>
      </c>
      <c r="P130" s="41">
        <f>O130/O117/O$116</f>
        <v>1.4338079498057654</v>
      </c>
    </row>
    <row r="131" spans="1:16" x14ac:dyDescent="0.35">
      <c r="A131" t="s">
        <v>52</v>
      </c>
      <c r="O131" s="37">
        <f>O124+(O$126*0.33)</f>
        <v>54588408.296425775</v>
      </c>
      <c r="P131" s="41">
        <f>O131/O118/O$116</f>
        <v>1.878792551007864</v>
      </c>
    </row>
    <row r="132" spans="1:16" x14ac:dyDescent="0.35">
      <c r="A132" t="s">
        <v>60</v>
      </c>
      <c r="O132" s="37">
        <f>O125</f>
        <v>149596564.89842388</v>
      </c>
      <c r="P132" s="41">
        <f>O132/O119/O$116</f>
        <v>1.9856976958624675</v>
      </c>
    </row>
    <row r="133" spans="1:16" x14ac:dyDescent="0.35">
      <c r="A133" s="8" t="s">
        <v>13</v>
      </c>
      <c r="O133" s="76">
        <f>SUM(O130:O132)</f>
        <v>400848900.07748914</v>
      </c>
      <c r="P133" s="88">
        <f>O133/O120/O$116</f>
        <v>1.6594584113886277</v>
      </c>
    </row>
    <row r="134" spans="1:16" x14ac:dyDescent="0.35">
      <c r="O134" s="37"/>
    </row>
    <row r="135" spans="1:16" x14ac:dyDescent="0.35">
      <c r="O135" s="37"/>
    </row>
  </sheetData>
  <dataConsolidate/>
  <mergeCells count="6">
    <mergeCell ref="B3:N3"/>
    <mergeCell ref="B35:N35"/>
    <mergeCell ref="B51:N51"/>
    <mergeCell ref="B66:N66"/>
    <mergeCell ref="A1:N1"/>
    <mergeCell ref="B19:N19"/>
  </mergeCells>
  <pageMargins left="0.25" right="0.25" top="0.5" bottom="0.5" header="0.25" footer="0.25"/>
  <pageSetup scale="70" orientation="landscape" r:id="rId1"/>
  <headerFooter>
    <oddFooter>&amp;L&amp;D
&amp;F&amp;C&amp;A&amp;RPage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33CC33"/>
  </sheetPr>
  <dimension ref="A1:O45"/>
  <sheetViews>
    <sheetView workbookViewId="0">
      <pane xSplit="1" ySplit="4" topLeftCell="E5" activePane="bottomRight" state="frozen"/>
      <selection pane="topRight" activeCell="B1" sqref="B1"/>
      <selection pane="bottomLeft" activeCell="A5" sqref="A5"/>
      <selection pane="bottomRight" activeCell="Q41" sqref="Q41"/>
    </sheetView>
  </sheetViews>
  <sheetFormatPr defaultRowHeight="14.5" x14ac:dyDescent="0.35"/>
  <cols>
    <col min="1" max="1" width="23.453125" customWidth="1"/>
    <col min="2" max="2" width="11.81640625" customWidth="1"/>
    <col min="3" max="7" width="11.54296875" bestFit="1" customWidth="1"/>
    <col min="8" max="8" width="10.54296875" bestFit="1" customWidth="1"/>
    <col min="9" max="14" width="11.54296875" bestFit="1" customWidth="1"/>
    <col min="15" max="15" width="12.54296875" bestFit="1" customWidth="1"/>
  </cols>
  <sheetData>
    <row r="1" spans="1:14" x14ac:dyDescent="0.35">
      <c r="A1" s="351" t="s">
        <v>41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</row>
    <row r="2" spans="1:14" x14ac:dyDescent="0.35">
      <c r="B2" s="29">
        <v>22</v>
      </c>
      <c r="C2" s="29">
        <v>21</v>
      </c>
      <c r="D2" s="29">
        <v>21</v>
      </c>
      <c r="E2" s="29">
        <v>23</v>
      </c>
      <c r="F2" s="29">
        <v>19</v>
      </c>
      <c r="G2" s="29">
        <v>22</v>
      </c>
      <c r="H2" s="29">
        <v>20</v>
      </c>
      <c r="I2" s="29">
        <v>19</v>
      </c>
      <c r="J2" s="29">
        <v>22</v>
      </c>
      <c r="K2" s="29">
        <v>21</v>
      </c>
      <c r="L2" s="29">
        <v>20</v>
      </c>
      <c r="M2" s="29">
        <v>22</v>
      </c>
      <c r="N2" s="29">
        <v>22</v>
      </c>
    </row>
    <row r="3" spans="1:14" x14ac:dyDescent="0.35">
      <c r="B3" s="352" t="s">
        <v>39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</row>
    <row r="4" spans="1:14" x14ac:dyDescent="0.35">
      <c r="A4" s="3"/>
      <c r="B4" s="10">
        <v>39630</v>
      </c>
      <c r="C4" s="10">
        <v>39661</v>
      </c>
      <c r="D4" s="10">
        <v>39692</v>
      </c>
      <c r="E4" s="10">
        <v>39722</v>
      </c>
      <c r="F4" s="10">
        <v>39753</v>
      </c>
      <c r="G4" s="10">
        <v>39783</v>
      </c>
      <c r="H4" s="10">
        <v>39814</v>
      </c>
      <c r="I4" s="10">
        <v>39845</v>
      </c>
      <c r="J4" s="10">
        <v>39873</v>
      </c>
      <c r="K4" s="10">
        <v>39904</v>
      </c>
      <c r="L4" s="10">
        <v>39934</v>
      </c>
      <c r="M4" s="10">
        <v>39965</v>
      </c>
      <c r="N4" s="10">
        <v>39995</v>
      </c>
    </row>
    <row r="5" spans="1:14" x14ac:dyDescent="0.35">
      <c r="A5" s="3" t="s">
        <v>0</v>
      </c>
      <c r="B5" s="5">
        <v>5952191.5</v>
      </c>
      <c r="C5" s="5">
        <v>5055574.333333333</v>
      </c>
      <c r="D5" s="5">
        <v>7085983.4523809524</v>
      </c>
      <c r="E5" s="5">
        <v>4565722.2608695654</v>
      </c>
      <c r="F5" s="5">
        <v>3737154.210526316</v>
      </c>
      <c r="G5" s="5">
        <v>2740980.8181818179</v>
      </c>
      <c r="H5" s="5">
        <v>3576917.1</v>
      </c>
      <c r="I5" s="5">
        <v>4143016.6842105268</v>
      </c>
      <c r="J5" s="5">
        <v>3825489.7727272729</v>
      </c>
      <c r="K5" s="5">
        <v>3320850.3809523811</v>
      </c>
      <c r="L5" s="5">
        <v>4722619.6500000004</v>
      </c>
      <c r="M5" s="5">
        <v>5106545.0909090908</v>
      </c>
      <c r="N5" s="5">
        <v>4168416.9090909092</v>
      </c>
    </row>
    <row r="6" spans="1:14" x14ac:dyDescent="0.35">
      <c r="A6" s="3" t="s">
        <v>1</v>
      </c>
      <c r="B6" s="5">
        <v>3693211.6818181816</v>
      </c>
      <c r="C6" s="5">
        <v>2733432.2380952383</v>
      </c>
      <c r="D6" s="5">
        <v>5105353.333333333</v>
      </c>
      <c r="E6" s="5">
        <v>4929782.6521739122</v>
      </c>
      <c r="F6" s="5">
        <v>3913307.3157894737</v>
      </c>
      <c r="G6" s="5">
        <v>3082565.0909090908</v>
      </c>
      <c r="H6" s="5">
        <v>2985283.9000000004</v>
      </c>
      <c r="I6" s="5">
        <v>3436479.4210526319</v>
      </c>
      <c r="J6" s="5">
        <v>4125536.8181818179</v>
      </c>
      <c r="K6" s="5">
        <v>3044583.6190476189</v>
      </c>
      <c r="L6" s="5">
        <v>2995754.55</v>
      </c>
      <c r="M6" s="5">
        <v>2925563.5454545454</v>
      </c>
      <c r="N6" s="5">
        <v>2531839.6818181816</v>
      </c>
    </row>
    <row r="7" spans="1:14" x14ac:dyDescent="0.35">
      <c r="A7" s="25" t="s">
        <v>4</v>
      </c>
      <c r="B7" s="17">
        <v>1590270.3181818146</v>
      </c>
      <c r="C7" s="17">
        <v>1466005.5238095282</v>
      </c>
      <c r="D7" s="17">
        <v>1610049.119047622</v>
      </c>
      <c r="E7" s="17">
        <v>1487852.9999999979</v>
      </c>
      <c r="F7" s="17">
        <v>1401476.4736842082</v>
      </c>
      <c r="G7" s="17">
        <v>1290081.2727272727</v>
      </c>
      <c r="H7" s="17">
        <v>1582802.75</v>
      </c>
      <c r="I7" s="17">
        <v>1736038.9473684211</v>
      </c>
      <c r="J7" s="17">
        <v>1487896.2727272729</v>
      </c>
      <c r="K7" s="17">
        <v>1386509.8095238095</v>
      </c>
      <c r="L7" s="17">
        <v>1511887.9</v>
      </c>
      <c r="M7" s="17">
        <v>1538475.7727272725</v>
      </c>
      <c r="N7" s="17">
        <v>1496740.0909090908</v>
      </c>
    </row>
    <row r="8" spans="1:14" x14ac:dyDescent="0.35">
      <c r="A8" s="25" t="s">
        <v>2</v>
      </c>
      <c r="B8" s="5">
        <v>640347.13636363635</v>
      </c>
      <c r="C8" s="5">
        <v>659212.80952380958</v>
      </c>
      <c r="D8" s="5">
        <v>834799.33333333337</v>
      </c>
      <c r="E8" s="5">
        <v>560632.6086956521</v>
      </c>
      <c r="F8" s="5">
        <v>470675.84210526315</v>
      </c>
      <c r="G8" s="5">
        <v>405435.95454545459</v>
      </c>
      <c r="H8" s="5">
        <v>460486.30000000005</v>
      </c>
      <c r="I8" s="5">
        <v>511756.78947368421</v>
      </c>
      <c r="J8" s="5">
        <v>545709.45454545459</v>
      </c>
      <c r="K8" s="5">
        <v>450556.90476190473</v>
      </c>
      <c r="L8" s="5">
        <v>543870.75</v>
      </c>
      <c r="M8" s="5">
        <v>701789.54545454541</v>
      </c>
      <c r="N8" s="5">
        <v>611939.09090909094</v>
      </c>
    </row>
    <row r="9" spans="1:14" x14ac:dyDescent="0.35">
      <c r="A9" s="25" t="s">
        <v>3</v>
      </c>
      <c r="B9" s="5">
        <v>877546.81818181812</v>
      </c>
      <c r="C9" s="5">
        <v>851658</v>
      </c>
      <c r="D9" s="5">
        <v>735592.80952380958</v>
      </c>
      <c r="E9" s="5">
        <v>772344.65217391308</v>
      </c>
      <c r="F9" s="5">
        <v>724333.6315789473</v>
      </c>
      <c r="G9" s="5">
        <v>577213.59090909094</v>
      </c>
      <c r="H9" s="5">
        <v>654697.52500000002</v>
      </c>
      <c r="I9" s="5">
        <v>788781.78947368416</v>
      </c>
      <c r="J9" s="5">
        <v>623562.86363636365</v>
      </c>
      <c r="K9" s="5">
        <v>801177.95238095231</v>
      </c>
      <c r="L9" s="5">
        <v>730639.55</v>
      </c>
      <c r="M9" s="5">
        <v>912401.68181818188</v>
      </c>
      <c r="N9" s="5">
        <v>747850</v>
      </c>
    </row>
    <row r="10" spans="1:14" x14ac:dyDescent="0.35">
      <c r="A10" s="25" t="s">
        <v>5</v>
      </c>
      <c r="B10" s="17">
        <v>281021.54545454547</v>
      </c>
      <c r="C10" s="17">
        <v>244886.38095238095</v>
      </c>
      <c r="D10" s="17">
        <v>289097.42857142858</v>
      </c>
      <c r="E10" s="17">
        <v>211810.60869565216</v>
      </c>
      <c r="F10" s="17">
        <v>232056.42105263157</v>
      </c>
      <c r="G10" s="17">
        <v>131314.22727272726</v>
      </c>
      <c r="H10" s="17">
        <v>218858.55</v>
      </c>
      <c r="I10" s="17">
        <v>219897.47368421053</v>
      </c>
      <c r="J10" s="17">
        <v>221236.86363636365</v>
      </c>
      <c r="K10" s="17">
        <v>171327.47619047618</v>
      </c>
      <c r="L10" s="17">
        <v>212499.9</v>
      </c>
      <c r="M10" s="17">
        <v>204420.09090909091</v>
      </c>
      <c r="N10" s="17">
        <v>198705.09090909091</v>
      </c>
    </row>
    <row r="11" spans="1:14" x14ac:dyDescent="0.35">
      <c r="A11" s="25" t="s">
        <v>13</v>
      </c>
      <c r="B11" s="16">
        <f>SUM(B5:B10)</f>
        <v>13034588.999999996</v>
      </c>
      <c r="C11" s="16">
        <f t="shared" ref="C11:N11" si="0">SUM(C5:C10)</f>
        <v>11010769.285714289</v>
      </c>
      <c r="D11" s="16">
        <f t="shared" si="0"/>
        <v>15660875.476190479</v>
      </c>
      <c r="E11" s="16">
        <f t="shared" si="0"/>
        <v>12528145.782608692</v>
      </c>
      <c r="F11" s="16">
        <f t="shared" si="0"/>
        <v>10479003.894736839</v>
      </c>
      <c r="G11" s="16">
        <f t="shared" si="0"/>
        <v>8227590.9545454532</v>
      </c>
      <c r="H11" s="16">
        <f t="shared" si="0"/>
        <v>9479046.1250000019</v>
      </c>
      <c r="I11" s="16">
        <f t="shared" si="0"/>
        <v>10835971.105263159</v>
      </c>
      <c r="J11" s="16">
        <f t="shared" si="0"/>
        <v>10829432.045454545</v>
      </c>
      <c r="K11" s="16">
        <f t="shared" si="0"/>
        <v>9175006.1428571418</v>
      </c>
      <c r="L11" s="16">
        <f t="shared" si="0"/>
        <v>10717272.300000001</v>
      </c>
      <c r="M11" s="16">
        <f t="shared" si="0"/>
        <v>11389195.727272728</v>
      </c>
      <c r="N11" s="16">
        <f t="shared" si="0"/>
        <v>9755490.8636363652</v>
      </c>
    </row>
    <row r="12" spans="1:14" x14ac:dyDescent="0.35">
      <c r="A12" s="25"/>
      <c r="B12" s="30"/>
      <c r="C12" s="30"/>
      <c r="D12" s="30">
        <v>64</v>
      </c>
      <c r="E12" s="30">
        <v>65</v>
      </c>
      <c r="F12" s="30">
        <v>63</v>
      </c>
      <c r="G12" s="30">
        <v>64</v>
      </c>
      <c r="H12" s="30">
        <v>61</v>
      </c>
      <c r="I12" s="30">
        <v>61</v>
      </c>
      <c r="J12" s="30">
        <v>61</v>
      </c>
      <c r="K12" s="30">
        <v>62</v>
      </c>
      <c r="L12" s="30">
        <v>63</v>
      </c>
      <c r="M12" s="30">
        <v>63</v>
      </c>
      <c r="N12" s="31">
        <v>64</v>
      </c>
    </row>
    <row r="13" spans="1:14" x14ac:dyDescent="0.35">
      <c r="B13" s="352" t="s">
        <v>42</v>
      </c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</row>
    <row r="14" spans="1:14" x14ac:dyDescent="0.35">
      <c r="A14" s="3"/>
      <c r="B14" s="10">
        <v>39630</v>
      </c>
      <c r="C14" s="10">
        <v>39661</v>
      </c>
      <c r="D14" s="10">
        <v>39692</v>
      </c>
      <c r="E14" s="10">
        <v>39722</v>
      </c>
      <c r="F14" s="10">
        <v>39753</v>
      </c>
      <c r="G14" s="10">
        <v>39783</v>
      </c>
      <c r="H14" s="10">
        <v>39814</v>
      </c>
      <c r="I14" s="10">
        <v>39845</v>
      </c>
      <c r="J14" s="10">
        <v>39873</v>
      </c>
      <c r="K14" s="10">
        <v>39904</v>
      </c>
      <c r="L14" s="10">
        <v>39934</v>
      </c>
      <c r="M14" s="10">
        <v>39965</v>
      </c>
      <c r="N14" s="10">
        <v>39995</v>
      </c>
    </row>
    <row r="15" spans="1:14" x14ac:dyDescent="0.35">
      <c r="A15" s="3" t="s">
        <v>0</v>
      </c>
      <c r="B15" s="5"/>
      <c r="C15" s="5"/>
      <c r="D15" s="5">
        <v>6030014.4765625</v>
      </c>
      <c r="E15" s="5">
        <v>5538220.3923076922</v>
      </c>
      <c r="F15" s="5">
        <v>5155923.722222222</v>
      </c>
      <c r="G15" s="5">
        <v>3692486.25</v>
      </c>
      <c r="H15" s="5">
        <v>3325341.8032786883</v>
      </c>
      <c r="I15" s="5">
        <v>3451757.9836065574</v>
      </c>
      <c r="J15" s="5">
        <v>3842892.3606557376</v>
      </c>
      <c r="K15" s="5">
        <v>3751870.1612903224</v>
      </c>
      <c r="L15" s="5">
        <v>3942079.777777778</v>
      </c>
      <c r="M15" s="5">
        <v>4389432.4285714282</v>
      </c>
      <c r="N15" s="5">
        <v>4664086.828125</v>
      </c>
    </row>
    <row r="16" spans="1:14" x14ac:dyDescent="0.35">
      <c r="A16" s="3" t="s">
        <v>1</v>
      </c>
      <c r="B16" s="5"/>
      <c r="C16" s="5"/>
      <c r="D16" s="5">
        <v>3841643.03125</v>
      </c>
      <c r="E16" s="5">
        <v>4276915.3538461542</v>
      </c>
      <c r="F16" s="5">
        <v>4681750.1587301586</v>
      </c>
      <c r="G16" s="5">
        <v>3993035.5</v>
      </c>
      <c r="H16" s="5">
        <v>3309425.3934426229</v>
      </c>
      <c r="I16" s="5">
        <v>3160905.2295081969</v>
      </c>
      <c r="J16" s="5">
        <v>3537058.9672131147</v>
      </c>
      <c r="K16" s="5">
        <v>3548244.7580645164</v>
      </c>
      <c r="L16" s="5">
        <v>3406558.0476190476</v>
      </c>
      <c r="M16" s="5">
        <v>2987519.7619047621</v>
      </c>
      <c r="N16" s="5">
        <v>2812155.65625</v>
      </c>
    </row>
    <row r="17" spans="1:14" x14ac:dyDescent="0.35">
      <c r="A17" s="25" t="s">
        <v>4</v>
      </c>
      <c r="B17" s="17"/>
      <c r="C17" s="17"/>
      <c r="D17" s="17">
        <v>1555985.8515625</v>
      </c>
      <c r="E17" s="17">
        <v>1520273.330769232</v>
      </c>
      <c r="F17" s="17">
        <v>1502534.9761904781</v>
      </c>
      <c r="G17" s="17">
        <v>1394225.9374999981</v>
      </c>
      <c r="H17" s="17">
        <v>1420752.4180327877</v>
      </c>
      <c r="I17" s="17">
        <v>1524960.4016393432</v>
      </c>
      <c r="J17" s="17">
        <v>1596303.4918032787</v>
      </c>
      <c r="K17" s="17">
        <v>1529599.4193548388</v>
      </c>
      <c r="L17" s="17">
        <v>1461717.1746031747</v>
      </c>
      <c r="M17" s="17">
        <v>1479379.857142857</v>
      </c>
      <c r="N17" s="17">
        <v>1515820.421875</v>
      </c>
    </row>
    <row r="18" spans="1:14" x14ac:dyDescent="0.35">
      <c r="A18" s="25" t="s">
        <v>2</v>
      </c>
      <c r="B18" s="5"/>
      <c r="C18" s="5"/>
      <c r="D18" s="5">
        <v>710342.0625</v>
      </c>
      <c r="E18" s="5">
        <v>681058.5384615385</v>
      </c>
      <c r="F18" s="5">
        <v>624891.69841269846</v>
      </c>
      <c r="G18" s="5">
        <v>480577.84375</v>
      </c>
      <c r="H18" s="5">
        <v>443805.86885245901</v>
      </c>
      <c r="I18" s="5">
        <v>456601.57377049181</v>
      </c>
      <c r="J18" s="5">
        <v>507192.01639344264</v>
      </c>
      <c r="K18" s="5">
        <v>503075.51612903224</v>
      </c>
      <c r="L18" s="5">
        <v>513408.22222222225</v>
      </c>
      <c r="M18" s="5">
        <v>567912.38095238095</v>
      </c>
      <c r="N18" s="5">
        <v>621553.828125</v>
      </c>
    </row>
    <row r="19" spans="1:14" x14ac:dyDescent="0.35">
      <c r="A19" s="25" t="s">
        <v>3</v>
      </c>
      <c r="B19" s="5"/>
      <c r="C19" s="5"/>
      <c r="D19" s="5">
        <v>822473.390625</v>
      </c>
      <c r="E19" s="5">
        <v>786095.29230769235</v>
      </c>
      <c r="F19" s="5">
        <v>745614.52380952379</v>
      </c>
      <c r="G19" s="5">
        <v>691015.078125</v>
      </c>
      <c r="H19" s="5">
        <v>648442.43442622956</v>
      </c>
      <c r="I19" s="5">
        <v>668516.45081967209</v>
      </c>
      <c r="J19" s="5">
        <v>685232.58196721307</v>
      </c>
      <c r="K19" s="5">
        <v>734354.41935483867</v>
      </c>
      <c r="L19" s="5">
        <v>716760.49206349207</v>
      </c>
      <c r="M19" s="5">
        <v>817624.8412698413</v>
      </c>
      <c r="N19" s="5">
        <v>799048.71875</v>
      </c>
    </row>
    <row r="20" spans="1:14" x14ac:dyDescent="0.35">
      <c r="A20" s="25" t="s">
        <v>5</v>
      </c>
      <c r="B20" s="17"/>
      <c r="C20" s="17"/>
      <c r="D20" s="17">
        <v>271814.59375</v>
      </c>
      <c r="E20" s="17">
        <v>247466.21538461538</v>
      </c>
      <c r="F20" s="17">
        <v>243678.76190476189</v>
      </c>
      <c r="G20" s="17">
        <v>190150.453125</v>
      </c>
      <c r="H20" s="17">
        <v>191396</v>
      </c>
      <c r="I20" s="17">
        <v>187608.78688524591</v>
      </c>
      <c r="J20" s="17">
        <v>220039.90163934426</v>
      </c>
      <c r="K20" s="17">
        <v>203921.61290322582</v>
      </c>
      <c r="L20" s="17">
        <v>201826.76190476189</v>
      </c>
      <c r="M20" s="17">
        <v>195954.23809523811</v>
      </c>
      <c r="N20" s="17">
        <v>204980.5</v>
      </c>
    </row>
    <row r="21" spans="1:14" x14ac:dyDescent="0.35">
      <c r="A21" s="25" t="s">
        <v>13</v>
      </c>
      <c r="B21" s="16">
        <f>SUM(B15:B20)</f>
        <v>0</v>
      </c>
      <c r="C21" s="16">
        <f>SUM(C15:C20)</f>
        <v>0</v>
      </c>
      <c r="D21" s="16">
        <f>SUM(D15:D20)</f>
        <v>13232273.40625</v>
      </c>
      <c r="E21" s="16">
        <f t="shared" ref="E21:N21" si="1">SUM(E15:E20)</f>
        <v>13050029.123076923</v>
      </c>
      <c r="F21" s="16">
        <f t="shared" si="1"/>
        <v>12954393.841269841</v>
      </c>
      <c r="G21" s="16">
        <f t="shared" si="1"/>
        <v>10441491.062499998</v>
      </c>
      <c r="H21" s="16">
        <f t="shared" si="1"/>
        <v>9339163.9180327877</v>
      </c>
      <c r="I21" s="16">
        <f t="shared" si="1"/>
        <v>9450350.4262295067</v>
      </c>
      <c r="J21" s="16">
        <f t="shared" si="1"/>
        <v>10388719.319672132</v>
      </c>
      <c r="K21" s="16">
        <f t="shared" si="1"/>
        <v>10271065.887096776</v>
      </c>
      <c r="L21" s="16">
        <f t="shared" si="1"/>
        <v>10242350.476190476</v>
      </c>
      <c r="M21" s="16">
        <f t="shared" si="1"/>
        <v>10437823.507936507</v>
      </c>
      <c r="N21" s="16">
        <f t="shared" si="1"/>
        <v>10617645.953125</v>
      </c>
    </row>
    <row r="22" spans="1:14" x14ac:dyDescent="0.35">
      <c r="A22" s="25"/>
      <c r="B22" s="36"/>
      <c r="C22" s="36"/>
      <c r="D22" s="36"/>
      <c r="E22" s="36"/>
      <c r="F22" s="36"/>
      <c r="G22" s="36"/>
      <c r="H22" s="37"/>
      <c r="I22" s="37"/>
      <c r="J22" s="28"/>
      <c r="K22" s="28"/>
      <c r="L22" s="28"/>
      <c r="M22" s="28"/>
      <c r="N22" s="32"/>
    </row>
    <row r="23" spans="1:14" x14ac:dyDescent="0.35">
      <c r="A23" s="25"/>
      <c r="B23" s="3"/>
      <c r="C23" s="3"/>
      <c r="D23" s="39"/>
      <c r="E23" s="39"/>
      <c r="F23" s="39"/>
      <c r="G23" s="39"/>
      <c r="H23" s="39"/>
      <c r="I23" s="39"/>
      <c r="J23" s="3"/>
      <c r="K23" s="3"/>
      <c r="L23" s="3"/>
      <c r="M23" s="3"/>
      <c r="N23" s="33"/>
    </row>
    <row r="24" spans="1:14" x14ac:dyDescent="0.35">
      <c r="A24" s="25"/>
      <c r="B24" s="352" t="s">
        <v>38</v>
      </c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</row>
    <row r="25" spans="1:14" x14ac:dyDescent="0.35">
      <c r="A25" s="25"/>
      <c r="B25" s="10">
        <v>39630</v>
      </c>
      <c r="C25" s="10">
        <v>39661</v>
      </c>
      <c r="D25" s="10">
        <v>39692</v>
      </c>
      <c r="E25" s="10">
        <v>39722</v>
      </c>
      <c r="F25" s="10">
        <v>39753</v>
      </c>
      <c r="G25" s="10">
        <v>39783</v>
      </c>
      <c r="H25" s="10">
        <v>39814</v>
      </c>
      <c r="I25" s="10">
        <v>39845</v>
      </c>
      <c r="J25" s="10">
        <v>39873</v>
      </c>
      <c r="K25" s="10">
        <v>39904</v>
      </c>
      <c r="L25" s="10">
        <v>39934</v>
      </c>
      <c r="M25" s="10">
        <v>39965</v>
      </c>
      <c r="N25" s="10">
        <v>39995</v>
      </c>
    </row>
    <row r="26" spans="1:14" x14ac:dyDescent="0.35">
      <c r="A26" s="25" t="s">
        <v>0</v>
      </c>
      <c r="B26" s="9">
        <v>0.51820877183973668</v>
      </c>
      <c r="C26" s="9">
        <v>0.51877495071192592</v>
      </c>
      <c r="D26" s="9">
        <v>0.52054013893180262</v>
      </c>
      <c r="E26" s="9">
        <v>0.53894372429001769</v>
      </c>
      <c r="F26" s="9">
        <v>0.5452022585690075</v>
      </c>
      <c r="G26" s="9">
        <v>0.56930565119318322</v>
      </c>
      <c r="H26" s="9">
        <v>0.56732113154890784</v>
      </c>
      <c r="I26" s="9">
        <v>0.55349877983058826</v>
      </c>
      <c r="J26" s="9">
        <v>0.5315710598600778</v>
      </c>
      <c r="K26" s="9">
        <v>0.52661723374944824</v>
      </c>
      <c r="L26" s="9">
        <v>0.52206309477457125</v>
      </c>
      <c r="M26" s="9">
        <v>0.52541682304060988</v>
      </c>
      <c r="N26" s="9">
        <v>0.51780033409674986</v>
      </c>
    </row>
    <row r="27" spans="1:14" x14ac:dyDescent="0.35">
      <c r="A27" s="25" t="s">
        <v>1</v>
      </c>
      <c r="B27" s="9">
        <v>0.70681985052711482</v>
      </c>
      <c r="C27" s="9">
        <v>0.71065015794293884</v>
      </c>
      <c r="D27" s="9">
        <v>0.72017982532002078</v>
      </c>
      <c r="E27" s="9">
        <v>0.74658481217832995</v>
      </c>
      <c r="F27" s="9">
        <v>0.74640500444040969</v>
      </c>
      <c r="G27" s="9">
        <v>0.74831103005392141</v>
      </c>
      <c r="H27" s="9">
        <v>0.7296209417246714</v>
      </c>
      <c r="I27" s="9">
        <v>0.72665138860226586</v>
      </c>
      <c r="J27" s="9">
        <v>0.71624526615951101</v>
      </c>
      <c r="K27" s="9">
        <v>0.70842282255185918</v>
      </c>
      <c r="L27" s="9">
        <v>0.70127101636643829</v>
      </c>
      <c r="M27" s="9">
        <v>0.71231890840181955</v>
      </c>
      <c r="N27" s="9">
        <v>0.72020327055538813</v>
      </c>
    </row>
    <row r="28" spans="1:14" x14ac:dyDescent="0.35">
      <c r="A28" s="25" t="s">
        <v>4</v>
      </c>
      <c r="B28" s="23">
        <v>1.5547863402203115</v>
      </c>
      <c r="C28" s="23">
        <v>1.5338284519588494</v>
      </c>
      <c r="D28" s="23">
        <v>1.5448058336319668</v>
      </c>
      <c r="E28" s="23">
        <v>1.573806698863488</v>
      </c>
      <c r="F28" s="23">
        <v>1.6278282043623991</v>
      </c>
      <c r="G28" s="23">
        <v>1.6413385672323411</v>
      </c>
      <c r="H28" s="23">
        <v>1.6253141369770567</v>
      </c>
      <c r="I28" s="23">
        <v>1.5750583885440537</v>
      </c>
      <c r="J28" s="23">
        <v>1.5348553260543649</v>
      </c>
      <c r="K28" s="23">
        <v>1.5049417898521897</v>
      </c>
      <c r="L28" s="23">
        <v>1.5405782194635258</v>
      </c>
      <c r="M28" s="23">
        <v>1.5591393310167334</v>
      </c>
      <c r="N28" s="23">
        <v>1.5782432712700312</v>
      </c>
    </row>
    <row r="29" spans="1:14" x14ac:dyDescent="0.35">
      <c r="A29" s="25" t="s">
        <v>2</v>
      </c>
      <c r="B29" s="9">
        <v>0.90450371292684284</v>
      </c>
      <c r="C29" s="9">
        <v>0.91128802042454315</v>
      </c>
      <c r="D29" s="9">
        <v>0.93628890203249793</v>
      </c>
      <c r="E29" s="9">
        <v>0.93157723796700642</v>
      </c>
      <c r="F29" s="9">
        <v>0.91470551303404257</v>
      </c>
      <c r="G29" s="9">
        <v>0.89391007121569988</v>
      </c>
      <c r="H29" s="9">
        <v>0.92815445669310881</v>
      </c>
      <c r="I29" s="9">
        <v>0.94699984195425824</v>
      </c>
      <c r="J29" s="9">
        <v>0.91828880551689396</v>
      </c>
      <c r="K29" s="9">
        <v>0.91992782091138636</v>
      </c>
      <c r="L29" s="9">
        <v>0.90465965911342927</v>
      </c>
      <c r="M29" s="9">
        <v>0.90082661295281408</v>
      </c>
      <c r="N29" s="9">
        <v>0.87368434665189521</v>
      </c>
    </row>
    <row r="30" spans="1:14" x14ac:dyDescent="0.35">
      <c r="A30" s="25" t="s">
        <v>3</v>
      </c>
      <c r="B30" s="9">
        <v>1.1458320733473837</v>
      </c>
      <c r="C30" s="9">
        <v>1.1546216241453346</v>
      </c>
      <c r="D30" s="9">
        <v>1.1544754064516942</v>
      </c>
      <c r="E30" s="9">
        <v>1.1440042655427525</v>
      </c>
      <c r="F30" s="9">
        <v>1.1673878826488386</v>
      </c>
      <c r="G30" s="9">
        <v>1.153873436960323</v>
      </c>
      <c r="H30" s="9">
        <v>1.150494042995361</v>
      </c>
      <c r="I30" s="9">
        <v>1.1146042111572054</v>
      </c>
      <c r="J30" s="9">
        <v>1.108305357131643</v>
      </c>
      <c r="K30" s="9">
        <v>1.1255320041474217</v>
      </c>
      <c r="L30" s="9">
        <v>1.1074739174235684</v>
      </c>
      <c r="M30" s="9">
        <v>1.1299148146103959</v>
      </c>
      <c r="N30" s="9">
        <v>1.1291918008536794</v>
      </c>
    </row>
    <row r="31" spans="1:14" x14ac:dyDescent="0.35">
      <c r="A31" s="25" t="s">
        <v>5</v>
      </c>
      <c r="B31" s="23">
        <v>1.7370942564850467</v>
      </c>
      <c r="C31" s="23">
        <v>1.7424826183054043</v>
      </c>
      <c r="D31" s="23">
        <v>1.7172484530183543</v>
      </c>
      <c r="E31" s="23">
        <v>1.7487954713196587</v>
      </c>
      <c r="F31" s="23">
        <v>1.7576872133635213</v>
      </c>
      <c r="G31" s="23">
        <v>1.8215069251494849</v>
      </c>
      <c r="H31" s="23">
        <v>1.8200835594830598</v>
      </c>
      <c r="I31" s="23">
        <v>1.8467647832916354</v>
      </c>
      <c r="J31" s="23">
        <v>1.8173959216338857</v>
      </c>
      <c r="K31" s="23">
        <v>1.8063722888904139</v>
      </c>
      <c r="L31" s="23">
        <v>1.7717347600214697</v>
      </c>
      <c r="M31" s="23">
        <v>1.7567258733146469</v>
      </c>
      <c r="N31" s="23">
        <v>1.7640610588609631</v>
      </c>
    </row>
    <row r="32" spans="1:14" s="8" customFormat="1" ht="15" thickBot="1" x14ac:dyDescent="0.4">
      <c r="A32" s="43" t="s">
        <v>13</v>
      </c>
      <c r="B32" s="24">
        <v>0.77826037847561191</v>
      </c>
      <c r="C32" s="24">
        <v>0.78519035861524211</v>
      </c>
      <c r="D32" s="24">
        <v>0.78498691432870149</v>
      </c>
      <c r="E32" s="24">
        <v>0.8074407531414044</v>
      </c>
      <c r="F32" s="24">
        <v>0.82053291194047517</v>
      </c>
      <c r="G32" s="24">
        <v>0.85789299437124333</v>
      </c>
      <c r="H32" s="24">
        <v>0.86970417928906063</v>
      </c>
      <c r="I32" s="24">
        <v>0.86038407064997846</v>
      </c>
      <c r="J32" s="24">
        <v>0.8327643435215385</v>
      </c>
      <c r="K32" s="24">
        <v>0.82261169506828435</v>
      </c>
      <c r="L32" s="24">
        <v>0.81189558814230445</v>
      </c>
      <c r="M32" s="24">
        <v>0.81631801731679998</v>
      </c>
      <c r="N32" s="24">
        <v>0.81370882646600617</v>
      </c>
    </row>
    <row r="33" spans="1:15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3"/>
    </row>
    <row r="34" spans="1:15" x14ac:dyDescent="0.35">
      <c r="A34" s="3"/>
      <c r="B34" s="352" t="s">
        <v>37</v>
      </c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</row>
    <row r="35" spans="1:15" x14ac:dyDescent="0.35">
      <c r="A35" s="3" t="s">
        <v>28</v>
      </c>
      <c r="B35" s="18">
        <v>1761408.7272727273</v>
      </c>
      <c r="C35" s="18">
        <v>1532566.5238095236</v>
      </c>
      <c r="D35" s="18">
        <v>2183181.7142857146</v>
      </c>
      <c r="E35" s="18">
        <v>1757015.1304347827</v>
      </c>
      <c r="F35" s="18">
        <v>1469979.4210526315</v>
      </c>
      <c r="G35" s="18">
        <v>1164399.9090909092</v>
      </c>
      <c r="H35" s="18">
        <v>1354770.425</v>
      </c>
      <c r="I35" s="18">
        <v>1417665.6842105263</v>
      </c>
      <c r="J35" s="18">
        <v>1320906.7272727273</v>
      </c>
      <c r="K35" s="18">
        <v>1158360.2857142857</v>
      </c>
      <c r="L35" s="18">
        <v>1564047.5</v>
      </c>
      <c r="M35" s="18">
        <v>1667310.3181818181</v>
      </c>
      <c r="N35" s="18">
        <v>1213644.6363636365</v>
      </c>
    </row>
    <row r="36" spans="1:15" x14ac:dyDescent="0.35">
      <c r="A36" s="3" t="s">
        <v>33</v>
      </c>
      <c r="B36" s="18">
        <v>10532521.18181818</v>
      </c>
      <c r="C36" s="18">
        <v>8830555.4285714328</v>
      </c>
      <c r="D36" s="18">
        <v>12688524.714285716</v>
      </c>
      <c r="E36" s="18">
        <v>10024458.956521736</v>
      </c>
      <c r="F36" s="18">
        <v>8307609.7368421033</v>
      </c>
      <c r="G36" s="18">
        <v>6434666.2727272734</v>
      </c>
      <c r="H36" s="18">
        <v>7352666.7999999998</v>
      </c>
      <c r="I36" s="18">
        <v>8519386.2631578948</v>
      </c>
      <c r="J36" s="18">
        <v>8759076.2272727266</v>
      </c>
      <c r="K36" s="18">
        <v>7343216.9523809534</v>
      </c>
      <c r="L36" s="18">
        <v>8442905.25</v>
      </c>
      <c r="M36" s="18">
        <v>8987081.9545454532</v>
      </c>
      <c r="N36" s="18">
        <f>7907637.81818182-36</f>
        <v>7907601.8181818202</v>
      </c>
    </row>
    <row r="37" spans="1:15" x14ac:dyDescent="0.35">
      <c r="A37" s="3" t="s">
        <v>19</v>
      </c>
      <c r="B37" s="18">
        <v>237911.36363636365</v>
      </c>
      <c r="C37" s="18">
        <v>194925.47619047621</v>
      </c>
      <c r="D37" s="18">
        <v>267918.04761904763</v>
      </c>
      <c r="E37" s="18">
        <v>222360.95652173914</v>
      </c>
      <c r="F37" s="18">
        <v>223877.78947368421</v>
      </c>
      <c r="G37" s="18">
        <v>167006.59090909091</v>
      </c>
      <c r="H37" s="18">
        <v>168845</v>
      </c>
      <c r="I37" s="18">
        <v>193210.57894736843</v>
      </c>
      <c r="J37" s="18">
        <v>162798.31818181818</v>
      </c>
      <c r="K37" s="18">
        <v>140768.80952380953</v>
      </c>
      <c r="L37" s="18">
        <v>173283.4</v>
      </c>
      <c r="M37" s="18">
        <v>192709.27272727274</v>
      </c>
      <c r="N37" s="18">
        <v>139842.90909090909</v>
      </c>
    </row>
    <row r="38" spans="1:15" x14ac:dyDescent="0.35">
      <c r="A38" s="3" t="s">
        <v>10</v>
      </c>
      <c r="B38" s="17">
        <v>502747.72727272729</v>
      </c>
      <c r="C38" s="17">
        <v>452721.85714285716</v>
      </c>
      <c r="D38" s="17">
        <v>521251</v>
      </c>
      <c r="E38" s="17">
        <v>524310.73913043481</v>
      </c>
      <c r="F38" s="17">
        <v>477536.94736842107</v>
      </c>
      <c r="G38" s="17">
        <v>461518.18181818182</v>
      </c>
      <c r="H38" s="17">
        <v>602763.9</v>
      </c>
      <c r="I38" s="17">
        <v>705708.57894736843</v>
      </c>
      <c r="J38" s="17">
        <v>586650.77272727271</v>
      </c>
      <c r="K38" s="17">
        <v>532660.09523809527</v>
      </c>
      <c r="L38" s="17">
        <v>537036.15</v>
      </c>
      <c r="M38" s="17">
        <v>542094.18181818177</v>
      </c>
      <c r="N38" s="17">
        <v>494401.40909090912</v>
      </c>
    </row>
    <row r="39" spans="1:15" x14ac:dyDescent="0.35">
      <c r="A39" s="3" t="s">
        <v>16</v>
      </c>
      <c r="B39" s="21">
        <f>SUM(B35:B38)</f>
        <v>13034588.999999996</v>
      </c>
      <c r="C39" s="21">
        <f t="shared" ref="C39:N39" si="2">SUM(C35:C38)</f>
        <v>11010769.285714289</v>
      </c>
      <c r="D39" s="21">
        <f t="shared" si="2"/>
        <v>15660875.476190479</v>
      </c>
      <c r="E39" s="21">
        <f t="shared" si="2"/>
        <v>12528145.782608693</v>
      </c>
      <c r="F39" s="21">
        <f t="shared" si="2"/>
        <v>10479003.894736839</v>
      </c>
      <c r="G39" s="21">
        <f t="shared" si="2"/>
        <v>8227590.9545454551</v>
      </c>
      <c r="H39" s="21">
        <f t="shared" si="2"/>
        <v>9479046.125</v>
      </c>
      <c r="I39" s="21">
        <f t="shared" si="2"/>
        <v>10835971.105263159</v>
      </c>
      <c r="J39" s="21">
        <f t="shared" si="2"/>
        <v>10829432.045454545</v>
      </c>
      <c r="K39" s="21">
        <f t="shared" si="2"/>
        <v>9175006.1428571437</v>
      </c>
      <c r="L39" s="21">
        <f t="shared" si="2"/>
        <v>10717272.300000001</v>
      </c>
      <c r="M39" s="21">
        <f t="shared" si="2"/>
        <v>11389195.727272727</v>
      </c>
      <c r="N39" s="21">
        <f t="shared" si="2"/>
        <v>9755490.7727272734</v>
      </c>
    </row>
    <row r="40" spans="1:15" x14ac:dyDescent="0.35">
      <c r="A40" s="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5" x14ac:dyDescent="0.35">
      <c r="A41" s="3"/>
      <c r="B41" s="37">
        <v>458193.09090909088</v>
      </c>
      <c r="C41" s="37">
        <v>411547.66666666669</v>
      </c>
      <c r="D41" s="37">
        <v>464143.23809523811</v>
      </c>
      <c r="E41" s="37">
        <v>483526.47826086957</v>
      </c>
      <c r="F41" s="37">
        <v>412754.5263157895</v>
      </c>
      <c r="G41" s="37">
        <v>406684.22727272729</v>
      </c>
      <c r="H41" s="37">
        <v>555063.19999999995</v>
      </c>
      <c r="I41" s="37">
        <v>633926.84210526315</v>
      </c>
      <c r="J41" s="37">
        <v>571861.59090909094</v>
      </c>
      <c r="K41" s="37">
        <v>483814.09523809527</v>
      </c>
      <c r="L41" s="37">
        <v>469518.85</v>
      </c>
      <c r="M41" s="37">
        <v>479187.04545454547</v>
      </c>
      <c r="N41" s="37">
        <v>432618.72727272729</v>
      </c>
    </row>
    <row r="42" spans="1:15" x14ac:dyDescent="0.35">
      <c r="B42" s="37">
        <f>B41-B38</f>
        <v>-44554.636363636411</v>
      </c>
      <c r="C42" s="37">
        <f t="shared" ref="C42:N42" si="3">C41-C38</f>
        <v>-41174.190476190473</v>
      </c>
      <c r="D42" s="37">
        <f t="shared" si="3"/>
        <v>-57107.761904761894</v>
      </c>
      <c r="E42" s="37">
        <f t="shared" si="3"/>
        <v>-40784.260869565245</v>
      </c>
      <c r="F42" s="37">
        <f t="shared" si="3"/>
        <v>-64782.421052631573</v>
      </c>
      <c r="G42" s="37">
        <f t="shared" si="3"/>
        <v>-54833.95454545453</v>
      </c>
      <c r="H42" s="37">
        <f t="shared" si="3"/>
        <v>-47700.70000000007</v>
      </c>
      <c r="I42" s="37">
        <f t="shared" si="3"/>
        <v>-71781.736842105282</v>
      </c>
      <c r="J42" s="37">
        <f t="shared" si="3"/>
        <v>-14789.181818181765</v>
      </c>
      <c r="K42" s="37">
        <f t="shared" si="3"/>
        <v>-48846</v>
      </c>
      <c r="L42" s="37">
        <f t="shared" si="3"/>
        <v>-67517.300000000047</v>
      </c>
      <c r="M42" s="37">
        <f t="shared" si="3"/>
        <v>-62907.136363636295</v>
      </c>
      <c r="N42" s="37">
        <f t="shared" si="3"/>
        <v>-61782.681818181823</v>
      </c>
    </row>
    <row r="43" spans="1:15" x14ac:dyDescent="0.35">
      <c r="N43" s="38"/>
    </row>
    <row r="44" spans="1:15" x14ac:dyDescent="0.35">
      <c r="N44" s="78">
        <f>AVERAGE(H42:I42,K42:N42)</f>
        <v>-60089.259170653917</v>
      </c>
      <c r="O44" s="79" t="s">
        <v>57</v>
      </c>
    </row>
    <row r="45" spans="1:15" x14ac:dyDescent="0.35">
      <c r="A45" s="77"/>
    </row>
  </sheetData>
  <mergeCells count="5">
    <mergeCell ref="B24:N24"/>
    <mergeCell ref="B34:N34"/>
    <mergeCell ref="B3:N3"/>
    <mergeCell ref="A1:N1"/>
    <mergeCell ref="B13:N13"/>
  </mergeCells>
  <pageMargins left="0.25" right="0.25" top="0.75" bottom="0.5" header="0.25" footer="0.25"/>
  <pageSetup scale="75" orientation="landscape" r:id="rId1"/>
  <headerFooter>
    <oddFooter>&amp;L&amp;D
&amp;F&amp;C&amp;A&amp;RPage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Q111"/>
  <sheetViews>
    <sheetView zoomScale="110" zoomScaleNormal="110" workbookViewId="0">
      <selection activeCell="A3" sqref="A3"/>
    </sheetView>
  </sheetViews>
  <sheetFormatPr defaultRowHeight="14.5" x14ac:dyDescent="0.35"/>
  <cols>
    <col min="1" max="1" width="29" customWidth="1"/>
    <col min="2" max="3" width="15.54296875" customWidth="1"/>
    <col min="4" max="4" width="16.54296875" customWidth="1"/>
    <col min="5" max="5" width="15.54296875" customWidth="1"/>
    <col min="6" max="6" width="16.81640625" customWidth="1"/>
    <col min="7" max="7" width="15.54296875" customWidth="1"/>
    <col min="8" max="8" width="17.1796875" customWidth="1"/>
    <col min="9" max="9" width="17.54296875" customWidth="1"/>
    <col min="10" max="10" width="15.54296875" customWidth="1"/>
    <col min="11" max="11" width="18" customWidth="1"/>
    <col min="12" max="12" width="16.54296875" customWidth="1"/>
    <col min="13" max="13" width="18.453125" customWidth="1"/>
    <col min="15" max="15" width="12" bestFit="1" customWidth="1"/>
  </cols>
  <sheetData>
    <row r="2" spans="1:15" ht="15" thickBot="1" x14ac:dyDescent="0.4">
      <c r="A2" s="3"/>
      <c r="B2" s="335" t="s">
        <v>672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</row>
    <row r="3" spans="1:15" ht="15" thickBot="1" x14ac:dyDescent="0.4">
      <c r="A3" s="3"/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</row>
    <row r="4" spans="1:15" ht="16" thickBot="1" x14ac:dyDescent="0.4">
      <c r="A4" s="179">
        <v>2019</v>
      </c>
      <c r="B4" s="192">
        <v>43466</v>
      </c>
      <c r="C4" s="91">
        <v>43497</v>
      </c>
      <c r="D4" s="91">
        <v>43525</v>
      </c>
      <c r="E4" s="91">
        <v>43556</v>
      </c>
      <c r="F4" s="91">
        <v>43586</v>
      </c>
      <c r="G4" s="91">
        <v>43617</v>
      </c>
      <c r="H4" s="91">
        <v>43647</v>
      </c>
      <c r="I4" s="91">
        <v>43678</v>
      </c>
      <c r="J4" s="91">
        <v>43709</v>
      </c>
      <c r="K4" s="91">
        <v>43739</v>
      </c>
      <c r="L4" s="91">
        <v>43770</v>
      </c>
      <c r="M4" s="96">
        <v>43800</v>
      </c>
    </row>
    <row r="5" spans="1:15" x14ac:dyDescent="0.35">
      <c r="A5" s="3" t="s">
        <v>0</v>
      </c>
      <c r="B5" s="98">
        <v>82830582</v>
      </c>
      <c r="C5" s="99">
        <v>88255324</v>
      </c>
      <c r="D5" s="212">
        <v>89034734</v>
      </c>
      <c r="E5" s="99">
        <v>93674760</v>
      </c>
      <c r="F5" s="204">
        <v>102663532</v>
      </c>
      <c r="G5" s="204"/>
      <c r="H5" s="99"/>
      <c r="I5" s="99"/>
      <c r="J5" s="99"/>
      <c r="K5" s="99"/>
      <c r="L5" s="99"/>
      <c r="M5" s="301"/>
    </row>
    <row r="6" spans="1:15" x14ac:dyDescent="0.35">
      <c r="A6" s="3" t="s">
        <v>1</v>
      </c>
      <c r="B6" s="101">
        <v>8506218</v>
      </c>
      <c r="C6" s="93">
        <v>8489634</v>
      </c>
      <c r="D6" s="94">
        <v>7601724</v>
      </c>
      <c r="E6" s="93">
        <v>8329315</v>
      </c>
      <c r="F6" s="204">
        <v>9095360</v>
      </c>
      <c r="G6" s="204"/>
      <c r="H6" s="93"/>
      <c r="I6" s="93"/>
      <c r="J6" s="93"/>
      <c r="K6" s="93"/>
      <c r="L6" s="93"/>
      <c r="M6" s="102"/>
    </row>
    <row r="7" spans="1:15" x14ac:dyDescent="0.35">
      <c r="A7" s="25" t="s">
        <v>947</v>
      </c>
      <c r="B7" s="103">
        <v>17864787</v>
      </c>
      <c r="C7" s="94">
        <v>16697081</v>
      </c>
      <c r="D7" s="94">
        <v>16215334</v>
      </c>
      <c r="E7" s="94">
        <v>16753223</v>
      </c>
      <c r="F7" s="204">
        <v>16561741</v>
      </c>
      <c r="G7" s="204"/>
      <c r="H7" s="94"/>
      <c r="I7" s="94"/>
      <c r="J7" s="94"/>
      <c r="K7" s="94"/>
      <c r="L7" s="94"/>
      <c r="M7" s="102"/>
    </row>
    <row r="8" spans="1:15" x14ac:dyDescent="0.35">
      <c r="A8" s="3" t="s">
        <v>2</v>
      </c>
      <c r="B8" s="101">
        <v>2365810</v>
      </c>
      <c r="C8" s="93">
        <v>2468381</v>
      </c>
      <c r="D8" s="94">
        <v>2274872</v>
      </c>
      <c r="E8" s="93">
        <v>2544888</v>
      </c>
      <c r="F8" s="204">
        <v>2618612</v>
      </c>
      <c r="G8" s="204"/>
      <c r="H8" s="93"/>
      <c r="I8" s="93"/>
      <c r="J8" s="93"/>
      <c r="K8" s="93"/>
      <c r="L8" s="93"/>
      <c r="M8" s="102"/>
    </row>
    <row r="9" spans="1:15" x14ac:dyDescent="0.35">
      <c r="A9" s="3" t="s">
        <v>3</v>
      </c>
      <c r="B9" s="101">
        <v>7956571</v>
      </c>
      <c r="C9" s="93">
        <v>7574788</v>
      </c>
      <c r="D9" s="94">
        <v>8588705</v>
      </c>
      <c r="E9" s="93">
        <v>8213768</v>
      </c>
      <c r="F9" s="204">
        <v>9533973</v>
      </c>
      <c r="G9" s="204"/>
      <c r="H9" s="93"/>
      <c r="I9" s="93"/>
      <c r="J9" s="93"/>
      <c r="K9" s="93"/>
      <c r="L9" s="93"/>
      <c r="M9" s="102"/>
    </row>
    <row r="10" spans="1:15" x14ac:dyDescent="0.35">
      <c r="A10" s="97" t="s">
        <v>946</v>
      </c>
      <c r="B10" s="103">
        <v>2697150</v>
      </c>
      <c r="C10" s="94">
        <v>2636567</v>
      </c>
      <c r="D10" s="94">
        <v>2675132</v>
      </c>
      <c r="E10" s="94">
        <v>2697465</v>
      </c>
      <c r="F10" s="204">
        <v>2620735</v>
      </c>
      <c r="G10" s="204"/>
      <c r="H10" s="94"/>
      <c r="I10" s="94"/>
      <c r="J10" s="94"/>
      <c r="K10" s="94"/>
      <c r="L10" s="94"/>
      <c r="M10" s="102"/>
    </row>
    <row r="11" spans="1:15" ht="15" thickBot="1" x14ac:dyDescent="0.4">
      <c r="A11" s="26" t="s">
        <v>13</v>
      </c>
      <c r="B11" s="105">
        <v>122221118</v>
      </c>
      <c r="C11" s="95">
        <v>126121775</v>
      </c>
      <c r="D11" s="213">
        <v>126390501</v>
      </c>
      <c r="E11" s="95">
        <v>132213419</v>
      </c>
      <c r="F11" s="95">
        <v>143093953</v>
      </c>
      <c r="G11" s="95"/>
      <c r="H11" s="95"/>
      <c r="I11" s="95"/>
      <c r="J11" s="95"/>
      <c r="K11" s="95"/>
      <c r="L11" s="95"/>
      <c r="M11" s="106"/>
    </row>
    <row r="12" spans="1:15" ht="15" thickBot="1" x14ac:dyDescent="0.4">
      <c r="A12" s="3"/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</row>
    <row r="13" spans="1:15" ht="15" thickBot="1" x14ac:dyDescent="0.4">
      <c r="A13" s="3"/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O13" s="109"/>
    </row>
    <row r="14" spans="1:15" ht="16" thickBot="1" x14ac:dyDescent="0.4">
      <c r="A14" s="179">
        <v>2018</v>
      </c>
      <c r="B14" s="192">
        <v>43101</v>
      </c>
      <c r="C14" s="91">
        <v>43132</v>
      </c>
      <c r="D14" s="91">
        <v>43160</v>
      </c>
      <c r="E14" s="91">
        <v>43191</v>
      </c>
      <c r="F14" s="91">
        <v>43221</v>
      </c>
      <c r="G14" s="91">
        <v>43252</v>
      </c>
      <c r="H14" s="91">
        <v>43282</v>
      </c>
      <c r="I14" s="91">
        <v>43313</v>
      </c>
      <c r="J14" s="91">
        <v>43344</v>
      </c>
      <c r="K14" s="91">
        <v>43374</v>
      </c>
      <c r="L14" s="91">
        <v>43405</v>
      </c>
      <c r="M14" s="96">
        <v>43435</v>
      </c>
    </row>
    <row r="15" spans="1:15" x14ac:dyDescent="0.35">
      <c r="A15" s="3" t="s">
        <v>0</v>
      </c>
      <c r="B15" s="98">
        <v>76425099</v>
      </c>
      <c r="C15" s="99">
        <v>86124003</v>
      </c>
      <c r="D15" s="212">
        <v>82150423</v>
      </c>
      <c r="E15" s="99">
        <v>81928137</v>
      </c>
      <c r="F15" s="204">
        <v>79925525</v>
      </c>
      <c r="G15" s="204">
        <v>72068069</v>
      </c>
      <c r="H15" s="99">
        <v>77088366</v>
      </c>
      <c r="I15" s="99">
        <v>78935483</v>
      </c>
      <c r="J15" s="99">
        <v>77683502</v>
      </c>
      <c r="K15" s="99">
        <v>84942263</v>
      </c>
      <c r="L15" s="99">
        <v>87019281</v>
      </c>
      <c r="M15" s="301">
        <v>77212025</v>
      </c>
    </row>
    <row r="16" spans="1:15" x14ac:dyDescent="0.35">
      <c r="A16" s="3" t="s">
        <v>1</v>
      </c>
      <c r="B16" s="101">
        <v>10796225</v>
      </c>
      <c r="C16" s="93">
        <v>10020400</v>
      </c>
      <c r="D16" s="94">
        <v>8713885</v>
      </c>
      <c r="E16" s="93">
        <v>8927552</v>
      </c>
      <c r="F16" s="204">
        <v>9370928</v>
      </c>
      <c r="G16" s="204">
        <v>8187324</v>
      </c>
      <c r="H16" s="93">
        <v>8920138</v>
      </c>
      <c r="I16" s="93">
        <v>9698432</v>
      </c>
      <c r="J16" s="93">
        <v>8832821</v>
      </c>
      <c r="K16" s="93">
        <v>9837637</v>
      </c>
      <c r="L16" s="93">
        <v>9626500</v>
      </c>
      <c r="M16" s="102">
        <v>8117519</v>
      </c>
    </row>
    <row r="17" spans="1:15" x14ac:dyDescent="0.35">
      <c r="A17" s="25" t="s">
        <v>947</v>
      </c>
      <c r="B17" s="103">
        <v>23078071</v>
      </c>
      <c r="C17" s="94">
        <v>21343437</v>
      </c>
      <c r="D17" s="94">
        <v>21266464</v>
      </c>
      <c r="E17" s="94">
        <v>21755029</v>
      </c>
      <c r="F17" s="204">
        <v>21514545</v>
      </c>
      <c r="G17" s="204">
        <v>20933129</v>
      </c>
      <c r="H17" s="94">
        <v>20388035</v>
      </c>
      <c r="I17" s="94">
        <v>19943512</v>
      </c>
      <c r="J17" s="94">
        <v>19783643</v>
      </c>
      <c r="K17" s="94">
        <v>19638272</v>
      </c>
      <c r="L17" s="94">
        <v>19151999</v>
      </c>
      <c r="M17" s="102">
        <v>18313745</v>
      </c>
    </row>
    <row r="18" spans="1:15" x14ac:dyDescent="0.35">
      <c r="A18" s="3" t="s">
        <v>2</v>
      </c>
      <c r="B18" s="101">
        <v>2910384</v>
      </c>
      <c r="C18" s="93">
        <v>2741486</v>
      </c>
      <c r="D18" s="94">
        <v>2325750</v>
      </c>
      <c r="E18" s="93">
        <v>2469126</v>
      </c>
      <c r="F18" s="204">
        <v>2728398</v>
      </c>
      <c r="G18" s="204">
        <v>2358143</v>
      </c>
      <c r="H18" s="93">
        <v>2420288</v>
      </c>
      <c r="I18" s="93">
        <v>2646203</v>
      </c>
      <c r="J18" s="93">
        <v>2447943</v>
      </c>
      <c r="K18" s="93">
        <v>2563202</v>
      </c>
      <c r="L18" s="93">
        <v>2572731</v>
      </c>
      <c r="M18" s="102">
        <v>2292750</v>
      </c>
    </row>
    <row r="19" spans="1:15" x14ac:dyDescent="0.35">
      <c r="A19" s="3" t="s">
        <v>3</v>
      </c>
      <c r="B19" s="101">
        <v>8260787</v>
      </c>
      <c r="C19" s="93">
        <v>7877806</v>
      </c>
      <c r="D19" s="94">
        <v>8991807</v>
      </c>
      <c r="E19" s="93">
        <v>8694357</v>
      </c>
      <c r="F19" s="204">
        <v>9589184</v>
      </c>
      <c r="G19" s="204">
        <v>8875812</v>
      </c>
      <c r="H19" s="93">
        <v>9081579</v>
      </c>
      <c r="I19" s="93">
        <v>8324217</v>
      </c>
      <c r="J19" s="93">
        <v>8754214</v>
      </c>
      <c r="K19" s="93">
        <v>8573671</v>
      </c>
      <c r="L19" s="93">
        <v>7416647</v>
      </c>
      <c r="M19" s="102">
        <v>7216910</v>
      </c>
    </row>
    <row r="20" spans="1:15" x14ac:dyDescent="0.35">
      <c r="A20" s="97" t="s">
        <v>946</v>
      </c>
      <c r="B20" s="103">
        <v>2427316</v>
      </c>
      <c r="C20" s="94">
        <v>2375744</v>
      </c>
      <c r="D20" s="94">
        <v>2454265</v>
      </c>
      <c r="E20" s="94">
        <v>2486610</v>
      </c>
      <c r="F20" s="204">
        <v>2492253</v>
      </c>
      <c r="G20" s="204">
        <v>2605017</v>
      </c>
      <c r="H20" s="94">
        <v>2664717</v>
      </c>
      <c r="I20" s="94">
        <v>2688928</v>
      </c>
      <c r="J20" s="94">
        <v>2669476</v>
      </c>
      <c r="K20" s="94">
        <v>2867981</v>
      </c>
      <c r="L20" s="94">
        <v>2340710</v>
      </c>
      <c r="M20" s="102">
        <v>2516215</v>
      </c>
    </row>
    <row r="21" spans="1:15" ht="15" thickBot="1" x14ac:dyDescent="0.4">
      <c r="A21" s="26" t="s">
        <v>13</v>
      </c>
      <c r="B21" s="105">
        <v>123897882</v>
      </c>
      <c r="C21" s="95">
        <v>130482876</v>
      </c>
      <c r="D21" s="213">
        <v>125902594</v>
      </c>
      <c r="E21" s="95">
        <v>126260811</v>
      </c>
      <c r="F21" s="95">
        <v>125620833</v>
      </c>
      <c r="G21" s="95">
        <v>115027494</v>
      </c>
      <c r="H21" s="95">
        <v>120563123</v>
      </c>
      <c r="I21" s="95">
        <v>122236775</v>
      </c>
      <c r="J21" s="95">
        <v>120171599</v>
      </c>
      <c r="K21" s="95">
        <v>128423026</v>
      </c>
      <c r="L21" s="95">
        <v>128127868</v>
      </c>
      <c r="M21" s="106">
        <v>115669164</v>
      </c>
    </row>
    <row r="22" spans="1:15" ht="15" thickBot="1" x14ac:dyDescent="0.4">
      <c r="O22" s="109"/>
    </row>
    <row r="23" spans="1:15" ht="16" thickBot="1" x14ac:dyDescent="0.4">
      <c r="A23" s="179">
        <v>2017</v>
      </c>
      <c r="B23" s="192">
        <v>42736</v>
      </c>
      <c r="C23" s="91">
        <v>42767</v>
      </c>
      <c r="D23" s="91">
        <v>42795</v>
      </c>
      <c r="E23" s="91">
        <v>42826</v>
      </c>
      <c r="F23" s="91">
        <v>42856</v>
      </c>
      <c r="G23" s="91">
        <v>42887</v>
      </c>
      <c r="H23" s="91">
        <v>42917</v>
      </c>
      <c r="I23" s="91">
        <v>42948</v>
      </c>
      <c r="J23" s="91">
        <v>42979</v>
      </c>
      <c r="K23" s="91">
        <v>43009</v>
      </c>
      <c r="L23" s="91">
        <v>43040</v>
      </c>
      <c r="M23" s="96">
        <v>43070</v>
      </c>
    </row>
    <row r="24" spans="1:15" x14ac:dyDescent="0.35">
      <c r="A24" s="3" t="s">
        <v>0</v>
      </c>
      <c r="B24" s="98">
        <v>64617356</v>
      </c>
      <c r="C24" s="99">
        <v>70883964</v>
      </c>
      <c r="D24" s="212">
        <v>66422306</v>
      </c>
      <c r="E24" s="99">
        <v>72943452</v>
      </c>
      <c r="F24" s="204">
        <v>74725900</v>
      </c>
      <c r="G24" s="204">
        <v>66540463</v>
      </c>
      <c r="H24" s="99">
        <v>65993620</v>
      </c>
      <c r="I24" s="99">
        <v>71993667</v>
      </c>
      <c r="J24" s="99">
        <v>67554327</v>
      </c>
      <c r="K24" s="99">
        <v>73682103</v>
      </c>
      <c r="L24" s="99">
        <v>76666325</v>
      </c>
      <c r="M24" s="301">
        <v>64270141</v>
      </c>
    </row>
    <row r="25" spans="1:15" x14ac:dyDescent="0.35">
      <c r="A25" s="3" t="s">
        <v>1</v>
      </c>
      <c r="B25" s="101">
        <v>8399504</v>
      </c>
      <c r="C25" s="93">
        <v>9062631</v>
      </c>
      <c r="D25" s="94">
        <v>8214203</v>
      </c>
      <c r="E25" s="93">
        <v>8481211</v>
      </c>
      <c r="F25" s="204">
        <v>8563707</v>
      </c>
      <c r="G25" s="204">
        <v>7894202</v>
      </c>
      <c r="H25" s="93">
        <v>8544028</v>
      </c>
      <c r="I25" s="93">
        <v>9646237</v>
      </c>
      <c r="J25" s="93">
        <v>9268906</v>
      </c>
      <c r="K25" s="93">
        <v>10229579</v>
      </c>
      <c r="L25" s="93">
        <v>11151413</v>
      </c>
      <c r="M25" s="102">
        <v>9244845</v>
      </c>
    </row>
    <row r="26" spans="1:15" x14ac:dyDescent="0.35">
      <c r="A26" s="25" t="s">
        <v>947</v>
      </c>
      <c r="B26" s="103">
        <v>26837099</v>
      </c>
      <c r="C26" s="94">
        <v>26616557</v>
      </c>
      <c r="D26" s="94">
        <v>27093959</v>
      </c>
      <c r="E26" s="94">
        <v>27409988</v>
      </c>
      <c r="F26" s="204">
        <v>26895424</v>
      </c>
      <c r="G26" s="204">
        <v>26382081</v>
      </c>
      <c r="H26" s="94">
        <v>25633177</v>
      </c>
      <c r="I26" s="94">
        <v>25076382</v>
      </c>
      <c r="J26" s="94">
        <v>24572044</v>
      </c>
      <c r="K26" s="94">
        <v>24219059</v>
      </c>
      <c r="L26" s="94">
        <v>23436599</v>
      </c>
      <c r="M26" s="102">
        <v>22756673</v>
      </c>
    </row>
    <row r="27" spans="1:15" x14ac:dyDescent="0.35">
      <c r="A27" s="3" t="s">
        <v>2</v>
      </c>
      <c r="B27" s="101">
        <v>2336358</v>
      </c>
      <c r="C27" s="93">
        <v>2481999</v>
      </c>
      <c r="D27" s="94">
        <v>2295964</v>
      </c>
      <c r="E27" s="93">
        <v>2411797</v>
      </c>
      <c r="F27" s="204">
        <v>2589089</v>
      </c>
      <c r="G27" s="204">
        <v>2282340</v>
      </c>
      <c r="H27" s="93">
        <v>2596634</v>
      </c>
      <c r="I27" s="93">
        <v>2706774</v>
      </c>
      <c r="J27" s="93">
        <v>2549144</v>
      </c>
      <c r="K27" s="93">
        <v>2639358</v>
      </c>
      <c r="L27" s="93">
        <v>2712664</v>
      </c>
      <c r="M27" s="102">
        <v>2415333</v>
      </c>
    </row>
    <row r="28" spans="1:15" x14ac:dyDescent="0.35">
      <c r="A28" s="3" t="s">
        <v>3</v>
      </c>
      <c r="B28" s="101">
        <v>7156405</v>
      </c>
      <c r="C28" s="93">
        <v>6679651</v>
      </c>
      <c r="D28" s="94">
        <v>7864524</v>
      </c>
      <c r="E28" s="93">
        <v>7497570</v>
      </c>
      <c r="F28" s="204">
        <v>8061075</v>
      </c>
      <c r="G28" s="204">
        <v>7392397</v>
      </c>
      <c r="H28" s="93">
        <v>7670577</v>
      </c>
      <c r="I28" s="93">
        <v>7139255</v>
      </c>
      <c r="J28" s="93">
        <v>7504194</v>
      </c>
      <c r="K28" s="93">
        <v>7734529</v>
      </c>
      <c r="L28" s="93">
        <v>7224683</v>
      </c>
      <c r="M28" s="102">
        <v>7171572</v>
      </c>
    </row>
    <row r="29" spans="1:15" x14ac:dyDescent="0.35">
      <c r="A29" s="97" t="s">
        <v>946</v>
      </c>
      <c r="B29" s="103">
        <v>2136982</v>
      </c>
      <c r="C29" s="94">
        <v>2252866</v>
      </c>
      <c r="D29" s="94">
        <v>2239501</v>
      </c>
      <c r="E29" s="94">
        <v>2260701</v>
      </c>
      <c r="F29" s="204">
        <v>2183889</v>
      </c>
      <c r="G29" s="204">
        <v>2233826</v>
      </c>
      <c r="H29" s="94">
        <v>2298683</v>
      </c>
      <c r="I29" s="94">
        <v>2497304</v>
      </c>
      <c r="J29" s="94">
        <v>2375400</v>
      </c>
      <c r="K29" s="94">
        <v>2470585</v>
      </c>
      <c r="L29" s="94">
        <v>2091425</v>
      </c>
      <c r="M29" s="102">
        <v>2184815</v>
      </c>
    </row>
    <row r="30" spans="1:15" ht="15" thickBot="1" x14ac:dyDescent="0.4">
      <c r="A30" s="26" t="s">
        <v>13</v>
      </c>
      <c r="B30" s="105">
        <v>111483704</v>
      </c>
      <c r="C30" s="95">
        <v>117977668</v>
      </c>
      <c r="D30" s="213">
        <v>114130457</v>
      </c>
      <c r="E30" s="95">
        <v>121004719</v>
      </c>
      <c r="F30" s="95">
        <v>123019084</v>
      </c>
      <c r="G30" s="95">
        <v>112725309</v>
      </c>
      <c r="H30" s="95">
        <v>112736719</v>
      </c>
      <c r="I30" s="95">
        <v>119059619</v>
      </c>
      <c r="J30" s="95">
        <v>113824015</v>
      </c>
      <c r="K30" s="95">
        <v>120975213</v>
      </c>
      <c r="L30" s="95">
        <v>123283109</v>
      </c>
      <c r="M30" s="106">
        <v>108043379</v>
      </c>
    </row>
    <row r="31" spans="1:15" ht="15" thickBot="1" x14ac:dyDescent="0.4"/>
    <row r="32" spans="1:15" ht="16" thickBot="1" x14ac:dyDescent="0.4">
      <c r="A32" s="179">
        <v>2016</v>
      </c>
      <c r="B32" s="192">
        <v>42370</v>
      </c>
      <c r="C32" s="91">
        <v>42401</v>
      </c>
      <c r="D32" s="91">
        <v>42430</v>
      </c>
      <c r="E32" s="91">
        <v>42461</v>
      </c>
      <c r="F32" s="91">
        <v>42491</v>
      </c>
      <c r="G32" s="91">
        <v>42522</v>
      </c>
      <c r="H32" s="91">
        <v>42552</v>
      </c>
      <c r="I32" s="91">
        <v>42583</v>
      </c>
      <c r="J32" s="91">
        <v>42614</v>
      </c>
      <c r="K32" s="91">
        <v>42644</v>
      </c>
      <c r="L32" s="91">
        <v>42675</v>
      </c>
      <c r="M32" s="96">
        <v>42705</v>
      </c>
    </row>
    <row r="33" spans="1:15" x14ac:dyDescent="0.35">
      <c r="A33" s="3" t="s">
        <v>0</v>
      </c>
      <c r="B33" s="98">
        <v>60080797</v>
      </c>
      <c r="C33" s="99">
        <v>62760901</v>
      </c>
      <c r="D33" s="212">
        <v>56253649</v>
      </c>
      <c r="E33" s="99">
        <v>58792841</v>
      </c>
      <c r="F33" s="204">
        <v>62297614</v>
      </c>
      <c r="G33" s="204">
        <v>55664528</v>
      </c>
      <c r="H33" s="99">
        <v>54379732</v>
      </c>
      <c r="I33" s="99">
        <v>56759396</v>
      </c>
      <c r="J33" s="99">
        <v>55478138</v>
      </c>
      <c r="K33" s="99">
        <v>57241646</v>
      </c>
      <c r="L33" s="99">
        <v>67647305</v>
      </c>
      <c r="M33" s="301">
        <v>58491296</v>
      </c>
    </row>
    <row r="34" spans="1:15" x14ac:dyDescent="0.35">
      <c r="A34" s="3" t="s">
        <v>1</v>
      </c>
      <c r="B34" s="101">
        <v>8063741</v>
      </c>
      <c r="C34" s="93">
        <v>8293851</v>
      </c>
      <c r="D34" s="94">
        <v>8083752</v>
      </c>
      <c r="E34" s="93">
        <v>8786248</v>
      </c>
      <c r="F34" s="204">
        <v>9280060</v>
      </c>
      <c r="G34" s="204">
        <v>9330296</v>
      </c>
      <c r="H34" s="93">
        <v>9214668</v>
      </c>
      <c r="I34" s="93">
        <v>9555031</v>
      </c>
      <c r="J34" s="93">
        <v>8384406</v>
      </c>
      <c r="K34" s="93">
        <v>8754114</v>
      </c>
      <c r="L34" s="93">
        <v>8900078</v>
      </c>
      <c r="M34" s="102">
        <v>7593865</v>
      </c>
      <c r="N34" s="218"/>
      <c r="O34" s="218"/>
    </row>
    <row r="35" spans="1:15" x14ac:dyDescent="0.35">
      <c r="A35" s="25" t="s">
        <v>947</v>
      </c>
      <c r="B35" s="103">
        <v>28019828</v>
      </c>
      <c r="C35" s="94">
        <v>28417027</v>
      </c>
      <c r="D35" s="94">
        <v>28858887</v>
      </c>
      <c r="E35" s="94">
        <v>29539660</v>
      </c>
      <c r="F35" s="204">
        <v>28098315</v>
      </c>
      <c r="G35" s="204">
        <v>28208024</v>
      </c>
      <c r="H35" s="94">
        <v>27435504</v>
      </c>
      <c r="I35" s="94">
        <v>27300174</v>
      </c>
      <c r="J35" s="94">
        <v>26715610</v>
      </c>
      <c r="K35" s="94">
        <v>26201874</v>
      </c>
      <c r="L35" s="94">
        <v>25760191</v>
      </c>
      <c r="M35" s="102">
        <v>26313931</v>
      </c>
      <c r="N35" s="218"/>
      <c r="O35" s="218"/>
    </row>
    <row r="36" spans="1:15" x14ac:dyDescent="0.35">
      <c r="A36" s="3" t="s">
        <v>2</v>
      </c>
      <c r="B36" s="101">
        <v>2324626</v>
      </c>
      <c r="C36" s="93">
        <v>2406832</v>
      </c>
      <c r="D36" s="94">
        <v>2032127</v>
      </c>
      <c r="E36" s="93">
        <v>2162031</v>
      </c>
      <c r="F36" s="204">
        <v>2222340</v>
      </c>
      <c r="G36" s="204">
        <v>2032286</v>
      </c>
      <c r="H36" s="93">
        <v>2092951</v>
      </c>
      <c r="I36" s="93">
        <v>2098707</v>
      </c>
      <c r="J36" s="93">
        <v>2016404</v>
      </c>
      <c r="K36" s="93">
        <v>2315865</v>
      </c>
      <c r="L36" s="93">
        <v>2401236</v>
      </c>
      <c r="M36" s="102">
        <v>2099272</v>
      </c>
      <c r="N36" s="218"/>
      <c r="O36" s="218"/>
    </row>
    <row r="37" spans="1:15" x14ac:dyDescent="0.35">
      <c r="A37" s="3" t="s">
        <v>3</v>
      </c>
      <c r="B37" s="101">
        <v>7347079</v>
      </c>
      <c r="C37" s="93">
        <v>6935945</v>
      </c>
      <c r="D37" s="94">
        <v>7966861</v>
      </c>
      <c r="E37" s="93">
        <v>7957414</v>
      </c>
      <c r="F37" s="204">
        <v>8569783</v>
      </c>
      <c r="G37" s="204">
        <v>8020448</v>
      </c>
      <c r="H37" s="93">
        <v>7785873</v>
      </c>
      <c r="I37" s="93">
        <v>7109583</v>
      </c>
      <c r="J37" s="93">
        <v>7468540</v>
      </c>
      <c r="K37" s="93">
        <v>7368798</v>
      </c>
      <c r="L37" s="93">
        <v>6449387</v>
      </c>
      <c r="M37" s="102">
        <v>6338823</v>
      </c>
      <c r="N37" s="218"/>
      <c r="O37" s="218"/>
    </row>
    <row r="38" spans="1:15" x14ac:dyDescent="0.35">
      <c r="A38" s="97" t="s">
        <v>946</v>
      </c>
      <c r="B38" s="103">
        <v>2057116</v>
      </c>
      <c r="C38" s="94">
        <v>2268959</v>
      </c>
      <c r="D38" s="94">
        <v>2311654</v>
      </c>
      <c r="E38" s="94">
        <v>2455992</v>
      </c>
      <c r="F38" s="204">
        <v>2302412</v>
      </c>
      <c r="G38" s="204">
        <v>2440683</v>
      </c>
      <c r="H38" s="94">
        <v>2416918</v>
      </c>
      <c r="I38" s="94">
        <v>2384157</v>
      </c>
      <c r="J38" s="94">
        <v>2410147</v>
      </c>
      <c r="K38" s="94">
        <v>2401610</v>
      </c>
      <c r="L38" s="94">
        <v>2098629</v>
      </c>
      <c r="M38" s="102">
        <v>2092722</v>
      </c>
      <c r="N38" s="218"/>
      <c r="O38" s="218"/>
    </row>
    <row r="39" spans="1:15" ht="15" thickBot="1" x14ac:dyDescent="0.4">
      <c r="A39" s="26" t="s">
        <v>13</v>
      </c>
      <c r="B39" s="105">
        <v>107893187</v>
      </c>
      <c r="C39" s="95">
        <v>111083515</v>
      </c>
      <c r="D39" s="213">
        <v>105506930</v>
      </c>
      <c r="E39" s="95">
        <v>109694186</v>
      </c>
      <c r="F39" s="95">
        <v>112770524</v>
      </c>
      <c r="G39" s="95">
        <v>105696265</v>
      </c>
      <c r="H39" s="95">
        <v>103325646</v>
      </c>
      <c r="I39" s="95">
        <v>105207048</v>
      </c>
      <c r="J39" s="95">
        <v>102473245</v>
      </c>
      <c r="K39" s="95">
        <v>104283907</v>
      </c>
      <c r="L39" s="95">
        <v>113256826</v>
      </c>
      <c r="M39" s="106">
        <v>102929909</v>
      </c>
      <c r="N39" s="218"/>
      <c r="O39" s="218"/>
    </row>
    <row r="40" spans="1:15" ht="15" thickBot="1" x14ac:dyDescent="0.4">
      <c r="A40" s="3"/>
      <c r="N40" s="218"/>
      <c r="O40" s="218"/>
    </row>
    <row r="41" spans="1:15" ht="16" thickBot="1" x14ac:dyDescent="0.4">
      <c r="A41" s="179">
        <v>2015</v>
      </c>
      <c r="B41" s="192">
        <v>42005</v>
      </c>
      <c r="C41" s="91">
        <v>42036</v>
      </c>
      <c r="D41" s="91">
        <v>42064</v>
      </c>
      <c r="E41" s="91">
        <v>42095</v>
      </c>
      <c r="F41" s="91">
        <v>42125</v>
      </c>
      <c r="G41" s="91">
        <v>42156</v>
      </c>
      <c r="H41" s="91">
        <v>42186</v>
      </c>
      <c r="I41" s="91">
        <v>42217</v>
      </c>
      <c r="J41" s="91">
        <v>42248</v>
      </c>
      <c r="K41" s="91">
        <v>42278</v>
      </c>
      <c r="L41" s="91">
        <v>42309</v>
      </c>
      <c r="M41" s="96">
        <v>42339</v>
      </c>
    </row>
    <row r="42" spans="1:15" x14ac:dyDescent="0.35">
      <c r="A42" s="3" t="s">
        <v>0</v>
      </c>
      <c r="B42" s="98">
        <v>49933794</v>
      </c>
      <c r="C42" s="99">
        <v>51806660</v>
      </c>
      <c r="D42" s="212">
        <v>48230952</v>
      </c>
      <c r="E42" s="99">
        <v>51452358</v>
      </c>
      <c r="F42" s="204">
        <v>53016352</v>
      </c>
      <c r="G42" s="204">
        <v>48505941</v>
      </c>
      <c r="H42" s="99">
        <v>51769474</v>
      </c>
      <c r="I42" s="99">
        <v>53971320</v>
      </c>
      <c r="J42" s="99">
        <v>48144154</v>
      </c>
      <c r="K42" s="99">
        <v>52755340</v>
      </c>
      <c r="L42" s="99">
        <v>55696695</v>
      </c>
      <c r="M42" s="100">
        <v>46828260</v>
      </c>
    </row>
    <row r="43" spans="1:15" x14ac:dyDescent="0.35">
      <c r="A43" s="3" t="s">
        <v>1</v>
      </c>
      <c r="B43" s="101">
        <v>7261473</v>
      </c>
      <c r="C43" s="93">
        <v>7565735</v>
      </c>
      <c r="D43" s="94">
        <v>7142802</v>
      </c>
      <c r="E43" s="93">
        <v>8025768</v>
      </c>
      <c r="F43" s="204">
        <v>8067305</v>
      </c>
      <c r="G43" s="204">
        <v>7886454</v>
      </c>
      <c r="H43" s="93">
        <v>8232280</v>
      </c>
      <c r="I43" s="93">
        <v>8820597</v>
      </c>
      <c r="J43" s="93">
        <v>7941809</v>
      </c>
      <c r="K43" s="93">
        <v>7901873</v>
      </c>
      <c r="L43" s="93">
        <v>7750791</v>
      </c>
      <c r="M43" s="102">
        <v>6715979</v>
      </c>
    </row>
    <row r="44" spans="1:15" x14ac:dyDescent="0.35">
      <c r="A44" s="25" t="s">
        <v>947</v>
      </c>
      <c r="B44" s="103">
        <v>29889906</v>
      </c>
      <c r="C44" s="94">
        <v>28692427</v>
      </c>
      <c r="D44" s="94">
        <v>28244944</v>
      </c>
      <c r="E44" s="94">
        <v>27946351</v>
      </c>
      <c r="F44" s="204">
        <v>26843155</v>
      </c>
      <c r="G44" s="204">
        <v>26749847</v>
      </c>
      <c r="H44" s="94">
        <v>27451735</v>
      </c>
      <c r="I44" s="94">
        <v>27579992</v>
      </c>
      <c r="J44" s="94">
        <v>28062415</v>
      </c>
      <c r="K44" s="94">
        <v>28812777</v>
      </c>
      <c r="L44" s="94">
        <v>27348019</v>
      </c>
      <c r="M44" s="102">
        <v>27109355</v>
      </c>
    </row>
    <row r="45" spans="1:15" x14ac:dyDescent="0.35">
      <c r="A45" s="3" t="s">
        <v>2</v>
      </c>
      <c r="B45" s="101">
        <v>2416045</v>
      </c>
      <c r="C45" s="93">
        <v>2417608</v>
      </c>
      <c r="D45" s="94">
        <v>2338453</v>
      </c>
      <c r="E45" s="93">
        <v>2420259</v>
      </c>
      <c r="F45" s="204">
        <v>2454034</v>
      </c>
      <c r="G45" s="204">
        <v>2093986</v>
      </c>
      <c r="H45" s="93">
        <v>2337059</v>
      </c>
      <c r="I45" s="93">
        <v>2414104</v>
      </c>
      <c r="J45" s="93">
        <v>2003580</v>
      </c>
      <c r="K45" s="93">
        <v>2141368</v>
      </c>
      <c r="L45" s="93">
        <v>2454658</v>
      </c>
      <c r="M45" s="102">
        <v>2019487</v>
      </c>
    </row>
    <row r="46" spans="1:15" x14ac:dyDescent="0.35">
      <c r="A46" s="3" t="s">
        <v>3</v>
      </c>
      <c r="B46" s="101">
        <v>7881110</v>
      </c>
      <c r="C46" s="93">
        <v>7194277</v>
      </c>
      <c r="D46" s="94">
        <v>7958000</v>
      </c>
      <c r="E46" s="93">
        <v>7457346</v>
      </c>
      <c r="F46" s="204">
        <v>8370610</v>
      </c>
      <c r="G46" s="204">
        <v>7895146</v>
      </c>
      <c r="H46" s="93">
        <v>7967750</v>
      </c>
      <c r="I46" s="93">
        <v>7080168</v>
      </c>
      <c r="J46" s="93">
        <v>7614678</v>
      </c>
      <c r="K46" s="93">
        <v>7356813</v>
      </c>
      <c r="L46" s="93">
        <v>6736886</v>
      </c>
      <c r="M46" s="102">
        <v>6614406</v>
      </c>
    </row>
    <row r="47" spans="1:15" x14ac:dyDescent="0.35">
      <c r="A47" s="97" t="s">
        <v>946</v>
      </c>
      <c r="B47" s="103">
        <v>2539791</v>
      </c>
      <c r="C47" s="94">
        <v>2497114</v>
      </c>
      <c r="D47" s="94">
        <v>2513896</v>
      </c>
      <c r="E47" s="94">
        <v>2636781</v>
      </c>
      <c r="F47" s="204">
        <v>2318476</v>
      </c>
      <c r="G47" s="204">
        <v>2422411</v>
      </c>
      <c r="H47" s="94">
        <v>2526842</v>
      </c>
      <c r="I47" s="94">
        <v>2458436</v>
      </c>
      <c r="J47" s="94">
        <v>2436203</v>
      </c>
      <c r="K47" s="94">
        <v>2584489</v>
      </c>
      <c r="L47" s="94">
        <v>2017039</v>
      </c>
      <c r="M47" s="102">
        <v>2033040</v>
      </c>
    </row>
    <row r="48" spans="1:15" ht="15" thickBot="1" x14ac:dyDescent="0.4">
      <c r="A48" s="26" t="s">
        <v>13</v>
      </c>
      <c r="B48" s="105">
        <v>99922119</v>
      </c>
      <c r="C48" s="95">
        <v>100173821</v>
      </c>
      <c r="D48" s="213">
        <v>96429047</v>
      </c>
      <c r="E48" s="95">
        <v>99938863</v>
      </c>
      <c r="F48" s="95">
        <v>101069932</v>
      </c>
      <c r="G48" s="95">
        <v>95553785</v>
      </c>
      <c r="H48" s="95">
        <v>100285140</v>
      </c>
      <c r="I48" s="95">
        <v>102324617</v>
      </c>
      <c r="J48" s="95">
        <v>96202839</v>
      </c>
      <c r="K48" s="95">
        <v>101552660</v>
      </c>
      <c r="L48" s="95">
        <v>102004088</v>
      </c>
      <c r="M48" s="106">
        <v>91320527</v>
      </c>
    </row>
    <row r="49" spans="1:17" ht="15" thickBot="1" x14ac:dyDescent="0.4">
      <c r="A49" s="3"/>
    </row>
    <row r="50" spans="1:17" ht="16" thickBot="1" x14ac:dyDescent="0.4">
      <c r="A50" s="179">
        <v>2014</v>
      </c>
      <c r="B50" s="192">
        <v>41640</v>
      </c>
      <c r="C50" s="91">
        <v>41681</v>
      </c>
      <c r="D50" s="91">
        <v>41709</v>
      </c>
      <c r="E50" s="91">
        <v>41740</v>
      </c>
      <c r="F50" s="91">
        <v>41770</v>
      </c>
      <c r="G50" s="91">
        <v>41801</v>
      </c>
      <c r="H50" s="91">
        <v>41821</v>
      </c>
      <c r="I50" s="91">
        <v>41862</v>
      </c>
      <c r="J50" s="91">
        <v>41893</v>
      </c>
      <c r="K50" s="91">
        <v>41923</v>
      </c>
      <c r="L50" s="91">
        <v>41954</v>
      </c>
      <c r="M50" s="96">
        <v>41984</v>
      </c>
    </row>
    <row r="51" spans="1:17" x14ac:dyDescent="0.35">
      <c r="A51" s="3" t="s">
        <v>0</v>
      </c>
      <c r="B51" s="98">
        <v>41329286</v>
      </c>
      <c r="C51" s="99">
        <v>42421062</v>
      </c>
      <c r="D51" s="212">
        <v>42863515</v>
      </c>
      <c r="E51" s="99">
        <v>43870318</v>
      </c>
      <c r="F51" s="204">
        <v>45888047</v>
      </c>
      <c r="G51" s="204">
        <v>43622015</v>
      </c>
      <c r="H51" s="99">
        <v>49582275</v>
      </c>
      <c r="I51" s="99">
        <v>52986735</v>
      </c>
      <c r="J51" s="99">
        <v>53932934</v>
      </c>
      <c r="K51" s="99">
        <v>53357961</v>
      </c>
      <c r="L51" s="99">
        <v>51563140</v>
      </c>
      <c r="M51" s="100">
        <v>46795789</v>
      </c>
    </row>
    <row r="52" spans="1:17" x14ac:dyDescent="0.35">
      <c r="A52" s="3" t="s">
        <v>1</v>
      </c>
      <c r="B52" s="101">
        <v>7435102</v>
      </c>
      <c r="C52" s="93">
        <v>7862239</v>
      </c>
      <c r="D52" s="94">
        <v>6764298</v>
      </c>
      <c r="E52" s="93">
        <v>7004056</v>
      </c>
      <c r="F52" s="204">
        <v>7397049</v>
      </c>
      <c r="G52" s="204">
        <v>6881254</v>
      </c>
      <c r="H52" s="93">
        <v>7569855</v>
      </c>
      <c r="I52" s="93">
        <v>8069016</v>
      </c>
      <c r="J52" s="93">
        <v>7540856</v>
      </c>
      <c r="K52" s="93">
        <v>8537640</v>
      </c>
      <c r="L52" s="93">
        <v>8271943</v>
      </c>
      <c r="M52" s="102">
        <v>7062789</v>
      </c>
      <c r="O52" s="206"/>
      <c r="P52" s="210"/>
      <c r="Q52" s="210"/>
    </row>
    <row r="53" spans="1:17" x14ac:dyDescent="0.35">
      <c r="A53" s="25" t="s">
        <v>947</v>
      </c>
      <c r="B53" s="103">
        <v>30492694</v>
      </c>
      <c r="C53" s="94">
        <v>29514081</v>
      </c>
      <c r="D53" s="94">
        <v>28810144</v>
      </c>
      <c r="E53" s="94">
        <v>28563937</v>
      </c>
      <c r="F53" s="204">
        <v>28182210</v>
      </c>
      <c r="G53" s="204">
        <v>29596427</v>
      </c>
      <c r="H53" s="94">
        <v>30823247</v>
      </c>
      <c r="I53" s="94">
        <v>30175049</v>
      </c>
      <c r="J53" s="94">
        <v>29156995</v>
      </c>
      <c r="K53" s="94">
        <v>29414111</v>
      </c>
      <c r="L53" s="94">
        <v>28599619</v>
      </c>
      <c r="M53" s="102">
        <v>28296557</v>
      </c>
      <c r="O53" s="210"/>
      <c r="P53" s="210"/>
      <c r="Q53" s="210"/>
    </row>
    <row r="54" spans="1:17" x14ac:dyDescent="0.35">
      <c r="A54" s="3" t="s">
        <v>2</v>
      </c>
      <c r="B54" s="101">
        <v>2152713</v>
      </c>
      <c r="C54" s="93">
        <v>2144621</v>
      </c>
      <c r="D54" s="94">
        <v>1792254</v>
      </c>
      <c r="E54" s="93">
        <v>1830619</v>
      </c>
      <c r="F54" s="204">
        <v>1956002</v>
      </c>
      <c r="G54" s="204">
        <v>1866120</v>
      </c>
      <c r="H54" s="93">
        <v>2120747</v>
      </c>
      <c r="I54" s="93">
        <v>2370391</v>
      </c>
      <c r="J54" s="93">
        <v>2364402</v>
      </c>
      <c r="K54" s="93">
        <v>2437958</v>
      </c>
      <c r="L54" s="93">
        <v>2588571</v>
      </c>
      <c r="M54" s="102">
        <v>2148024</v>
      </c>
      <c r="O54" s="210"/>
      <c r="P54" s="210"/>
      <c r="Q54" s="210"/>
    </row>
    <row r="55" spans="1:17" x14ac:dyDescent="0.35">
      <c r="A55" s="3" t="s">
        <v>3</v>
      </c>
      <c r="B55" s="101">
        <v>7032174</v>
      </c>
      <c r="C55" s="93">
        <v>6668965</v>
      </c>
      <c r="D55" s="94">
        <v>7604005</v>
      </c>
      <c r="E55" s="93">
        <v>7233231</v>
      </c>
      <c r="F55" s="204">
        <v>7788305</v>
      </c>
      <c r="G55" s="204">
        <v>7300172</v>
      </c>
      <c r="H55" s="93">
        <v>8138821</v>
      </c>
      <c r="I55" s="93">
        <v>7578670</v>
      </c>
      <c r="J55" s="93">
        <v>8511983</v>
      </c>
      <c r="K55" s="93">
        <v>8251026</v>
      </c>
      <c r="L55" s="93">
        <v>7161403</v>
      </c>
      <c r="M55" s="102">
        <v>6920018</v>
      </c>
      <c r="O55" s="210"/>
      <c r="P55" s="210"/>
      <c r="Q55" s="210"/>
    </row>
    <row r="56" spans="1:17" x14ac:dyDescent="0.35">
      <c r="A56" s="97" t="s">
        <v>946</v>
      </c>
      <c r="B56" s="103">
        <v>2397502</v>
      </c>
      <c r="C56" s="94">
        <v>2517118</v>
      </c>
      <c r="D56" s="94">
        <v>2542053</v>
      </c>
      <c r="E56" s="94">
        <v>2710531</v>
      </c>
      <c r="F56" s="204">
        <v>2627974</v>
      </c>
      <c r="G56" s="204">
        <v>2686104</v>
      </c>
      <c r="H56" s="94">
        <v>2583113</v>
      </c>
      <c r="I56" s="94">
        <v>2506081</v>
      </c>
      <c r="J56" s="94">
        <v>2674022</v>
      </c>
      <c r="K56" s="94">
        <v>2877653</v>
      </c>
      <c r="L56" s="94">
        <v>2443005</v>
      </c>
      <c r="M56" s="102">
        <v>2432028</v>
      </c>
      <c r="O56" s="210"/>
      <c r="P56" s="210"/>
      <c r="Q56" s="210"/>
    </row>
    <row r="57" spans="1:17" ht="15" thickBot="1" x14ac:dyDescent="0.4">
      <c r="A57" s="26" t="s">
        <v>13</v>
      </c>
      <c r="B57" s="105">
        <v>90839471</v>
      </c>
      <c r="C57" s="95">
        <v>91128086</v>
      </c>
      <c r="D57" s="213">
        <v>90376269</v>
      </c>
      <c r="E57" s="95">
        <v>91212692</v>
      </c>
      <c r="F57" s="95">
        <v>93839557</v>
      </c>
      <c r="G57" s="95">
        <v>91952092</v>
      </c>
      <c r="H57" s="95">
        <v>100818058</v>
      </c>
      <c r="I57" s="95">
        <v>103685942</v>
      </c>
      <c r="J57" s="95">
        <v>104181192</v>
      </c>
      <c r="K57" s="95">
        <v>104876349</v>
      </c>
      <c r="L57" s="95">
        <v>100627681</v>
      </c>
      <c r="M57" s="106">
        <v>93655205</v>
      </c>
      <c r="O57" s="210"/>
      <c r="P57" s="210"/>
      <c r="Q57" s="210"/>
    </row>
    <row r="58" spans="1:17" ht="15" thickBot="1" x14ac:dyDescent="0.4">
      <c r="A58" s="3"/>
      <c r="B58" s="335" t="s">
        <v>672</v>
      </c>
      <c r="C58" s="335"/>
      <c r="D58" s="335"/>
      <c r="E58" s="335"/>
      <c r="F58" s="335"/>
      <c r="G58" s="335"/>
      <c r="H58" s="335"/>
      <c r="I58" s="335"/>
      <c r="J58" s="335"/>
      <c r="K58" s="335"/>
      <c r="L58" s="335"/>
      <c r="M58" s="335"/>
      <c r="O58" s="210"/>
      <c r="P58" s="210"/>
      <c r="Q58" s="210"/>
    </row>
    <row r="59" spans="1:17" ht="16" thickBot="1" x14ac:dyDescent="0.4">
      <c r="A59" s="179">
        <v>2013</v>
      </c>
      <c r="B59" s="192">
        <v>41275</v>
      </c>
      <c r="C59" s="91">
        <v>41316</v>
      </c>
      <c r="D59" s="91">
        <v>41344</v>
      </c>
      <c r="E59" s="91">
        <v>41375</v>
      </c>
      <c r="F59" s="91">
        <v>41405</v>
      </c>
      <c r="G59" s="91">
        <v>41436</v>
      </c>
      <c r="H59" s="91">
        <v>41456</v>
      </c>
      <c r="I59" s="91">
        <v>41497</v>
      </c>
      <c r="J59" s="91">
        <v>41528</v>
      </c>
      <c r="K59" s="91">
        <v>41558</v>
      </c>
      <c r="L59" s="91">
        <v>41589</v>
      </c>
      <c r="M59" s="96">
        <v>41619</v>
      </c>
    </row>
    <row r="60" spans="1:17" x14ac:dyDescent="0.35">
      <c r="A60" s="3" t="s">
        <v>0</v>
      </c>
      <c r="B60" s="98">
        <v>30683030</v>
      </c>
      <c r="C60" s="99">
        <v>32327217</v>
      </c>
      <c r="D60" s="212">
        <v>29336003</v>
      </c>
      <c r="E60" s="99">
        <v>31942485</v>
      </c>
      <c r="F60" s="204">
        <v>36092371</v>
      </c>
      <c r="G60" s="204">
        <v>36213995</v>
      </c>
      <c r="H60" s="99">
        <v>37875734</v>
      </c>
      <c r="I60" s="99">
        <v>41377467</v>
      </c>
      <c r="J60" s="99">
        <v>40111960</v>
      </c>
      <c r="K60" s="99">
        <v>41691674</v>
      </c>
      <c r="L60" s="99">
        <v>42738793</v>
      </c>
      <c r="M60" s="100">
        <v>36687609</v>
      </c>
    </row>
    <row r="61" spans="1:17" ht="17.149999999999999" customHeight="1" x14ac:dyDescent="0.35">
      <c r="A61" s="3" t="s">
        <v>1</v>
      </c>
      <c r="B61" s="101">
        <v>6626755</v>
      </c>
      <c r="C61" s="93">
        <v>7274849</v>
      </c>
      <c r="D61" s="94">
        <v>6832297</v>
      </c>
      <c r="E61" s="93">
        <v>7059263</v>
      </c>
      <c r="F61" s="204">
        <v>8151464</v>
      </c>
      <c r="G61" s="204">
        <v>6670386</v>
      </c>
      <c r="H61" s="93">
        <v>7042544</v>
      </c>
      <c r="I61" s="93">
        <v>7333522</v>
      </c>
      <c r="J61" s="93">
        <v>6719849</v>
      </c>
      <c r="K61" s="93">
        <v>7598084</v>
      </c>
      <c r="L61" s="93">
        <v>7666794</v>
      </c>
      <c r="M61" s="102">
        <v>6609628</v>
      </c>
    </row>
    <row r="62" spans="1:17" ht="17.149999999999999" customHeight="1" x14ac:dyDescent="0.35">
      <c r="A62" s="25" t="s">
        <v>947</v>
      </c>
      <c r="B62" s="103">
        <v>29160135</v>
      </c>
      <c r="C62" s="94">
        <v>29320630</v>
      </c>
      <c r="D62" s="94">
        <v>30266944</v>
      </c>
      <c r="E62" s="94">
        <v>31455585</v>
      </c>
      <c r="F62" s="204">
        <v>31340685</v>
      </c>
      <c r="G62" s="204">
        <v>31653737</v>
      </c>
      <c r="H62" s="94">
        <v>31668320</v>
      </c>
      <c r="I62" s="94">
        <v>31288627</v>
      </c>
      <c r="J62" s="94">
        <v>30971143</v>
      </c>
      <c r="K62" s="94">
        <v>31137456</v>
      </c>
      <c r="L62" s="94">
        <v>29888089</v>
      </c>
      <c r="M62" s="102">
        <v>29763683</v>
      </c>
      <c r="N62" s="203"/>
      <c r="O62" s="206"/>
    </row>
    <row r="63" spans="1:17" ht="17.149999999999999" customHeight="1" x14ac:dyDescent="0.35">
      <c r="A63" s="3" t="s">
        <v>2</v>
      </c>
      <c r="B63" s="101">
        <v>2066549</v>
      </c>
      <c r="C63" s="93">
        <v>2274817</v>
      </c>
      <c r="D63" s="94">
        <v>2096077</v>
      </c>
      <c r="E63" s="93">
        <v>2064258</v>
      </c>
      <c r="F63" s="204">
        <v>2266512</v>
      </c>
      <c r="G63" s="204">
        <v>1697872</v>
      </c>
      <c r="H63" s="93">
        <v>1899893</v>
      </c>
      <c r="I63" s="93">
        <v>1937129</v>
      </c>
      <c r="J63" s="93">
        <v>1825752</v>
      </c>
      <c r="K63" s="93">
        <v>2038775</v>
      </c>
      <c r="L63" s="93">
        <v>2175332</v>
      </c>
      <c r="M63" s="102">
        <v>1977005</v>
      </c>
      <c r="N63" s="203"/>
      <c r="O63" s="206"/>
    </row>
    <row r="64" spans="1:17" ht="17.149999999999999" customHeight="1" x14ac:dyDescent="0.35">
      <c r="A64" s="3" t="s">
        <v>3</v>
      </c>
      <c r="B64" s="101">
        <v>7326920</v>
      </c>
      <c r="C64" s="93">
        <v>6712512</v>
      </c>
      <c r="D64" s="94">
        <v>7463979</v>
      </c>
      <c r="E64" s="93">
        <v>7066270</v>
      </c>
      <c r="F64" s="204">
        <v>7806501</v>
      </c>
      <c r="G64" s="204">
        <v>6992494</v>
      </c>
      <c r="H64" s="93">
        <v>7313588</v>
      </c>
      <c r="I64" s="93">
        <v>7051153</v>
      </c>
      <c r="J64" s="93">
        <v>7477732</v>
      </c>
      <c r="K64" s="93">
        <v>7308274</v>
      </c>
      <c r="L64" s="93">
        <v>6290390</v>
      </c>
      <c r="M64" s="102">
        <v>6230660</v>
      </c>
      <c r="N64" s="203"/>
      <c r="O64" s="206"/>
    </row>
    <row r="65" spans="1:15" ht="17.149999999999999" customHeight="1" x14ac:dyDescent="0.35">
      <c r="A65" s="97" t="s">
        <v>881</v>
      </c>
      <c r="B65" s="103">
        <v>2212608</v>
      </c>
      <c r="C65" s="94">
        <v>2412745</v>
      </c>
      <c r="D65" s="94">
        <v>2445548</v>
      </c>
      <c r="E65" s="94">
        <v>2734621</v>
      </c>
      <c r="F65" s="204">
        <v>2486404</v>
      </c>
      <c r="G65" s="204">
        <v>2673419</v>
      </c>
      <c r="H65" s="94">
        <v>2664551</v>
      </c>
      <c r="I65" s="94">
        <v>2637127</v>
      </c>
      <c r="J65" s="94">
        <v>2594936</v>
      </c>
      <c r="K65" s="94">
        <v>2713001</v>
      </c>
      <c r="L65" s="94">
        <v>2382778</v>
      </c>
      <c r="M65" s="102">
        <v>2457726</v>
      </c>
      <c r="N65" s="203"/>
      <c r="O65" s="206"/>
    </row>
    <row r="66" spans="1:15" ht="17.149999999999999" customHeight="1" thickBot="1" x14ac:dyDescent="0.4">
      <c r="A66" s="26" t="s">
        <v>13</v>
      </c>
      <c r="B66" s="105">
        <v>78075997</v>
      </c>
      <c r="C66" s="95">
        <v>80322770</v>
      </c>
      <c r="D66" s="213">
        <v>78440848</v>
      </c>
      <c r="E66" s="95">
        <v>82322482</v>
      </c>
      <c r="F66" s="95">
        <v>88143937</v>
      </c>
      <c r="G66" s="95">
        <v>85901903</v>
      </c>
      <c r="H66" s="95">
        <v>88464630</v>
      </c>
      <c r="I66" s="95">
        <v>91625025</v>
      </c>
      <c r="J66" s="95">
        <v>89701372</v>
      </c>
      <c r="K66" s="95">
        <v>92487264</v>
      </c>
      <c r="L66" s="95">
        <v>91142176</v>
      </c>
      <c r="M66" s="106">
        <v>83726311</v>
      </c>
      <c r="N66" s="203"/>
      <c r="O66" s="206"/>
    </row>
    <row r="67" spans="1:15" ht="17.149999999999999" customHeight="1" thickBot="1" x14ac:dyDescent="0.4">
      <c r="A67" s="3"/>
      <c r="N67" s="203"/>
      <c r="O67" s="206"/>
    </row>
    <row r="68" spans="1:15" ht="17.149999999999999" customHeight="1" thickBot="1" x14ac:dyDescent="0.4">
      <c r="A68" s="179">
        <v>2012</v>
      </c>
      <c r="B68" s="192">
        <v>40909</v>
      </c>
      <c r="C68" s="91">
        <v>40950</v>
      </c>
      <c r="D68" s="91">
        <v>40979</v>
      </c>
      <c r="E68" s="91">
        <v>41010</v>
      </c>
      <c r="F68" s="91">
        <v>41040</v>
      </c>
      <c r="G68" s="91">
        <v>41071</v>
      </c>
      <c r="H68" s="91">
        <v>41091</v>
      </c>
      <c r="I68" s="91">
        <v>41132</v>
      </c>
      <c r="J68" s="91">
        <v>41163</v>
      </c>
      <c r="K68" s="91">
        <v>41193</v>
      </c>
      <c r="L68" s="91">
        <v>41224</v>
      </c>
      <c r="M68" s="96">
        <v>41254</v>
      </c>
    </row>
    <row r="69" spans="1:15" ht="17.149999999999999" customHeight="1" x14ac:dyDescent="0.35">
      <c r="A69" s="3" t="s">
        <v>0</v>
      </c>
      <c r="B69" s="98">
        <v>33890141</v>
      </c>
      <c r="C69" s="99">
        <v>37418906</v>
      </c>
      <c r="D69" s="99">
        <v>34660635</v>
      </c>
      <c r="E69" s="99">
        <v>36095792</v>
      </c>
      <c r="F69" s="204">
        <v>36662829</v>
      </c>
      <c r="G69" s="99">
        <v>30583586</v>
      </c>
      <c r="H69" s="99">
        <v>31071939</v>
      </c>
      <c r="I69" s="99">
        <v>31313976</v>
      </c>
      <c r="J69" s="99">
        <v>28530308</v>
      </c>
      <c r="K69" s="99">
        <v>30656468</v>
      </c>
      <c r="L69" s="99">
        <v>30474656</v>
      </c>
      <c r="M69" s="100">
        <v>25499893</v>
      </c>
    </row>
    <row r="70" spans="1:15" ht="17.149999999999999" customHeight="1" x14ac:dyDescent="0.35">
      <c r="A70" s="3" t="s">
        <v>1</v>
      </c>
      <c r="B70" s="101">
        <v>5441249</v>
      </c>
      <c r="C70" s="93">
        <v>6054626</v>
      </c>
      <c r="D70" s="93">
        <v>5910955</v>
      </c>
      <c r="E70" s="93">
        <v>5942009</v>
      </c>
      <c r="F70" s="204">
        <v>6560168</v>
      </c>
      <c r="G70" s="93">
        <v>5990694</v>
      </c>
      <c r="H70" s="93">
        <v>5955584</v>
      </c>
      <c r="I70" s="93">
        <v>6520461</v>
      </c>
      <c r="J70" s="93">
        <v>6034302</v>
      </c>
      <c r="K70" s="93">
        <v>6314722</v>
      </c>
      <c r="L70" s="93">
        <v>6607504</v>
      </c>
      <c r="M70" s="102">
        <v>5761961</v>
      </c>
    </row>
    <row r="71" spans="1:15" ht="17.149999999999999" customHeight="1" x14ac:dyDescent="0.35">
      <c r="A71" s="25" t="s">
        <v>71</v>
      </c>
      <c r="B71" s="103">
        <v>37027547</v>
      </c>
      <c r="C71" s="94">
        <v>37676600</v>
      </c>
      <c r="D71" s="94">
        <v>37468283</v>
      </c>
      <c r="E71" s="94">
        <v>37076075</v>
      </c>
      <c r="F71" s="204">
        <v>36341327</v>
      </c>
      <c r="G71" s="94">
        <v>35939951</v>
      </c>
      <c r="H71" s="94">
        <v>34755116</v>
      </c>
      <c r="I71" s="94">
        <v>34223318</v>
      </c>
      <c r="J71" s="94">
        <v>32392025</v>
      </c>
      <c r="K71" s="94">
        <v>31641047</v>
      </c>
      <c r="L71" s="94">
        <v>29603490</v>
      </c>
      <c r="M71" s="102">
        <v>28340805</v>
      </c>
    </row>
    <row r="72" spans="1:15" ht="17.149999999999999" customHeight="1" x14ac:dyDescent="0.35">
      <c r="A72" s="3" t="s">
        <v>2</v>
      </c>
      <c r="B72" s="101">
        <v>1824635</v>
      </c>
      <c r="C72" s="93">
        <v>1918376</v>
      </c>
      <c r="D72" s="93">
        <v>1719747</v>
      </c>
      <c r="E72" s="93">
        <v>1892080</v>
      </c>
      <c r="F72" s="204">
        <v>2143344</v>
      </c>
      <c r="G72" s="93">
        <v>1681624</v>
      </c>
      <c r="H72" s="93">
        <v>1788594</v>
      </c>
      <c r="I72" s="93">
        <v>2030633</v>
      </c>
      <c r="J72" s="93">
        <v>1925389</v>
      </c>
      <c r="K72" s="93">
        <v>1887952</v>
      </c>
      <c r="L72" s="93">
        <v>2007552</v>
      </c>
      <c r="M72" s="102">
        <v>1833895</v>
      </c>
    </row>
    <row r="73" spans="1:15" ht="17.149999999999999" customHeight="1" x14ac:dyDescent="0.35">
      <c r="A73" s="3" t="s">
        <v>3</v>
      </c>
      <c r="B73" s="101">
        <v>6865990</v>
      </c>
      <c r="C73" s="93">
        <v>6556606</v>
      </c>
      <c r="D73" s="93">
        <v>7774999</v>
      </c>
      <c r="E73" s="93">
        <v>7650965</v>
      </c>
      <c r="F73" s="204">
        <v>8000130</v>
      </c>
      <c r="G73" s="93">
        <v>7149818</v>
      </c>
      <c r="H73" s="93">
        <v>8298213</v>
      </c>
      <c r="I73" s="93">
        <v>8136235</v>
      </c>
      <c r="J73" s="93">
        <v>8398084</v>
      </c>
      <c r="K73" s="93">
        <v>7883285</v>
      </c>
      <c r="L73" s="93">
        <v>6602935</v>
      </c>
      <c r="M73" s="102">
        <v>6467808</v>
      </c>
    </row>
    <row r="74" spans="1:15" ht="17.149999999999999" customHeight="1" x14ac:dyDescent="0.35">
      <c r="A74" s="97" t="s">
        <v>881</v>
      </c>
      <c r="B74" s="103">
        <v>2003581</v>
      </c>
      <c r="C74" s="94">
        <v>2220066</v>
      </c>
      <c r="D74" s="94">
        <v>2147005</v>
      </c>
      <c r="E74" s="94">
        <v>2244048</v>
      </c>
      <c r="F74" s="204">
        <v>2264959</v>
      </c>
      <c r="G74" s="94">
        <v>2243948</v>
      </c>
      <c r="H74" s="94">
        <v>2135361</v>
      </c>
      <c r="I74" s="94">
        <v>2242570</v>
      </c>
      <c r="J74" s="94">
        <v>2398667</v>
      </c>
      <c r="K74" s="94">
        <v>2459482</v>
      </c>
      <c r="L74" s="94">
        <v>2009470</v>
      </c>
      <c r="M74" s="102">
        <v>2036375</v>
      </c>
    </row>
    <row r="75" spans="1:15" ht="17.149999999999999" customHeight="1" thickBot="1" x14ac:dyDescent="0.4">
      <c r="A75" s="26" t="s">
        <v>13</v>
      </c>
      <c r="B75" s="105">
        <v>87053143</v>
      </c>
      <c r="C75" s="95">
        <v>91845180</v>
      </c>
      <c r="D75" s="95">
        <v>89681624</v>
      </c>
      <c r="E75" s="95">
        <v>90900969</v>
      </c>
      <c r="F75" s="95">
        <v>91972757</v>
      </c>
      <c r="G75" s="95">
        <v>83589621</v>
      </c>
      <c r="H75" s="95">
        <v>84004807</v>
      </c>
      <c r="I75" s="95">
        <v>84467193</v>
      </c>
      <c r="J75" s="95">
        <v>79678775</v>
      </c>
      <c r="K75" s="95">
        <v>80842956</v>
      </c>
      <c r="L75" s="95">
        <v>77305607</v>
      </c>
      <c r="M75" s="106">
        <v>69940737</v>
      </c>
    </row>
    <row r="76" spans="1:15" ht="17.149999999999999" customHeight="1" thickBot="1" x14ac:dyDescent="0.4">
      <c r="A76" s="26"/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</row>
    <row r="77" spans="1:15" ht="17.149999999999999" customHeight="1" thickBot="1" x14ac:dyDescent="0.4">
      <c r="A77" s="179">
        <v>2011</v>
      </c>
      <c r="B77" s="192">
        <v>40544</v>
      </c>
      <c r="C77" s="91">
        <v>40585</v>
      </c>
      <c r="D77" s="91">
        <v>40613</v>
      </c>
      <c r="E77" s="91">
        <v>40644</v>
      </c>
      <c r="F77" s="91">
        <v>40674</v>
      </c>
      <c r="G77" s="91">
        <v>40705</v>
      </c>
      <c r="H77" s="91">
        <v>40725</v>
      </c>
      <c r="I77" s="91">
        <v>40766</v>
      </c>
      <c r="J77" s="91">
        <v>40797</v>
      </c>
      <c r="K77" s="91">
        <v>40827</v>
      </c>
      <c r="L77" s="91">
        <v>40858</v>
      </c>
      <c r="M77" s="96">
        <v>40888</v>
      </c>
    </row>
    <row r="78" spans="1:15" ht="17.149999999999999" customHeight="1" x14ac:dyDescent="0.35">
      <c r="A78" s="3" t="s">
        <v>0</v>
      </c>
      <c r="B78" s="98">
        <v>34820496</v>
      </c>
      <c r="C78" s="99">
        <v>38014200</v>
      </c>
      <c r="D78" s="99">
        <v>36154731</v>
      </c>
      <c r="E78" s="99">
        <v>39231643</v>
      </c>
      <c r="F78" s="169">
        <v>41624423</v>
      </c>
      <c r="G78" s="99">
        <v>40339363</v>
      </c>
      <c r="H78" s="99">
        <v>42655000</v>
      </c>
      <c r="I78" s="99">
        <v>43938680</v>
      </c>
      <c r="J78" s="99">
        <v>36904404</v>
      </c>
      <c r="K78" s="99">
        <v>36335271</v>
      </c>
      <c r="L78" s="99">
        <v>35914223</v>
      </c>
      <c r="M78" s="100">
        <v>28870361</v>
      </c>
    </row>
    <row r="79" spans="1:15" ht="17.149999999999999" customHeight="1" x14ac:dyDescent="0.35">
      <c r="A79" s="3" t="s">
        <v>1</v>
      </c>
      <c r="B79" s="101">
        <v>5403169</v>
      </c>
      <c r="C79" s="93">
        <v>5871352</v>
      </c>
      <c r="D79" s="93">
        <v>5441910</v>
      </c>
      <c r="E79" s="93">
        <v>5707301</v>
      </c>
      <c r="F79" s="169">
        <v>5774535</v>
      </c>
      <c r="G79" s="93">
        <v>5308801</v>
      </c>
      <c r="H79" s="93">
        <v>5742113</v>
      </c>
      <c r="I79" s="93">
        <v>7373643</v>
      </c>
      <c r="J79" s="93">
        <v>6299550</v>
      </c>
      <c r="K79" s="93">
        <v>6029875</v>
      </c>
      <c r="L79" s="93">
        <v>6194062</v>
      </c>
      <c r="M79" s="102">
        <v>4978575</v>
      </c>
    </row>
    <row r="80" spans="1:15" ht="17.149999999999999" customHeight="1" x14ac:dyDescent="0.35">
      <c r="A80" s="25" t="s">
        <v>71</v>
      </c>
      <c r="B80" s="103">
        <v>38612871</v>
      </c>
      <c r="C80" s="94">
        <v>38167036</v>
      </c>
      <c r="D80" s="94">
        <v>38579945</v>
      </c>
      <c r="E80" s="94">
        <v>38910103</v>
      </c>
      <c r="F80" s="169">
        <v>37796704</v>
      </c>
      <c r="G80" s="94">
        <v>37891610</v>
      </c>
      <c r="H80" s="94">
        <v>37215598</v>
      </c>
      <c r="I80" s="94">
        <v>37301901</v>
      </c>
      <c r="J80" s="94">
        <v>36252547</v>
      </c>
      <c r="K80" s="94">
        <v>36773976</v>
      </c>
      <c r="L80" s="94">
        <v>35672232</v>
      </c>
      <c r="M80" s="102">
        <v>34862669</v>
      </c>
    </row>
    <row r="81" spans="1:13" ht="17.149999999999999" customHeight="1" x14ac:dyDescent="0.35">
      <c r="A81" s="3" t="s">
        <v>2</v>
      </c>
      <c r="B81" s="101">
        <v>1572062</v>
      </c>
      <c r="C81" s="93">
        <v>1738315</v>
      </c>
      <c r="D81" s="93">
        <v>1600014</v>
      </c>
      <c r="E81" s="93">
        <v>1744928</v>
      </c>
      <c r="F81" s="169">
        <v>1702014</v>
      </c>
      <c r="G81" s="93">
        <v>1375682</v>
      </c>
      <c r="H81" s="93">
        <v>1523270</v>
      </c>
      <c r="I81" s="93">
        <v>1514141</v>
      </c>
      <c r="J81" s="93">
        <v>1500239</v>
      </c>
      <c r="K81" s="93">
        <v>1632205</v>
      </c>
      <c r="L81" s="93">
        <v>1798062</v>
      </c>
      <c r="M81" s="102">
        <v>1600883</v>
      </c>
    </row>
    <row r="82" spans="1:13" ht="17.149999999999999" customHeight="1" x14ac:dyDescent="0.35">
      <c r="A82" s="3" t="s">
        <v>3</v>
      </c>
      <c r="B82" s="101">
        <v>8698028</v>
      </c>
      <c r="C82" s="93">
        <v>8015387</v>
      </c>
      <c r="D82" s="93">
        <v>8743702</v>
      </c>
      <c r="E82" s="93">
        <v>7948334</v>
      </c>
      <c r="F82" s="169">
        <v>8257936</v>
      </c>
      <c r="G82" s="93">
        <v>6971266</v>
      </c>
      <c r="H82" s="93">
        <v>7286181</v>
      </c>
      <c r="I82" s="93">
        <v>7447967</v>
      </c>
      <c r="J82" s="93">
        <v>7876888</v>
      </c>
      <c r="K82" s="93">
        <v>7440738</v>
      </c>
      <c r="L82" s="93">
        <v>6173358</v>
      </c>
      <c r="M82" s="102">
        <v>6089383</v>
      </c>
    </row>
    <row r="83" spans="1:13" ht="17.149999999999999" customHeight="1" x14ac:dyDescent="0.35">
      <c r="A83" s="97" t="s">
        <v>882</v>
      </c>
      <c r="B83" s="103">
        <v>1867202</v>
      </c>
      <c r="C83" s="94">
        <v>2042302</v>
      </c>
      <c r="D83" s="94">
        <v>1942010</v>
      </c>
      <c r="E83" s="94">
        <v>2141934</v>
      </c>
      <c r="F83" s="169">
        <v>1993402</v>
      </c>
      <c r="G83" s="94">
        <v>2049423</v>
      </c>
      <c r="H83" s="94">
        <v>2146509</v>
      </c>
      <c r="I83" s="94">
        <v>2348010</v>
      </c>
      <c r="J83" s="94">
        <v>2282376</v>
      </c>
      <c r="K83" s="94">
        <v>2286861</v>
      </c>
      <c r="L83" s="94">
        <v>1805708</v>
      </c>
      <c r="M83" s="102">
        <v>1915666</v>
      </c>
    </row>
    <row r="84" spans="1:13" ht="17.149999999999999" customHeight="1" thickBot="1" x14ac:dyDescent="0.4">
      <c r="A84" s="26" t="s">
        <v>13</v>
      </c>
      <c r="B84" s="105">
        <v>90973828</v>
      </c>
      <c r="C84" s="95">
        <v>93848592</v>
      </c>
      <c r="D84" s="95">
        <v>92462312</v>
      </c>
      <c r="E84" s="95">
        <v>95684243</v>
      </c>
      <c r="F84" s="95">
        <v>97149014</v>
      </c>
      <c r="G84" s="95">
        <v>93936145</v>
      </c>
      <c r="H84" s="95">
        <v>96568671</v>
      </c>
      <c r="I84" s="95">
        <v>99924342</v>
      </c>
      <c r="J84" s="95">
        <v>91116004</v>
      </c>
      <c r="K84" s="95">
        <f>SUM(K78:K83)</f>
        <v>90498926</v>
      </c>
      <c r="L84" s="95">
        <v>87557645</v>
      </c>
      <c r="M84" s="106">
        <f>SUM(M78:M83)</f>
        <v>78317537</v>
      </c>
    </row>
    <row r="85" spans="1:13" ht="17.149999999999999" customHeight="1" thickBot="1" x14ac:dyDescent="0.4">
      <c r="A85" s="26"/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</row>
    <row r="86" spans="1:13" ht="17.149999999999999" customHeight="1" thickBot="1" x14ac:dyDescent="0.4">
      <c r="A86" s="179">
        <v>2010</v>
      </c>
      <c r="B86" s="192">
        <v>40179</v>
      </c>
      <c r="C86" s="91">
        <v>40219</v>
      </c>
      <c r="D86" s="91">
        <v>40238</v>
      </c>
      <c r="E86" s="91">
        <v>40278</v>
      </c>
      <c r="F86" s="91">
        <v>40308</v>
      </c>
      <c r="G86" s="91">
        <v>40339</v>
      </c>
      <c r="H86" s="91">
        <v>40369</v>
      </c>
      <c r="I86" s="91">
        <v>40400</v>
      </c>
      <c r="J86" s="91">
        <v>40431</v>
      </c>
      <c r="K86" s="91">
        <v>40452</v>
      </c>
      <c r="L86" s="91">
        <v>40483</v>
      </c>
      <c r="M86" s="96">
        <v>40513</v>
      </c>
    </row>
    <row r="87" spans="1:13" ht="17.149999999999999" customHeight="1" x14ac:dyDescent="0.35">
      <c r="A87" s="3" t="s">
        <v>0</v>
      </c>
      <c r="B87" s="98">
        <v>33261709</v>
      </c>
      <c r="C87" s="99">
        <v>34845146</v>
      </c>
      <c r="D87" s="99">
        <v>32906842</v>
      </c>
      <c r="E87" s="99">
        <v>36669471</v>
      </c>
      <c r="F87" s="99">
        <v>35961768</v>
      </c>
      <c r="G87" s="99">
        <v>32245733</v>
      </c>
      <c r="H87" s="99">
        <v>34126658</v>
      </c>
      <c r="I87" s="99">
        <v>36316800</v>
      </c>
      <c r="J87" s="99">
        <v>32958806</v>
      </c>
      <c r="K87" s="169">
        <v>35121249</v>
      </c>
      <c r="L87" s="169">
        <v>35218141</v>
      </c>
      <c r="M87" s="100">
        <v>30900971</v>
      </c>
    </row>
    <row r="88" spans="1:13" ht="17.149999999999999" customHeight="1" x14ac:dyDescent="0.35">
      <c r="A88" s="3" t="s">
        <v>1</v>
      </c>
      <c r="B88" s="101">
        <v>5065461</v>
      </c>
      <c r="C88" s="93">
        <v>5315531</v>
      </c>
      <c r="D88" s="93">
        <v>4537689</v>
      </c>
      <c r="E88" s="93">
        <v>5181327</v>
      </c>
      <c r="F88" s="93">
        <v>5378671</v>
      </c>
      <c r="G88" s="93">
        <v>5091746</v>
      </c>
      <c r="H88" s="93">
        <v>5250204</v>
      </c>
      <c r="I88" s="93">
        <v>5576462</v>
      </c>
      <c r="J88" s="93">
        <v>5192131</v>
      </c>
      <c r="K88" s="169">
        <v>5444491</v>
      </c>
      <c r="L88" s="169">
        <v>5742802</v>
      </c>
      <c r="M88" s="102">
        <v>4761228</v>
      </c>
    </row>
    <row r="89" spans="1:13" ht="17.149999999999999" customHeight="1" x14ac:dyDescent="0.35">
      <c r="A89" s="25" t="s">
        <v>71</v>
      </c>
      <c r="B89" s="103">
        <v>38367583</v>
      </c>
      <c r="C89" s="94">
        <v>38496678</v>
      </c>
      <c r="D89" s="94">
        <v>39093263</v>
      </c>
      <c r="E89" s="94">
        <v>39570262</v>
      </c>
      <c r="F89" s="94">
        <v>39548591</v>
      </c>
      <c r="G89" s="94">
        <v>39610452</v>
      </c>
      <c r="H89" s="94">
        <v>40693320</v>
      </c>
      <c r="I89" s="94">
        <v>41155727</v>
      </c>
      <c r="J89" s="93">
        <v>40772140</v>
      </c>
      <c r="K89" s="169">
        <v>40911126</v>
      </c>
      <c r="L89" s="94">
        <v>38974498</v>
      </c>
      <c r="M89" s="102">
        <v>38007869</v>
      </c>
    </row>
    <row r="90" spans="1:13" ht="17.149999999999999" customHeight="1" x14ac:dyDescent="0.35">
      <c r="A90" s="3" t="s">
        <v>2</v>
      </c>
      <c r="B90" s="101">
        <v>1295505</v>
      </c>
      <c r="C90" s="93">
        <v>1531133</v>
      </c>
      <c r="D90" s="93">
        <v>1584006</v>
      </c>
      <c r="E90" s="93">
        <v>1779659</v>
      </c>
      <c r="F90" s="93">
        <v>1843964</v>
      </c>
      <c r="G90" s="93">
        <v>1433471</v>
      </c>
      <c r="H90" s="93">
        <v>1542378</v>
      </c>
      <c r="I90" s="93">
        <v>1649755</v>
      </c>
      <c r="J90" s="93">
        <v>1549671</v>
      </c>
      <c r="K90" s="169">
        <v>1604356</v>
      </c>
      <c r="L90" s="169">
        <v>1607371</v>
      </c>
      <c r="M90" s="102">
        <v>1405825</v>
      </c>
    </row>
    <row r="91" spans="1:13" ht="17.149999999999999" customHeight="1" x14ac:dyDescent="0.35">
      <c r="A91" s="3" t="s">
        <v>3</v>
      </c>
      <c r="B91" s="101">
        <v>5638241</v>
      </c>
      <c r="C91" s="93">
        <v>5276016</v>
      </c>
      <c r="D91" s="93">
        <v>6088623</v>
      </c>
      <c r="E91" s="93">
        <v>5998979</v>
      </c>
      <c r="F91" s="93">
        <v>6301766</v>
      </c>
      <c r="G91" s="93">
        <v>5605750</v>
      </c>
      <c r="H91" s="93">
        <v>6248422</v>
      </c>
      <c r="I91" s="93">
        <v>6614701</v>
      </c>
      <c r="J91" s="93">
        <v>7660697</v>
      </c>
      <c r="K91" s="169">
        <v>8122621</v>
      </c>
      <c r="L91" s="169">
        <v>7361829</v>
      </c>
      <c r="M91" s="102">
        <v>7778506</v>
      </c>
    </row>
    <row r="92" spans="1:13" ht="17.149999999999999" customHeight="1" x14ac:dyDescent="0.35">
      <c r="A92" s="97" t="s">
        <v>882</v>
      </c>
      <c r="B92" s="103">
        <v>1566119</v>
      </c>
      <c r="C92" s="94">
        <v>1615272</v>
      </c>
      <c r="D92" s="94">
        <v>1615317</v>
      </c>
      <c r="E92" s="94">
        <v>1761019</v>
      </c>
      <c r="F92" s="94">
        <v>1725607</v>
      </c>
      <c r="G92" s="94">
        <v>1856735</v>
      </c>
      <c r="H92" s="94">
        <v>1726263</v>
      </c>
      <c r="I92" s="94">
        <v>1872423</v>
      </c>
      <c r="J92" s="191">
        <v>2042678</v>
      </c>
      <c r="K92" s="169">
        <v>2277343</v>
      </c>
      <c r="L92" s="169">
        <v>1905011</v>
      </c>
      <c r="M92" s="102">
        <v>2018877</v>
      </c>
    </row>
    <row r="93" spans="1:13" ht="17.149999999999999" customHeight="1" thickBot="1" x14ac:dyDescent="0.4">
      <c r="A93" s="26" t="s">
        <v>13</v>
      </c>
      <c r="B93" s="105">
        <v>85194618</v>
      </c>
      <c r="C93" s="95">
        <v>87079776</v>
      </c>
      <c r="D93" s="95">
        <v>85825740</v>
      </c>
      <c r="E93" s="95">
        <v>90960717</v>
      </c>
      <c r="F93" s="95">
        <v>90760367</v>
      </c>
      <c r="G93" s="95">
        <v>85843887</v>
      </c>
      <c r="H93" s="95">
        <v>89587245</v>
      </c>
      <c r="I93" s="95">
        <v>93185868</v>
      </c>
      <c r="J93" s="95">
        <v>90176123</v>
      </c>
      <c r="K93" s="95">
        <v>93481186</v>
      </c>
      <c r="L93" s="95">
        <v>90809652</v>
      </c>
      <c r="M93" s="106">
        <v>84873276</v>
      </c>
    </row>
    <row r="94" spans="1:13" ht="17.149999999999999" customHeight="1" thickBot="1" x14ac:dyDescent="0.4">
      <c r="A94" s="26"/>
      <c r="B94" s="189"/>
      <c r="C94" s="189"/>
      <c r="D94" s="189"/>
      <c r="E94" s="189"/>
      <c r="F94" s="189"/>
      <c r="G94" s="189"/>
      <c r="H94" s="190"/>
      <c r="I94" s="189"/>
      <c r="J94" s="189"/>
      <c r="K94" s="189"/>
      <c r="L94" s="189"/>
      <c r="M94" s="189"/>
    </row>
    <row r="95" spans="1:13" ht="16" thickBot="1" x14ac:dyDescent="0.4">
      <c r="A95" s="179">
        <v>2009</v>
      </c>
      <c r="B95" s="192">
        <v>39814</v>
      </c>
      <c r="C95" s="91">
        <v>39845</v>
      </c>
      <c r="D95" s="91">
        <v>39873</v>
      </c>
      <c r="E95" s="91">
        <v>39904</v>
      </c>
      <c r="F95" s="91">
        <v>39934</v>
      </c>
      <c r="G95" s="91">
        <v>39965</v>
      </c>
      <c r="H95" s="91">
        <v>39995</v>
      </c>
      <c r="I95" s="91">
        <v>40026</v>
      </c>
      <c r="J95" s="91">
        <v>40057</v>
      </c>
      <c r="K95" s="91">
        <v>40087</v>
      </c>
      <c r="L95" s="91">
        <v>40126</v>
      </c>
      <c r="M95" s="96">
        <v>40148</v>
      </c>
    </row>
    <row r="96" spans="1:13" x14ac:dyDescent="0.35">
      <c r="A96" s="3" t="s">
        <v>0</v>
      </c>
      <c r="B96" s="98">
        <v>29120339</v>
      </c>
      <c r="C96" s="99">
        <v>30141936</v>
      </c>
      <c r="D96" s="99">
        <v>25815109</v>
      </c>
      <c r="E96" s="99">
        <v>27891995</v>
      </c>
      <c r="F96" s="99">
        <v>29127588</v>
      </c>
      <c r="G96" s="99">
        <v>27385171</v>
      </c>
      <c r="H96" s="99">
        <v>29067752</v>
      </c>
      <c r="I96" s="99">
        <v>30686715</v>
      </c>
      <c r="J96" s="99">
        <v>28245984</v>
      </c>
      <c r="K96" s="99">
        <v>31087552</v>
      </c>
      <c r="L96" s="99">
        <v>33158010</v>
      </c>
      <c r="M96" s="100">
        <v>29425067</v>
      </c>
    </row>
    <row r="97" spans="1:13" x14ac:dyDescent="0.35">
      <c r="A97" s="3" t="s">
        <v>1</v>
      </c>
      <c r="B97" s="101">
        <v>5266564</v>
      </c>
      <c r="C97" s="93">
        <v>6010128</v>
      </c>
      <c r="D97" s="93">
        <v>4835102</v>
      </c>
      <c r="E97" s="93">
        <v>5056904</v>
      </c>
      <c r="F97" s="93">
        <v>5235997</v>
      </c>
      <c r="G97" s="93">
        <v>4284093</v>
      </c>
      <c r="H97" s="93">
        <v>4695544</v>
      </c>
      <c r="I97" s="93">
        <v>4909765</v>
      </c>
      <c r="J97" s="93">
        <v>4472741</v>
      </c>
      <c r="K97" s="93">
        <v>4901737</v>
      </c>
      <c r="L97" s="93">
        <v>5006458</v>
      </c>
      <c r="M97" s="102">
        <v>4292591</v>
      </c>
    </row>
    <row r="98" spans="1:13" x14ac:dyDescent="0.35">
      <c r="A98" s="25" t="s">
        <v>71</v>
      </c>
      <c r="B98" s="103">
        <v>28664917</v>
      </c>
      <c r="C98" s="94">
        <v>30510576</v>
      </c>
      <c r="D98" s="94">
        <v>31534294</v>
      </c>
      <c r="E98" s="94">
        <v>33516183</v>
      </c>
      <c r="F98" s="94">
        <v>33284399</v>
      </c>
      <c r="G98" s="94">
        <v>34411178</v>
      </c>
      <c r="H98" s="94">
        <v>35480656</v>
      </c>
      <c r="I98" s="94">
        <v>35842303</v>
      </c>
      <c r="J98" s="94">
        <v>35470709</v>
      </c>
      <c r="K98" s="94">
        <v>38142685</v>
      </c>
      <c r="L98" s="94">
        <v>36783754</v>
      </c>
      <c r="M98" s="104">
        <v>36831339</v>
      </c>
    </row>
    <row r="99" spans="1:13" x14ac:dyDescent="0.35">
      <c r="A99" s="3" t="s">
        <v>2</v>
      </c>
      <c r="B99" s="101">
        <v>934596</v>
      </c>
      <c r="C99" s="93">
        <v>1050526</v>
      </c>
      <c r="D99" s="93">
        <v>878352</v>
      </c>
      <c r="E99" s="93">
        <v>924457</v>
      </c>
      <c r="F99" s="93">
        <v>1076283</v>
      </c>
      <c r="G99" s="93">
        <v>926165</v>
      </c>
      <c r="H99" s="93">
        <v>1021837</v>
      </c>
      <c r="I99" s="93">
        <v>1099287</v>
      </c>
      <c r="J99" s="93">
        <v>1074251</v>
      </c>
      <c r="K99" s="93">
        <v>1178331</v>
      </c>
      <c r="L99" s="93">
        <v>1316926</v>
      </c>
      <c r="M99" s="102">
        <v>1168076</v>
      </c>
    </row>
    <row r="100" spans="1:13" x14ac:dyDescent="0.35">
      <c r="A100" s="3" t="s">
        <v>3</v>
      </c>
      <c r="B100" s="101">
        <v>5040491</v>
      </c>
      <c r="C100" s="93">
        <v>4258779</v>
      </c>
      <c r="D100" s="93">
        <v>4921647</v>
      </c>
      <c r="E100" s="93">
        <v>4751026</v>
      </c>
      <c r="F100" s="93">
        <v>5557681</v>
      </c>
      <c r="G100" s="93">
        <v>5101940</v>
      </c>
      <c r="H100" s="93">
        <v>5349007</v>
      </c>
      <c r="I100" s="93">
        <v>5235751</v>
      </c>
      <c r="J100" s="93">
        <v>5667589</v>
      </c>
      <c r="K100" s="93">
        <v>5730059</v>
      </c>
      <c r="L100" s="93">
        <v>4926598</v>
      </c>
      <c r="M100" s="102">
        <v>4866402</v>
      </c>
    </row>
    <row r="101" spans="1:13" x14ac:dyDescent="0.35">
      <c r="A101" s="97" t="s">
        <v>882</v>
      </c>
      <c r="B101" s="103">
        <v>1106003</v>
      </c>
      <c r="C101" s="94">
        <v>1219477</v>
      </c>
      <c r="D101" s="94">
        <v>1176662</v>
      </c>
      <c r="E101" s="94">
        <v>1195894</v>
      </c>
      <c r="F101" s="94">
        <v>1254050</v>
      </c>
      <c r="G101" s="94">
        <v>1303105</v>
      </c>
      <c r="H101" s="94">
        <v>1313661</v>
      </c>
      <c r="I101" s="94">
        <v>1361922</v>
      </c>
      <c r="J101" s="94">
        <v>1468321</v>
      </c>
      <c r="K101" s="94">
        <v>1667365</v>
      </c>
      <c r="L101" s="94">
        <v>1563940</v>
      </c>
      <c r="M101" s="104">
        <v>1615450</v>
      </c>
    </row>
    <row r="102" spans="1:13" ht="15" thickBot="1" x14ac:dyDescent="0.4">
      <c r="A102" s="26" t="s">
        <v>13</v>
      </c>
      <c r="B102" s="105">
        <f t="shared" ref="B102:H102" si="0">SUM(B96:B101)</f>
        <v>70132910</v>
      </c>
      <c r="C102" s="95">
        <f t="shared" si="0"/>
        <v>73191422</v>
      </c>
      <c r="D102" s="95">
        <f t="shared" si="0"/>
        <v>69161166</v>
      </c>
      <c r="E102" s="95">
        <f t="shared" si="0"/>
        <v>73336459</v>
      </c>
      <c r="F102" s="95">
        <f t="shared" si="0"/>
        <v>75535998</v>
      </c>
      <c r="G102" s="95">
        <f t="shared" si="0"/>
        <v>73411652</v>
      </c>
      <c r="H102" s="95">
        <f t="shared" si="0"/>
        <v>76928457</v>
      </c>
      <c r="I102" s="95">
        <f>SUM(I96:I101)</f>
        <v>79135743</v>
      </c>
      <c r="J102" s="95">
        <f>SUM(J96:J101)</f>
        <v>76399595</v>
      </c>
      <c r="K102" s="95">
        <f>SUM(K96:K101)</f>
        <v>82707729</v>
      </c>
      <c r="L102" s="95">
        <v>82755686</v>
      </c>
      <c r="M102" s="106">
        <v>78198925</v>
      </c>
    </row>
    <row r="103" spans="1:13" ht="15" thickBot="1" x14ac:dyDescent="0.4"/>
    <row r="104" spans="1:13" ht="16" thickBot="1" x14ac:dyDescent="0.4">
      <c r="A104" s="179">
        <v>2008</v>
      </c>
      <c r="B104" s="192">
        <v>39448</v>
      </c>
      <c r="C104" s="91">
        <v>39479</v>
      </c>
      <c r="D104" s="91">
        <v>39508</v>
      </c>
      <c r="E104" s="91">
        <v>39539</v>
      </c>
      <c r="F104" s="91">
        <v>39569</v>
      </c>
      <c r="G104" s="91">
        <v>39600</v>
      </c>
      <c r="H104" s="91">
        <v>39630</v>
      </c>
      <c r="I104" s="91">
        <v>39661</v>
      </c>
      <c r="J104" s="91">
        <v>39692</v>
      </c>
      <c r="K104" s="91">
        <v>39722</v>
      </c>
      <c r="L104" s="91">
        <v>39753</v>
      </c>
      <c r="M104" s="96">
        <v>39783</v>
      </c>
    </row>
    <row r="105" spans="1:13" x14ac:dyDescent="0.35">
      <c r="A105" s="3" t="s">
        <v>0</v>
      </c>
      <c r="B105" s="98">
        <v>51361111</v>
      </c>
      <c r="C105" s="99">
        <v>49730087</v>
      </c>
      <c r="D105" s="99">
        <v>40148574</v>
      </c>
      <c r="E105" s="99">
        <v>42757073</v>
      </c>
      <c r="F105" s="99">
        <v>43562915</v>
      </c>
      <c r="G105" s="99">
        <v>39313774</v>
      </c>
      <c r="H105" s="99">
        <v>40818922</v>
      </c>
      <c r="I105" s="99">
        <v>40344845</v>
      </c>
      <c r="J105" s="99">
        <v>33648621</v>
      </c>
      <c r="K105" s="99">
        <v>35591889</v>
      </c>
      <c r="L105" s="99">
        <v>33882975</v>
      </c>
      <c r="M105" s="100">
        <v>26138135</v>
      </c>
    </row>
    <row r="106" spans="1:13" x14ac:dyDescent="0.35">
      <c r="A106" s="3" t="s">
        <v>1</v>
      </c>
      <c r="B106" s="101">
        <v>6316205</v>
      </c>
      <c r="C106" s="93">
        <v>6388173</v>
      </c>
      <c r="D106" s="93">
        <v>5452690</v>
      </c>
      <c r="E106" s="93">
        <v>5818649</v>
      </c>
      <c r="F106" s="93">
        <v>6318106</v>
      </c>
      <c r="G106" s="93">
        <v>5594167</v>
      </c>
      <c r="H106" s="93">
        <v>6245859</v>
      </c>
      <c r="I106" s="93">
        <v>6185896</v>
      </c>
      <c r="J106" s="93">
        <v>5768336</v>
      </c>
      <c r="K106" s="93">
        <v>6388645</v>
      </c>
      <c r="L106" s="93">
        <v>6388880</v>
      </c>
      <c r="M106" s="102">
        <v>4502824</v>
      </c>
    </row>
    <row r="107" spans="1:13" x14ac:dyDescent="0.35">
      <c r="A107" s="25" t="s">
        <v>71</v>
      </c>
      <c r="B107" s="103">
        <v>22993625</v>
      </c>
      <c r="C107" s="94">
        <v>23877230</v>
      </c>
      <c r="D107" s="94">
        <v>24829735</v>
      </c>
      <c r="E107" s="94">
        <v>25351192</v>
      </c>
      <c r="F107" s="94">
        <v>25591626</v>
      </c>
      <c r="G107" s="94">
        <v>26043181</v>
      </c>
      <c r="H107" s="94">
        <v>26480108</v>
      </c>
      <c r="I107" s="94">
        <v>26597330</v>
      </c>
      <c r="J107" s="94">
        <v>25948973</v>
      </c>
      <c r="K107" s="94">
        <v>26808631</v>
      </c>
      <c r="L107" s="94">
        <v>25554629</v>
      </c>
      <c r="M107" s="104">
        <v>26001948</v>
      </c>
    </row>
    <row r="108" spans="1:13" x14ac:dyDescent="0.35">
      <c r="A108" s="3" t="s">
        <v>2</v>
      </c>
      <c r="B108" s="101">
        <v>1376755</v>
      </c>
      <c r="C108" s="93">
        <v>1604697</v>
      </c>
      <c r="D108" s="93">
        <v>1379061</v>
      </c>
      <c r="E108" s="93">
        <v>1478184</v>
      </c>
      <c r="F108" s="93">
        <v>1600775</v>
      </c>
      <c r="G108" s="93">
        <v>1304104</v>
      </c>
      <c r="H108" s="93">
        <v>1355137</v>
      </c>
      <c r="I108" s="93">
        <v>1417464</v>
      </c>
      <c r="J108" s="93">
        <v>1183305</v>
      </c>
      <c r="K108" s="93">
        <v>1259133</v>
      </c>
      <c r="L108" s="93">
        <v>1201582</v>
      </c>
      <c r="M108" s="102">
        <v>762486</v>
      </c>
    </row>
    <row r="109" spans="1:13" x14ac:dyDescent="0.35">
      <c r="A109" s="3" t="s">
        <v>3</v>
      </c>
      <c r="B109" s="101">
        <v>6984420</v>
      </c>
      <c r="C109" s="93">
        <v>7064729</v>
      </c>
      <c r="D109" s="93">
        <v>7507950</v>
      </c>
      <c r="E109" s="93">
        <v>6977508</v>
      </c>
      <c r="F109" s="93">
        <v>7349006</v>
      </c>
      <c r="G109" s="93">
        <v>6957408</v>
      </c>
      <c r="H109" s="93">
        <v>6957700</v>
      </c>
      <c r="I109" s="93">
        <v>6509728</v>
      </c>
      <c r="J109" s="93">
        <v>6524161</v>
      </c>
      <c r="K109" s="93">
        <v>6116912</v>
      </c>
      <c r="L109" s="93">
        <v>4602297</v>
      </c>
      <c r="M109" s="102">
        <v>4628237</v>
      </c>
    </row>
    <row r="110" spans="1:13" x14ac:dyDescent="0.35">
      <c r="A110" s="97" t="s">
        <v>5</v>
      </c>
      <c r="B110" s="103">
        <v>1281440</v>
      </c>
      <c r="C110" s="94">
        <v>1350250</v>
      </c>
      <c r="D110" s="94">
        <v>1234556</v>
      </c>
      <c r="E110" s="94">
        <v>1289312</v>
      </c>
      <c r="F110" s="94">
        <v>1155891</v>
      </c>
      <c r="G110" s="94">
        <v>1260539</v>
      </c>
      <c r="H110" s="94">
        <v>1279238</v>
      </c>
      <c r="I110" s="94">
        <v>1215547</v>
      </c>
      <c r="J110" s="94">
        <v>1179641</v>
      </c>
      <c r="K110" s="94">
        <v>1238496</v>
      </c>
      <c r="L110" s="94">
        <v>927543</v>
      </c>
      <c r="M110" s="104">
        <v>1015336</v>
      </c>
    </row>
    <row r="111" spans="1:13" ht="15" thickBot="1" x14ac:dyDescent="0.4">
      <c r="A111" s="26" t="s">
        <v>13</v>
      </c>
      <c r="B111" s="105">
        <f t="shared" ref="B111:M111" si="1">SUM(B105:B110)</f>
        <v>90313556</v>
      </c>
      <c r="C111" s="95">
        <f t="shared" si="1"/>
        <v>90015166</v>
      </c>
      <c r="D111" s="95">
        <f t="shared" si="1"/>
        <v>80552566</v>
      </c>
      <c r="E111" s="95">
        <f t="shared" si="1"/>
        <v>83671918</v>
      </c>
      <c r="F111" s="95">
        <f t="shared" si="1"/>
        <v>85578319</v>
      </c>
      <c r="G111" s="95">
        <f t="shared" si="1"/>
        <v>80473173</v>
      </c>
      <c r="H111" s="95">
        <f t="shared" si="1"/>
        <v>83136964</v>
      </c>
      <c r="I111" s="95">
        <f t="shared" si="1"/>
        <v>82270810</v>
      </c>
      <c r="J111" s="95">
        <f t="shared" si="1"/>
        <v>74253037</v>
      </c>
      <c r="K111" s="95">
        <f t="shared" si="1"/>
        <v>77403706</v>
      </c>
      <c r="L111" s="95">
        <f t="shared" si="1"/>
        <v>72557906</v>
      </c>
      <c r="M111" s="106">
        <f t="shared" si="1"/>
        <v>63048966</v>
      </c>
    </row>
  </sheetData>
  <mergeCells count="2">
    <mergeCell ref="B2:M2"/>
    <mergeCell ref="B58:M58"/>
  </mergeCells>
  <pageMargins left="0.7" right="0.7" top="0.75" bottom="0.75" header="0.3" footer="0.3"/>
  <pageSetup scale="53" fitToHeight="2" orientation="landscape" r:id="rId1"/>
  <headerFooter>
    <oddFooter>&amp;L&amp;D
&amp;F&amp;C&amp;A&amp;RPage &amp;P of &amp;N</oddFooter>
  </headerFooter>
  <rowBreaks count="1" manualBreakCount="1">
    <brk id="57" max="12" man="1"/>
  </rowBreaks>
  <ignoredErrors>
    <ignoredError sqref="K84 M84 B102 C102:K102 B111:M1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FD3704"/>
  <sheetViews>
    <sheetView topLeftCell="A3329" zoomScale="80" zoomScaleNormal="80" workbookViewId="0">
      <selection activeCell="A3331" sqref="A3331"/>
    </sheetView>
  </sheetViews>
  <sheetFormatPr defaultRowHeight="14.5" x14ac:dyDescent="0.35"/>
  <cols>
    <col min="1" max="1" width="28.54296875" style="33" customWidth="1"/>
    <col min="2" max="8" width="20.54296875" customWidth="1"/>
    <col min="9" max="9" width="14.26953125" bestFit="1" customWidth="1"/>
    <col min="10" max="10" width="14.453125" bestFit="1" customWidth="1"/>
    <col min="11" max="11" width="15.453125" bestFit="1" customWidth="1"/>
    <col min="12" max="13" width="13.26953125" bestFit="1" customWidth="1"/>
    <col min="14" max="14" width="11.54296875" bestFit="1" customWidth="1"/>
    <col min="15" max="15" width="14.26953125" bestFit="1" customWidth="1"/>
  </cols>
  <sheetData>
    <row r="1" spans="1:8" ht="15.5" x14ac:dyDescent="0.35">
      <c r="A1" s="236" t="s">
        <v>673</v>
      </c>
    </row>
    <row r="2" spans="1:8" ht="6" customHeight="1" x14ac:dyDescent="0.35">
      <c r="A2" s="236"/>
    </row>
    <row r="3" spans="1:8" ht="21" customHeight="1" x14ac:dyDescent="0.5">
      <c r="A3" s="231">
        <v>2008</v>
      </c>
    </row>
    <row r="4" spans="1:8" ht="45" customHeight="1" x14ac:dyDescent="0.35">
      <c r="A4" s="235" t="s">
        <v>189</v>
      </c>
      <c r="B4" s="112" t="s">
        <v>0</v>
      </c>
      <c r="C4" s="112" t="s">
        <v>1</v>
      </c>
      <c r="D4" s="112" t="s">
        <v>2</v>
      </c>
      <c r="E4" s="112" t="s">
        <v>3</v>
      </c>
      <c r="F4" s="112" t="s">
        <v>50</v>
      </c>
      <c r="G4" s="112" t="s">
        <v>52</v>
      </c>
      <c r="H4" s="112" t="s">
        <v>13</v>
      </c>
    </row>
    <row r="6" spans="1:8" x14ac:dyDescent="0.35">
      <c r="A6" s="224" t="s">
        <v>279</v>
      </c>
      <c r="B6" s="148">
        <v>5962862</v>
      </c>
      <c r="C6" s="148">
        <v>2657833</v>
      </c>
      <c r="D6" s="148">
        <v>434612</v>
      </c>
      <c r="E6" s="148">
        <v>817900</v>
      </c>
      <c r="F6" s="151">
        <v>1247594.5238095238</v>
      </c>
      <c r="G6" s="151">
        <v>225212.47619047621</v>
      </c>
      <c r="H6" s="109">
        <f t="shared" ref="H6:H26" si="0">B6+C6+D6+E6+F6+G6</f>
        <v>11346014</v>
      </c>
    </row>
    <row r="7" spans="1:8" x14ac:dyDescent="0.35">
      <c r="A7" s="224" t="s">
        <v>415</v>
      </c>
      <c r="B7" s="148">
        <v>5525914</v>
      </c>
      <c r="C7" s="148">
        <v>2084570</v>
      </c>
      <c r="D7" s="148">
        <v>482287</v>
      </c>
      <c r="E7" s="148">
        <v>741618</v>
      </c>
      <c r="F7" s="151">
        <v>1347381.5238095238</v>
      </c>
      <c r="G7" s="151">
        <v>217256.47619047621</v>
      </c>
      <c r="H7" s="109">
        <f t="shared" si="0"/>
        <v>10399027</v>
      </c>
    </row>
    <row r="8" spans="1:8" x14ac:dyDescent="0.35">
      <c r="A8" s="224" t="s">
        <v>414</v>
      </c>
      <c r="B8" s="148">
        <v>8856867</v>
      </c>
      <c r="C8" s="148">
        <v>3577575</v>
      </c>
      <c r="D8" s="148">
        <v>638028</v>
      </c>
      <c r="E8" s="148">
        <v>749764</v>
      </c>
      <c r="F8" s="151">
        <v>1157679.5238095238</v>
      </c>
      <c r="G8" s="151">
        <v>219552.47619047621</v>
      </c>
      <c r="H8" s="109">
        <f t="shared" si="0"/>
        <v>15199466</v>
      </c>
    </row>
    <row r="9" spans="1:8" x14ac:dyDescent="0.35">
      <c r="A9" s="224" t="s">
        <v>276</v>
      </c>
      <c r="B9" s="148">
        <v>5902641</v>
      </c>
      <c r="C9" s="148">
        <v>3846640</v>
      </c>
      <c r="D9" s="148">
        <v>439165</v>
      </c>
      <c r="E9" s="148">
        <v>670223</v>
      </c>
      <c r="F9" s="151">
        <v>1222838.5238095238</v>
      </c>
      <c r="G9" s="151">
        <v>134003.47619047621</v>
      </c>
      <c r="H9" s="109">
        <f t="shared" si="0"/>
        <v>12215511</v>
      </c>
    </row>
    <row r="10" spans="1:8" x14ac:dyDescent="0.35">
      <c r="A10" s="224" t="s">
        <v>275</v>
      </c>
      <c r="B10" s="148">
        <v>6431840</v>
      </c>
      <c r="C10" s="148">
        <v>4397391</v>
      </c>
      <c r="D10" s="148">
        <v>470364</v>
      </c>
      <c r="E10" s="148">
        <v>972039</v>
      </c>
      <c r="F10" s="151">
        <v>1398193.5238095238</v>
      </c>
      <c r="G10" s="151">
        <v>224040.47619047621</v>
      </c>
      <c r="H10" s="109">
        <f t="shared" si="0"/>
        <v>13893868</v>
      </c>
    </row>
    <row r="11" spans="1:8" x14ac:dyDescent="0.35">
      <c r="A11" s="224" t="s">
        <v>274</v>
      </c>
      <c r="B11" s="148">
        <v>7972673</v>
      </c>
      <c r="C11" s="148">
        <v>4531521</v>
      </c>
      <c r="D11" s="148">
        <v>505908</v>
      </c>
      <c r="E11" s="148">
        <v>963202</v>
      </c>
      <c r="F11" s="151">
        <v>1711772.5238095238</v>
      </c>
      <c r="G11" s="151">
        <v>238388.47619047621</v>
      </c>
      <c r="H11" s="109">
        <f t="shared" si="0"/>
        <v>15923465</v>
      </c>
    </row>
    <row r="12" spans="1:8" x14ac:dyDescent="0.35">
      <c r="A12" s="224" t="s">
        <v>413</v>
      </c>
      <c r="B12" s="148">
        <v>9300823</v>
      </c>
      <c r="C12" s="148">
        <v>4360551</v>
      </c>
      <c r="D12" s="148">
        <v>694193</v>
      </c>
      <c r="E12" s="148">
        <v>1008546</v>
      </c>
      <c r="F12" s="151">
        <v>1651736.5238095238</v>
      </c>
      <c r="G12" s="151">
        <v>298169.47619047621</v>
      </c>
      <c r="H12" s="109">
        <f t="shared" si="0"/>
        <v>17314019</v>
      </c>
    </row>
    <row r="13" spans="1:8" x14ac:dyDescent="0.35">
      <c r="A13" s="224" t="s">
        <v>412</v>
      </c>
      <c r="B13" s="148">
        <v>9622194</v>
      </c>
      <c r="C13" s="148">
        <v>3429806</v>
      </c>
      <c r="D13" s="148">
        <v>485044</v>
      </c>
      <c r="E13" s="148">
        <v>1035747</v>
      </c>
      <c r="F13" s="151">
        <v>1471606.5238095238</v>
      </c>
      <c r="G13" s="151">
        <v>224698.47619047621</v>
      </c>
      <c r="H13" s="109">
        <f t="shared" si="0"/>
        <v>16269096</v>
      </c>
    </row>
    <row r="14" spans="1:8" x14ac:dyDescent="0.35">
      <c r="A14" s="224" t="s">
        <v>271</v>
      </c>
      <c r="B14" s="148">
        <v>7757572</v>
      </c>
      <c r="C14" s="148">
        <v>2370750</v>
      </c>
      <c r="D14" s="148">
        <v>437165</v>
      </c>
      <c r="E14" s="148">
        <v>1232348</v>
      </c>
      <c r="F14" s="151">
        <v>1267392.5238095238</v>
      </c>
      <c r="G14" s="151">
        <v>223768.47619047621</v>
      </c>
      <c r="H14" s="109">
        <f t="shared" si="0"/>
        <v>13288996</v>
      </c>
    </row>
    <row r="15" spans="1:8" x14ac:dyDescent="0.35">
      <c r="A15" s="224" t="s">
        <v>270</v>
      </c>
      <c r="B15" s="148">
        <v>9213726</v>
      </c>
      <c r="C15" s="148">
        <v>3800260</v>
      </c>
      <c r="D15" s="148">
        <v>630641</v>
      </c>
      <c r="E15" s="148">
        <v>1039554</v>
      </c>
      <c r="F15" s="151">
        <v>1542376.5238095238</v>
      </c>
      <c r="G15" s="151">
        <v>264333.47619047621</v>
      </c>
      <c r="H15" s="109">
        <f t="shared" si="0"/>
        <v>16490891</v>
      </c>
    </row>
    <row r="16" spans="1:8" x14ac:dyDescent="0.35">
      <c r="A16" s="224" t="s">
        <v>269</v>
      </c>
      <c r="B16" s="148">
        <v>8856704</v>
      </c>
      <c r="C16" s="148">
        <v>4942506</v>
      </c>
      <c r="D16" s="148">
        <v>871113</v>
      </c>
      <c r="E16" s="148">
        <v>1075946</v>
      </c>
      <c r="F16" s="151">
        <v>1594111.5238095238</v>
      </c>
      <c r="G16" s="151">
        <v>329050.47619047621</v>
      </c>
      <c r="H16" s="109">
        <f t="shared" si="0"/>
        <v>17669431</v>
      </c>
    </row>
    <row r="17" spans="1:8" x14ac:dyDescent="0.35">
      <c r="A17" s="224" t="s">
        <v>411</v>
      </c>
      <c r="B17" s="148">
        <v>8721503</v>
      </c>
      <c r="C17" s="148">
        <v>5270933</v>
      </c>
      <c r="D17" s="148">
        <v>685922</v>
      </c>
      <c r="E17" s="148">
        <v>919574</v>
      </c>
      <c r="F17" s="151">
        <v>1374533.5238095238</v>
      </c>
      <c r="G17" s="151">
        <v>228013.47619047601</v>
      </c>
      <c r="H17" s="109">
        <f t="shared" si="0"/>
        <v>17200479</v>
      </c>
    </row>
    <row r="18" spans="1:8" x14ac:dyDescent="0.35">
      <c r="A18" s="224" t="s">
        <v>410</v>
      </c>
      <c r="B18" s="148">
        <v>6783990</v>
      </c>
      <c r="C18" s="148">
        <v>5172581</v>
      </c>
      <c r="D18" s="148">
        <v>589137</v>
      </c>
      <c r="E18" s="148">
        <v>815539</v>
      </c>
      <c r="F18" s="151">
        <v>1276475.5238095238</v>
      </c>
      <c r="G18" s="151">
        <v>183981.47619047621</v>
      </c>
      <c r="H18" s="109">
        <f t="shared" si="0"/>
        <v>14821704</v>
      </c>
    </row>
    <row r="19" spans="1:8" x14ac:dyDescent="0.35">
      <c r="A19" s="229" t="s">
        <v>266</v>
      </c>
      <c r="B19" s="148">
        <v>14070212</v>
      </c>
      <c r="C19" s="148">
        <v>6978599</v>
      </c>
      <c r="D19" s="148">
        <v>1217776</v>
      </c>
      <c r="E19" s="148">
        <v>994717</v>
      </c>
      <c r="F19" s="150">
        <v>1460408.5238095238</v>
      </c>
      <c r="G19" s="149">
        <v>448489.47619047621</v>
      </c>
      <c r="H19" s="109">
        <f t="shared" si="0"/>
        <v>25170202</v>
      </c>
    </row>
    <row r="20" spans="1:8" x14ac:dyDescent="0.35">
      <c r="A20" s="229" t="s">
        <v>265</v>
      </c>
      <c r="B20" s="148">
        <v>13669514</v>
      </c>
      <c r="C20" s="148">
        <v>6301415</v>
      </c>
      <c r="D20" s="148">
        <v>747059</v>
      </c>
      <c r="E20" s="148">
        <v>1118329</v>
      </c>
      <c r="F20" s="147">
        <v>1383139.5238095238</v>
      </c>
      <c r="G20" s="147">
        <v>279318.47619047621</v>
      </c>
      <c r="H20" s="109">
        <f t="shared" si="0"/>
        <v>23498775</v>
      </c>
    </row>
    <row r="21" spans="1:8" x14ac:dyDescent="0.35">
      <c r="A21" s="229" t="s">
        <v>409</v>
      </c>
      <c r="B21" s="148">
        <v>12183233</v>
      </c>
      <c r="C21" s="148">
        <v>3764620</v>
      </c>
      <c r="D21" s="148">
        <v>660856</v>
      </c>
      <c r="E21" s="148">
        <v>941968</v>
      </c>
      <c r="F21" s="147">
        <v>1406308.5238095238</v>
      </c>
      <c r="G21" s="147">
        <v>273926.47619047621</v>
      </c>
      <c r="H21" s="109">
        <f t="shared" si="0"/>
        <v>19230912</v>
      </c>
    </row>
    <row r="22" spans="1:8" x14ac:dyDescent="0.35">
      <c r="A22" s="229" t="s">
        <v>408</v>
      </c>
      <c r="B22" s="148">
        <v>11352362</v>
      </c>
      <c r="C22" s="148">
        <v>3850648</v>
      </c>
      <c r="D22" s="148">
        <v>561624</v>
      </c>
      <c r="E22" s="148">
        <v>893419</v>
      </c>
      <c r="F22" s="147">
        <v>1532041.5238095238</v>
      </c>
      <c r="G22" s="147">
        <v>275317.47619047621</v>
      </c>
      <c r="H22" s="109">
        <f t="shared" si="0"/>
        <v>18465412</v>
      </c>
    </row>
    <row r="23" spans="1:8" x14ac:dyDescent="0.35">
      <c r="A23" s="229" t="s">
        <v>262</v>
      </c>
      <c r="B23" s="148">
        <v>6189461</v>
      </c>
      <c r="C23" s="148">
        <v>3087018</v>
      </c>
      <c r="D23" s="148">
        <v>416346</v>
      </c>
      <c r="E23" s="148">
        <v>702683</v>
      </c>
      <c r="F23" s="147">
        <v>1284950.5238095238</v>
      </c>
      <c r="G23" s="147">
        <v>299931.47619047621</v>
      </c>
      <c r="H23" s="109">
        <f t="shared" si="0"/>
        <v>11980390</v>
      </c>
    </row>
    <row r="24" spans="1:8" x14ac:dyDescent="0.35">
      <c r="A24" s="229" t="s">
        <v>261</v>
      </c>
      <c r="B24" s="148">
        <v>6766003</v>
      </c>
      <c r="C24" s="148">
        <v>2455391</v>
      </c>
      <c r="D24" s="148">
        <v>383717</v>
      </c>
      <c r="E24" s="148">
        <v>842722</v>
      </c>
      <c r="F24" s="147">
        <v>1264155.5238095238</v>
      </c>
      <c r="G24" s="147">
        <v>314787.47619047621</v>
      </c>
      <c r="H24" s="109">
        <f t="shared" si="0"/>
        <v>12026776</v>
      </c>
    </row>
    <row r="25" spans="1:8" x14ac:dyDescent="0.35">
      <c r="A25" s="229" t="s">
        <v>260</v>
      </c>
      <c r="B25" s="148">
        <v>8920574</v>
      </c>
      <c r="C25" s="148">
        <v>4020702</v>
      </c>
      <c r="D25" s="148">
        <v>508903</v>
      </c>
      <c r="E25" s="148">
        <v>739003</v>
      </c>
      <c r="F25" s="147">
        <v>1306366.5238095238</v>
      </c>
      <c r="G25" s="147">
        <v>237488.47619047621</v>
      </c>
      <c r="H25" s="109">
        <f t="shared" si="0"/>
        <v>15733037</v>
      </c>
    </row>
    <row r="26" spans="1:8" x14ac:dyDescent="0.35">
      <c r="A26" s="229" t="s">
        <v>407</v>
      </c>
      <c r="B26" s="148">
        <v>9327853</v>
      </c>
      <c r="C26" s="148">
        <v>4736157</v>
      </c>
      <c r="D26" s="148">
        <v>657102</v>
      </c>
      <c r="E26" s="148">
        <v>751219</v>
      </c>
      <c r="F26" s="147">
        <v>1464181.5238095238</v>
      </c>
      <c r="G26" s="147">
        <v>169460.47619047621</v>
      </c>
      <c r="H26" s="109">
        <f t="shared" si="0"/>
        <v>17105973</v>
      </c>
    </row>
    <row r="27" spans="1:8" x14ac:dyDescent="0.35">
      <c r="A27" s="238" t="s">
        <v>406</v>
      </c>
      <c r="B27" s="146">
        <v>183388521</v>
      </c>
      <c r="C27" s="146">
        <v>85637467</v>
      </c>
      <c r="D27" s="146">
        <v>12516962</v>
      </c>
      <c r="E27" s="146">
        <v>19026060</v>
      </c>
      <c r="F27" s="145">
        <f>SUM(F6:F26)</f>
        <v>29365244.999999989</v>
      </c>
      <c r="G27" s="145">
        <f>SUM(G6:G26)</f>
        <v>5309188.9999999981</v>
      </c>
      <c r="H27" s="145">
        <f>SUM(H6:H26)</f>
        <v>335243444</v>
      </c>
    </row>
    <row r="28" spans="1:8" x14ac:dyDescent="0.35">
      <c r="A28" s="228" t="s">
        <v>405</v>
      </c>
      <c r="B28" s="129">
        <f t="shared" ref="B28:H28" si="1">B27/21</f>
        <v>8732786.7142857146</v>
      </c>
      <c r="C28" s="129">
        <f t="shared" si="1"/>
        <v>4077974.6190476189</v>
      </c>
      <c r="D28" s="129">
        <f t="shared" si="1"/>
        <v>596045.80952380947</v>
      </c>
      <c r="E28" s="129">
        <f t="shared" si="1"/>
        <v>906002.85714285716</v>
      </c>
      <c r="F28" s="128">
        <f t="shared" si="1"/>
        <v>1398344.9999999995</v>
      </c>
      <c r="G28" s="128">
        <f t="shared" si="1"/>
        <v>252818.52380952373</v>
      </c>
      <c r="H28" s="128">
        <f t="shared" si="1"/>
        <v>15963973.523809524</v>
      </c>
    </row>
    <row r="29" spans="1:8" x14ac:dyDescent="0.35">
      <c r="A29" s="225"/>
    </row>
    <row r="30" spans="1:8" x14ac:dyDescent="0.35">
      <c r="A30" s="227" t="s">
        <v>404</v>
      </c>
      <c r="B30" s="143">
        <v>10436711</v>
      </c>
      <c r="C30" s="143">
        <v>3475140</v>
      </c>
      <c r="D30" s="143">
        <v>734039</v>
      </c>
      <c r="E30" s="143">
        <v>896165</v>
      </c>
      <c r="F30" s="144">
        <v>1259508.6000000001</v>
      </c>
      <c r="G30" s="144">
        <v>268011.39999999991</v>
      </c>
      <c r="H30" s="109">
        <f t="shared" ref="H30:H49" si="2">B30+C30+D30+E30+F30+G30</f>
        <v>17069575</v>
      </c>
    </row>
    <row r="31" spans="1:8" x14ac:dyDescent="0.35">
      <c r="A31" s="227" t="s">
        <v>255</v>
      </c>
      <c r="B31" s="143">
        <v>4943176</v>
      </c>
      <c r="C31" s="143">
        <v>2022386</v>
      </c>
      <c r="D31" s="143">
        <v>393012</v>
      </c>
      <c r="E31" s="143">
        <v>831592</v>
      </c>
      <c r="F31" s="140">
        <v>928544.6</v>
      </c>
      <c r="G31" s="140">
        <v>186408.39999999991</v>
      </c>
      <c r="H31" s="109">
        <f t="shared" si="2"/>
        <v>9305119</v>
      </c>
    </row>
    <row r="32" spans="1:8" x14ac:dyDescent="0.35">
      <c r="A32" s="227" t="s">
        <v>254</v>
      </c>
      <c r="B32" s="143">
        <v>7724533</v>
      </c>
      <c r="C32" s="143">
        <v>3804686</v>
      </c>
      <c r="D32" s="143">
        <v>701212</v>
      </c>
      <c r="E32" s="143">
        <v>857083</v>
      </c>
      <c r="F32" s="140">
        <v>1216565.6000000001</v>
      </c>
      <c r="G32" s="140">
        <v>234293.39999999991</v>
      </c>
      <c r="H32" s="109">
        <f t="shared" si="2"/>
        <v>14538373</v>
      </c>
    </row>
    <row r="33" spans="1:8" x14ac:dyDescent="0.35">
      <c r="A33" s="227" t="s">
        <v>253</v>
      </c>
      <c r="B33" s="143">
        <v>5550550</v>
      </c>
      <c r="C33" s="143">
        <v>3282654</v>
      </c>
      <c r="D33" s="143">
        <v>450989</v>
      </c>
      <c r="E33" s="143">
        <v>1355672</v>
      </c>
      <c r="F33" s="140">
        <v>1451298.6</v>
      </c>
      <c r="G33" s="140">
        <v>215096.39999999991</v>
      </c>
      <c r="H33" s="109">
        <f t="shared" si="2"/>
        <v>12306260</v>
      </c>
    </row>
    <row r="34" spans="1:8" x14ac:dyDescent="0.35">
      <c r="A34" s="227" t="s">
        <v>403</v>
      </c>
      <c r="B34" s="143">
        <v>8839568</v>
      </c>
      <c r="C34" s="143">
        <v>4443106</v>
      </c>
      <c r="D34" s="143">
        <v>752317</v>
      </c>
      <c r="E34" s="143">
        <v>1163162</v>
      </c>
      <c r="F34" s="140">
        <v>1531183.6</v>
      </c>
      <c r="G34" s="140">
        <v>213391.39999999991</v>
      </c>
      <c r="H34" s="109">
        <f t="shared" si="2"/>
        <v>16942728</v>
      </c>
    </row>
    <row r="35" spans="1:8" x14ac:dyDescent="0.35">
      <c r="A35" s="227" t="s">
        <v>402</v>
      </c>
      <c r="B35" s="143">
        <v>5606002</v>
      </c>
      <c r="C35" s="143">
        <v>2716161</v>
      </c>
      <c r="D35" s="143">
        <v>405149</v>
      </c>
      <c r="E35" s="143">
        <v>1255703</v>
      </c>
      <c r="F35" s="140">
        <v>1737788.6</v>
      </c>
      <c r="G35" s="140">
        <v>213112.39999999991</v>
      </c>
      <c r="H35" s="109">
        <f t="shared" si="2"/>
        <v>11933916</v>
      </c>
    </row>
    <row r="36" spans="1:8" x14ac:dyDescent="0.35">
      <c r="A36" s="227" t="s">
        <v>250</v>
      </c>
      <c r="B36" s="143">
        <v>4651692</v>
      </c>
      <c r="C36" s="143">
        <v>2835416</v>
      </c>
      <c r="D36" s="143">
        <v>419967</v>
      </c>
      <c r="E36" s="143">
        <v>1040481</v>
      </c>
      <c r="F36" s="140">
        <v>1819673.6000000001</v>
      </c>
      <c r="G36" s="140">
        <v>178867.39999999991</v>
      </c>
      <c r="H36" s="109">
        <f t="shared" si="2"/>
        <v>10946097</v>
      </c>
    </row>
    <row r="37" spans="1:8" x14ac:dyDescent="0.35">
      <c r="A37" s="227" t="s">
        <v>249</v>
      </c>
      <c r="B37" s="143">
        <v>6499616</v>
      </c>
      <c r="C37" s="143">
        <v>3432041</v>
      </c>
      <c r="D37" s="143">
        <v>480679</v>
      </c>
      <c r="E37" s="143">
        <v>1048017</v>
      </c>
      <c r="F37" s="140">
        <v>1707867.6</v>
      </c>
      <c r="G37" s="140">
        <v>201224.39999999991</v>
      </c>
      <c r="H37" s="109">
        <f t="shared" si="2"/>
        <v>13369445</v>
      </c>
    </row>
    <row r="38" spans="1:8" x14ac:dyDescent="0.35">
      <c r="A38" s="227" t="s">
        <v>248</v>
      </c>
      <c r="B38" s="143">
        <v>7070431</v>
      </c>
      <c r="C38" s="143">
        <v>2881296</v>
      </c>
      <c r="D38" s="143">
        <v>450345</v>
      </c>
      <c r="E38" s="143">
        <v>950742</v>
      </c>
      <c r="F38" s="140">
        <v>1418478.6</v>
      </c>
      <c r="G38" s="140">
        <v>193418.39999999991</v>
      </c>
      <c r="H38" s="109">
        <f t="shared" si="2"/>
        <v>12964711</v>
      </c>
    </row>
    <row r="39" spans="1:8" x14ac:dyDescent="0.35">
      <c r="A39" s="227" t="s">
        <v>401</v>
      </c>
      <c r="B39" s="143">
        <v>9020865</v>
      </c>
      <c r="C39" s="143">
        <v>3023367</v>
      </c>
      <c r="D39" s="143">
        <v>507707</v>
      </c>
      <c r="E39" s="143">
        <v>893847</v>
      </c>
      <c r="F39" s="140">
        <v>1601364.6</v>
      </c>
      <c r="G39" s="140">
        <v>155786.39999999991</v>
      </c>
      <c r="H39" s="109">
        <f t="shared" si="2"/>
        <v>15202937</v>
      </c>
    </row>
    <row r="40" spans="1:8" x14ac:dyDescent="0.35">
      <c r="A40" s="227" t="s">
        <v>400</v>
      </c>
      <c r="B40" s="143">
        <v>5367234</v>
      </c>
      <c r="C40" s="143">
        <v>2364271</v>
      </c>
      <c r="D40" s="143">
        <v>435562</v>
      </c>
      <c r="E40" s="143">
        <v>881221</v>
      </c>
      <c r="F40" s="140">
        <v>1792374.6</v>
      </c>
      <c r="G40" s="140">
        <v>177218.39999999991</v>
      </c>
      <c r="H40" s="109">
        <f t="shared" si="2"/>
        <v>11017881</v>
      </c>
    </row>
    <row r="41" spans="1:8" x14ac:dyDescent="0.35">
      <c r="A41" s="227" t="s">
        <v>245</v>
      </c>
      <c r="B41" s="143">
        <v>9083183</v>
      </c>
      <c r="C41" s="143">
        <v>2684528</v>
      </c>
      <c r="D41" s="143">
        <v>682513</v>
      </c>
      <c r="E41" s="143">
        <v>1116251</v>
      </c>
      <c r="F41" s="140">
        <v>1802123.6</v>
      </c>
      <c r="G41" s="140">
        <v>236164.39999999991</v>
      </c>
      <c r="H41" s="109">
        <f t="shared" si="2"/>
        <v>15604763</v>
      </c>
    </row>
    <row r="42" spans="1:8" x14ac:dyDescent="0.35">
      <c r="A42" s="227" t="s">
        <v>244</v>
      </c>
      <c r="B42" s="143">
        <v>10766702</v>
      </c>
      <c r="C42" s="143">
        <v>3376344</v>
      </c>
      <c r="D42" s="143">
        <v>628805</v>
      </c>
      <c r="E42" s="143">
        <v>954788</v>
      </c>
      <c r="F42" s="140">
        <v>1521770.6</v>
      </c>
      <c r="G42" s="140">
        <v>259774.39999999991</v>
      </c>
      <c r="H42" s="109">
        <f t="shared" si="2"/>
        <v>17508184</v>
      </c>
    </row>
    <row r="43" spans="1:8" x14ac:dyDescent="0.35">
      <c r="A43" s="227" t="s">
        <v>399</v>
      </c>
      <c r="B43" s="143">
        <v>10088935</v>
      </c>
      <c r="C43" s="143">
        <v>3112889</v>
      </c>
      <c r="D43" s="143">
        <v>640463</v>
      </c>
      <c r="E43" s="143">
        <v>1060886</v>
      </c>
      <c r="F43" s="140">
        <v>1710687.6</v>
      </c>
      <c r="G43" s="140">
        <v>265302.39999999991</v>
      </c>
      <c r="H43" s="109">
        <f t="shared" si="2"/>
        <v>16879163</v>
      </c>
    </row>
    <row r="44" spans="1:8" x14ac:dyDescent="0.35">
      <c r="A44" s="227" t="s">
        <v>398</v>
      </c>
      <c r="B44" s="143">
        <v>8132134</v>
      </c>
      <c r="C44" s="143">
        <v>3121812</v>
      </c>
      <c r="D44" s="143">
        <v>451629</v>
      </c>
      <c r="E44" s="143">
        <v>897834</v>
      </c>
      <c r="F44" s="140">
        <v>1391668.6</v>
      </c>
      <c r="G44" s="140">
        <v>214060.39999999991</v>
      </c>
      <c r="H44" s="109">
        <f t="shared" si="2"/>
        <v>14209138</v>
      </c>
    </row>
    <row r="45" spans="1:8" x14ac:dyDescent="0.35">
      <c r="A45" s="227" t="s">
        <v>241</v>
      </c>
      <c r="B45" s="143">
        <v>8325909</v>
      </c>
      <c r="C45" s="143">
        <v>3174480</v>
      </c>
      <c r="D45" s="143">
        <v>493472</v>
      </c>
      <c r="E45" s="143">
        <v>1176158</v>
      </c>
      <c r="F45" s="140">
        <v>1295845.6000000001</v>
      </c>
      <c r="G45" s="140">
        <v>253366.39999999991</v>
      </c>
      <c r="H45" s="109">
        <f t="shared" si="2"/>
        <v>14719231</v>
      </c>
    </row>
    <row r="46" spans="1:8" x14ac:dyDescent="0.35">
      <c r="A46" s="227" t="s">
        <v>240</v>
      </c>
      <c r="B46" s="143">
        <v>10500043</v>
      </c>
      <c r="C46" s="143">
        <v>3318255</v>
      </c>
      <c r="D46" s="143">
        <v>673069</v>
      </c>
      <c r="E46" s="143">
        <v>1102626</v>
      </c>
      <c r="F46" s="140">
        <v>1630543.6</v>
      </c>
      <c r="G46" s="140">
        <v>261616.39999999991</v>
      </c>
      <c r="H46" s="109">
        <f t="shared" si="2"/>
        <v>17486153</v>
      </c>
    </row>
    <row r="47" spans="1:8" x14ac:dyDescent="0.35">
      <c r="A47" s="227" t="s">
        <v>239</v>
      </c>
      <c r="B47" s="143">
        <v>11927205</v>
      </c>
      <c r="C47" s="143">
        <v>2864031</v>
      </c>
      <c r="D47" s="143">
        <v>768180</v>
      </c>
      <c r="E47" s="143">
        <v>1125656</v>
      </c>
      <c r="F47" s="140">
        <v>1620888.6</v>
      </c>
      <c r="G47" s="140">
        <v>318777.39999999991</v>
      </c>
      <c r="H47" s="109">
        <f t="shared" si="2"/>
        <v>18624738</v>
      </c>
    </row>
    <row r="48" spans="1:8" x14ac:dyDescent="0.35">
      <c r="A48" s="234" t="s">
        <v>397</v>
      </c>
      <c r="B48" s="143">
        <v>14123164</v>
      </c>
      <c r="C48" s="143">
        <v>2771352</v>
      </c>
      <c r="D48" s="143">
        <v>594959</v>
      </c>
      <c r="E48" s="143">
        <v>1167220</v>
      </c>
      <c r="F48" s="140">
        <v>1875509.6</v>
      </c>
      <c r="G48" s="140">
        <v>256212.39999999991</v>
      </c>
      <c r="H48" s="109">
        <f t="shared" si="2"/>
        <v>20788417</v>
      </c>
    </row>
    <row r="49" spans="1:8" x14ac:dyDescent="0.35">
      <c r="A49" s="234" t="s">
        <v>396</v>
      </c>
      <c r="B49" s="143">
        <v>11038772</v>
      </c>
      <c r="C49" s="143">
        <v>3600491</v>
      </c>
      <c r="D49" s="143">
        <v>660037</v>
      </c>
      <c r="E49" s="143">
        <v>1037270</v>
      </c>
      <c r="F49" s="140">
        <v>1386554.6</v>
      </c>
      <c r="G49" s="140">
        <v>226610.39999999991</v>
      </c>
      <c r="H49" s="109">
        <f t="shared" si="2"/>
        <v>17949735</v>
      </c>
    </row>
    <row r="50" spans="1:8" x14ac:dyDescent="0.35">
      <c r="A50" s="238" t="s">
        <v>395</v>
      </c>
      <c r="B50" s="142">
        <v>169696425</v>
      </c>
      <c r="C50" s="142">
        <v>62304706</v>
      </c>
      <c r="D50" s="142">
        <v>11324105</v>
      </c>
      <c r="E50" s="142">
        <v>20812374</v>
      </c>
      <c r="F50" s="141">
        <f>SUM(F30:F49)</f>
        <v>30700241.000000011</v>
      </c>
      <c r="G50" s="141">
        <f>SUM(G30:G49)</f>
        <v>4528712.9999999981</v>
      </c>
      <c r="H50" s="141">
        <f>SUM(H30:H49)</f>
        <v>299366564</v>
      </c>
    </row>
    <row r="51" spans="1:8" x14ac:dyDescent="0.35">
      <c r="A51" s="228" t="s">
        <v>394</v>
      </c>
      <c r="B51" s="129">
        <f t="shared" ref="B51:H51" si="3">B50/20</f>
        <v>8484821.25</v>
      </c>
      <c r="C51" s="129">
        <f t="shared" si="3"/>
        <v>3115235.3</v>
      </c>
      <c r="D51" s="129">
        <f t="shared" si="3"/>
        <v>566205.25</v>
      </c>
      <c r="E51" s="129">
        <f t="shared" si="3"/>
        <v>1040618.7</v>
      </c>
      <c r="F51" s="128">
        <f t="shared" si="3"/>
        <v>1535012.0500000005</v>
      </c>
      <c r="G51" s="128">
        <f t="shared" si="3"/>
        <v>226435.64999999991</v>
      </c>
      <c r="H51" s="128">
        <f t="shared" si="3"/>
        <v>14968328.199999999</v>
      </c>
    </row>
    <row r="53" spans="1:8" x14ac:dyDescent="0.35">
      <c r="A53" s="239" t="s">
        <v>235</v>
      </c>
      <c r="B53" s="138">
        <v>8660164</v>
      </c>
      <c r="C53" s="138">
        <v>3108486</v>
      </c>
      <c r="D53" s="138">
        <v>699269</v>
      </c>
      <c r="E53" s="138">
        <v>997051</v>
      </c>
      <c r="F53" s="140">
        <v>1588738.95</v>
      </c>
      <c r="G53" s="140">
        <v>227880.05</v>
      </c>
      <c r="H53" s="109">
        <f t="shared" ref="H53:H72" si="4">B53+C53+D53+E53+F53+G53</f>
        <v>15281589</v>
      </c>
    </row>
    <row r="54" spans="1:8" x14ac:dyDescent="0.35">
      <c r="A54" s="239" t="s">
        <v>234</v>
      </c>
      <c r="B54" s="138">
        <v>9616021</v>
      </c>
      <c r="C54" s="138">
        <v>4283424</v>
      </c>
      <c r="D54" s="138">
        <v>626276</v>
      </c>
      <c r="E54" s="138">
        <v>1144213</v>
      </c>
      <c r="F54" s="140">
        <v>1799483.95</v>
      </c>
      <c r="G54" s="140">
        <v>283978.05</v>
      </c>
      <c r="H54" s="109">
        <f t="shared" si="4"/>
        <v>17753396</v>
      </c>
    </row>
    <row r="55" spans="1:8" x14ac:dyDescent="0.35">
      <c r="A55" s="239" t="s">
        <v>233</v>
      </c>
      <c r="B55" s="138">
        <v>9551790</v>
      </c>
      <c r="C55" s="138">
        <v>3779437</v>
      </c>
      <c r="D55" s="138">
        <v>721779</v>
      </c>
      <c r="E55" s="138">
        <v>1031929</v>
      </c>
      <c r="F55" s="140">
        <v>2109931.9500000002</v>
      </c>
      <c r="G55" s="140">
        <v>263231.05</v>
      </c>
      <c r="H55" s="109">
        <f t="shared" si="4"/>
        <v>17458098</v>
      </c>
    </row>
    <row r="56" spans="1:8" x14ac:dyDescent="0.35">
      <c r="A56" s="239" t="s">
        <v>232</v>
      </c>
      <c r="B56" s="138">
        <v>9726951</v>
      </c>
      <c r="C56" s="138">
        <v>3857501</v>
      </c>
      <c r="D56" s="138">
        <v>746179</v>
      </c>
      <c r="E56" s="138">
        <v>935251</v>
      </c>
      <c r="F56" s="140">
        <v>1722567.95</v>
      </c>
      <c r="G56" s="140">
        <v>281462.05</v>
      </c>
      <c r="H56" s="109">
        <f t="shared" si="4"/>
        <v>17269912</v>
      </c>
    </row>
    <row r="57" spans="1:8" x14ac:dyDescent="0.35">
      <c r="A57" s="239" t="s">
        <v>393</v>
      </c>
      <c r="B57" s="138">
        <v>9529736</v>
      </c>
      <c r="C57" s="138">
        <v>4697228</v>
      </c>
      <c r="D57" s="138">
        <v>862149</v>
      </c>
      <c r="E57" s="138">
        <v>822717</v>
      </c>
      <c r="F57" s="140">
        <v>1603479.95</v>
      </c>
      <c r="G57" s="140">
        <v>227113.05</v>
      </c>
      <c r="H57" s="109">
        <f t="shared" si="4"/>
        <v>17742423</v>
      </c>
    </row>
    <row r="58" spans="1:8" x14ac:dyDescent="0.35">
      <c r="A58" s="239" t="s">
        <v>230</v>
      </c>
      <c r="B58" s="138">
        <v>6770135</v>
      </c>
      <c r="C58" s="138">
        <v>3799586</v>
      </c>
      <c r="D58" s="138">
        <v>867661</v>
      </c>
      <c r="E58" s="138">
        <v>1050629</v>
      </c>
      <c r="F58" s="139">
        <v>1505514.95</v>
      </c>
      <c r="G58" s="139">
        <v>207846.05</v>
      </c>
      <c r="H58" s="109">
        <f t="shared" si="4"/>
        <v>14201372</v>
      </c>
    </row>
    <row r="59" spans="1:8" x14ac:dyDescent="0.35">
      <c r="A59" s="239" t="s">
        <v>229</v>
      </c>
      <c r="B59" s="138">
        <v>9136739</v>
      </c>
      <c r="C59" s="138">
        <v>5080835</v>
      </c>
      <c r="D59" s="138">
        <v>1086761</v>
      </c>
      <c r="E59" s="138">
        <v>937504</v>
      </c>
      <c r="F59" s="139">
        <v>1784134.95</v>
      </c>
      <c r="G59" s="139">
        <v>269391.05</v>
      </c>
      <c r="H59" s="109">
        <f t="shared" si="4"/>
        <v>18295365</v>
      </c>
    </row>
    <row r="60" spans="1:8" x14ac:dyDescent="0.35">
      <c r="A60" s="239" t="s">
        <v>228</v>
      </c>
      <c r="B60" s="138">
        <v>7084583</v>
      </c>
      <c r="C60" s="138">
        <v>4347982</v>
      </c>
      <c r="D60" s="138">
        <v>1173261</v>
      </c>
      <c r="E60" s="138">
        <v>847684</v>
      </c>
      <c r="F60" s="139">
        <v>1683170.95</v>
      </c>
      <c r="G60" s="139">
        <v>191600.05</v>
      </c>
      <c r="H60" s="109">
        <f t="shared" si="4"/>
        <v>15328281</v>
      </c>
    </row>
    <row r="61" spans="1:8" x14ac:dyDescent="0.35">
      <c r="A61" s="239" t="s">
        <v>227</v>
      </c>
      <c r="B61" s="138">
        <v>9858489</v>
      </c>
      <c r="C61" s="138">
        <v>7092398</v>
      </c>
      <c r="D61" s="138">
        <v>1217674</v>
      </c>
      <c r="E61" s="138">
        <v>783764</v>
      </c>
      <c r="F61" s="139">
        <v>1812074.95</v>
      </c>
      <c r="G61" s="139">
        <v>219733.05</v>
      </c>
      <c r="H61" s="109">
        <f t="shared" si="4"/>
        <v>20984133</v>
      </c>
    </row>
    <row r="62" spans="1:8" x14ac:dyDescent="0.35">
      <c r="A62" s="239" t="s">
        <v>392</v>
      </c>
      <c r="B62" s="138">
        <v>11690880</v>
      </c>
      <c r="C62" s="138">
        <v>7833182</v>
      </c>
      <c r="D62" s="138">
        <v>1113515</v>
      </c>
      <c r="E62" s="138">
        <v>893169</v>
      </c>
      <c r="F62" s="139">
        <v>1722497.95</v>
      </c>
      <c r="G62" s="139">
        <v>242422.05</v>
      </c>
      <c r="H62" s="109">
        <f t="shared" si="4"/>
        <v>23495666</v>
      </c>
    </row>
    <row r="63" spans="1:8" x14ac:dyDescent="0.35">
      <c r="A63" s="239" t="s">
        <v>225</v>
      </c>
      <c r="B63" s="138">
        <v>7946850</v>
      </c>
      <c r="C63" s="138">
        <v>7249844</v>
      </c>
      <c r="D63" s="138">
        <v>838822</v>
      </c>
      <c r="E63" s="138">
        <v>752566</v>
      </c>
      <c r="F63" s="139">
        <v>1739197.95</v>
      </c>
      <c r="G63" s="139">
        <v>349506.05</v>
      </c>
      <c r="H63" s="109">
        <f t="shared" si="4"/>
        <v>18876786</v>
      </c>
    </row>
    <row r="64" spans="1:8" x14ac:dyDescent="0.35">
      <c r="A64" s="239" t="s">
        <v>224</v>
      </c>
      <c r="B64" s="138">
        <v>8274961</v>
      </c>
      <c r="C64" s="138">
        <v>6102692</v>
      </c>
      <c r="D64" s="138">
        <v>782405</v>
      </c>
      <c r="E64" s="138">
        <v>881988</v>
      </c>
      <c r="F64" s="139">
        <v>1809450.95</v>
      </c>
      <c r="G64" s="139">
        <v>277343.05</v>
      </c>
      <c r="H64" s="109">
        <f t="shared" si="4"/>
        <v>18128840</v>
      </c>
    </row>
    <row r="65" spans="1:8" x14ac:dyDescent="0.35">
      <c r="A65" s="239" t="s">
        <v>223</v>
      </c>
      <c r="B65" s="138">
        <v>8921742</v>
      </c>
      <c r="C65" s="138">
        <v>5784002</v>
      </c>
      <c r="D65" s="138">
        <v>802582</v>
      </c>
      <c r="E65" s="138">
        <v>890209</v>
      </c>
      <c r="F65" s="139">
        <v>2018991.95</v>
      </c>
      <c r="G65" s="139">
        <v>473388.05</v>
      </c>
      <c r="H65" s="109">
        <f t="shared" si="4"/>
        <v>18890915</v>
      </c>
    </row>
    <row r="66" spans="1:8" x14ac:dyDescent="0.35">
      <c r="A66" s="239" t="s">
        <v>222</v>
      </c>
      <c r="B66" s="138">
        <v>5540175</v>
      </c>
      <c r="C66" s="138">
        <v>3352214</v>
      </c>
      <c r="D66" s="138">
        <v>665796</v>
      </c>
      <c r="E66" s="138">
        <v>1117774</v>
      </c>
      <c r="F66" s="139">
        <v>1711698.95</v>
      </c>
      <c r="G66" s="139">
        <v>418559.05</v>
      </c>
      <c r="H66" s="109">
        <f t="shared" si="4"/>
        <v>12806217</v>
      </c>
    </row>
    <row r="67" spans="1:8" x14ac:dyDescent="0.35">
      <c r="A67" s="239" t="s">
        <v>220</v>
      </c>
      <c r="B67" s="138">
        <v>4758655</v>
      </c>
      <c r="C67" s="138">
        <v>2376815</v>
      </c>
      <c r="D67" s="138">
        <v>349512</v>
      </c>
      <c r="E67" s="138">
        <v>750167</v>
      </c>
      <c r="F67" s="139">
        <v>1185340.95</v>
      </c>
      <c r="G67" s="139">
        <v>188267.05</v>
      </c>
      <c r="H67" s="109">
        <f t="shared" si="4"/>
        <v>9608757</v>
      </c>
    </row>
    <row r="68" spans="1:8" x14ac:dyDescent="0.35">
      <c r="A68" s="239" t="s">
        <v>219</v>
      </c>
      <c r="B68" s="138">
        <v>5318676</v>
      </c>
      <c r="C68" s="138">
        <v>2648042</v>
      </c>
      <c r="D68" s="138">
        <v>503810</v>
      </c>
      <c r="E68" s="138">
        <v>728292</v>
      </c>
      <c r="F68" s="139">
        <v>1597075.95</v>
      </c>
      <c r="G68" s="139">
        <v>300501.05</v>
      </c>
      <c r="H68" s="109">
        <f t="shared" si="4"/>
        <v>11096397</v>
      </c>
    </row>
    <row r="69" spans="1:8" x14ac:dyDescent="0.35">
      <c r="A69" s="239" t="s">
        <v>218</v>
      </c>
      <c r="B69" s="138">
        <v>4767340</v>
      </c>
      <c r="C69" s="138">
        <v>2439716</v>
      </c>
      <c r="D69" s="138">
        <v>570980</v>
      </c>
      <c r="E69" s="138">
        <v>904439</v>
      </c>
      <c r="F69" s="110">
        <v>1646272.95</v>
      </c>
      <c r="G69" s="110">
        <v>350357.05</v>
      </c>
      <c r="H69" s="109">
        <f t="shared" si="4"/>
        <v>10679105</v>
      </c>
    </row>
    <row r="70" spans="1:8" x14ac:dyDescent="0.35">
      <c r="A70" s="239" t="s">
        <v>217</v>
      </c>
      <c r="B70" s="138">
        <v>5131990</v>
      </c>
      <c r="C70" s="138">
        <v>2992377</v>
      </c>
      <c r="D70" s="138">
        <v>546921</v>
      </c>
      <c r="E70" s="138">
        <v>683219</v>
      </c>
      <c r="F70" s="110">
        <v>1446650.95</v>
      </c>
      <c r="G70" s="110">
        <v>303915.05</v>
      </c>
      <c r="H70" s="109">
        <f t="shared" si="4"/>
        <v>11105073</v>
      </c>
    </row>
    <row r="71" spans="1:8" x14ac:dyDescent="0.35">
      <c r="A71" s="239" t="s">
        <v>391</v>
      </c>
      <c r="B71" s="138">
        <v>3960375</v>
      </c>
      <c r="C71" s="138">
        <v>2319243</v>
      </c>
      <c r="D71" s="138">
        <v>450641</v>
      </c>
      <c r="E71" s="138">
        <v>798045</v>
      </c>
      <c r="F71" s="110">
        <v>1173741.95</v>
      </c>
      <c r="G71" s="110">
        <v>254155.05</v>
      </c>
      <c r="H71" s="109">
        <f t="shared" si="4"/>
        <v>8956201</v>
      </c>
    </row>
    <row r="72" spans="1:8" x14ac:dyDescent="0.35">
      <c r="A72" s="239" t="s">
        <v>215</v>
      </c>
      <c r="B72" s="138">
        <v>3988241</v>
      </c>
      <c r="C72" s="138">
        <v>2502548</v>
      </c>
      <c r="D72" s="138">
        <v>554356</v>
      </c>
      <c r="E72" s="138">
        <v>1109989</v>
      </c>
      <c r="F72" s="110">
        <v>1476401.95</v>
      </c>
      <c r="G72" s="110">
        <v>196460.05</v>
      </c>
      <c r="H72" s="109">
        <f t="shared" si="4"/>
        <v>9827996</v>
      </c>
    </row>
    <row r="73" spans="1:8" x14ac:dyDescent="0.35">
      <c r="A73" s="238" t="s">
        <v>390</v>
      </c>
      <c r="B73" s="137">
        <v>150234493</v>
      </c>
      <c r="C73" s="137">
        <v>85647552</v>
      </c>
      <c r="D73" s="137">
        <v>15180349</v>
      </c>
      <c r="E73" s="137">
        <v>18060599</v>
      </c>
      <c r="F73" s="108">
        <f>SUM(F53:F72)</f>
        <v>33136420.999999989</v>
      </c>
      <c r="G73" s="108">
        <f>SUM(G53:G72)</f>
        <v>5527107.9999999981</v>
      </c>
      <c r="H73" s="108">
        <f>SUM(H53:H72)</f>
        <v>307786522</v>
      </c>
    </row>
    <row r="74" spans="1:8" x14ac:dyDescent="0.35">
      <c r="A74" s="228" t="s">
        <v>389</v>
      </c>
      <c r="B74" s="129">
        <f t="shared" ref="B74:H74" si="5">B73/20</f>
        <v>7511724.6500000004</v>
      </c>
      <c r="C74" s="129">
        <f t="shared" si="5"/>
        <v>4282377.5999999996</v>
      </c>
      <c r="D74" s="129">
        <f t="shared" si="5"/>
        <v>759017.45</v>
      </c>
      <c r="E74" s="129">
        <f t="shared" si="5"/>
        <v>903029.95</v>
      </c>
      <c r="F74" s="128">
        <f t="shared" si="5"/>
        <v>1656821.0499999993</v>
      </c>
      <c r="G74" s="128">
        <f t="shared" si="5"/>
        <v>276355.39999999991</v>
      </c>
      <c r="H74" s="128">
        <f t="shared" si="5"/>
        <v>15389326.1</v>
      </c>
    </row>
    <row r="76" spans="1:8" x14ac:dyDescent="0.35">
      <c r="A76" s="237" t="s">
        <v>212</v>
      </c>
      <c r="B76" s="135">
        <v>6442027</v>
      </c>
      <c r="C76" s="135">
        <v>3523980</v>
      </c>
      <c r="D76" s="135">
        <v>723822</v>
      </c>
      <c r="E76" s="135">
        <v>1357966</v>
      </c>
      <c r="F76" s="110">
        <v>1423935.6499999962</v>
      </c>
      <c r="G76" s="110">
        <v>318487.35000000393</v>
      </c>
      <c r="H76" s="109">
        <f t="shared" ref="H76:H97" si="6">B76+C76+D76+E76+F76+G76</f>
        <v>13790218</v>
      </c>
    </row>
    <row r="77" spans="1:8" x14ac:dyDescent="0.35">
      <c r="A77" s="237" t="s">
        <v>211</v>
      </c>
      <c r="B77" s="135">
        <v>7336374</v>
      </c>
      <c r="C77" s="135">
        <v>2862048</v>
      </c>
      <c r="D77" s="135">
        <v>572627</v>
      </c>
      <c r="E77" s="135">
        <v>1059669</v>
      </c>
      <c r="F77" s="110">
        <v>1567940.6499999962</v>
      </c>
      <c r="G77" s="110">
        <v>199991.35000000391</v>
      </c>
      <c r="H77" s="109">
        <f t="shared" si="6"/>
        <v>13598650</v>
      </c>
    </row>
    <row r="78" spans="1:8" x14ac:dyDescent="0.35">
      <c r="A78" s="237" t="s">
        <v>210</v>
      </c>
      <c r="B78" s="135">
        <v>6019310</v>
      </c>
      <c r="C78" s="135">
        <v>2394448</v>
      </c>
      <c r="D78" s="135">
        <v>600784</v>
      </c>
      <c r="E78" s="135">
        <v>789250</v>
      </c>
      <c r="F78" s="110">
        <v>1516123.6499999962</v>
      </c>
      <c r="G78" s="110">
        <v>198651.35000000391</v>
      </c>
      <c r="H78" s="109">
        <f t="shared" si="6"/>
        <v>11518567</v>
      </c>
    </row>
    <row r="79" spans="1:8" x14ac:dyDescent="0.35">
      <c r="A79" s="233" t="s">
        <v>388</v>
      </c>
      <c r="B79" s="135">
        <v>6976946</v>
      </c>
      <c r="C79" s="135">
        <v>2803891</v>
      </c>
      <c r="D79" s="135">
        <v>526381</v>
      </c>
      <c r="E79" s="135">
        <v>751776</v>
      </c>
      <c r="F79" s="110">
        <v>1109502.6499999962</v>
      </c>
      <c r="G79" s="110">
        <v>168002.35000000391</v>
      </c>
      <c r="H79" s="109">
        <f t="shared" si="6"/>
        <v>12336499</v>
      </c>
    </row>
    <row r="80" spans="1:8" x14ac:dyDescent="0.35">
      <c r="A80" s="237" t="s">
        <v>208</v>
      </c>
      <c r="B80" s="136">
        <v>4593796</v>
      </c>
      <c r="C80" s="136">
        <v>2251447</v>
      </c>
      <c r="D80" s="136">
        <v>371790</v>
      </c>
      <c r="E80" s="136">
        <v>885756</v>
      </c>
      <c r="F80" s="110">
        <v>1303792.6499999962</v>
      </c>
      <c r="G80" s="110">
        <v>179975.35000000391</v>
      </c>
      <c r="H80" s="109">
        <f t="shared" si="6"/>
        <v>9586557</v>
      </c>
    </row>
    <row r="81" spans="1:8" x14ac:dyDescent="0.35">
      <c r="A81" s="237" t="s">
        <v>207</v>
      </c>
      <c r="B81" s="136">
        <v>4781998</v>
      </c>
      <c r="C81" s="136">
        <v>2121417</v>
      </c>
      <c r="D81" s="136">
        <v>467951</v>
      </c>
      <c r="E81" s="136">
        <v>875237</v>
      </c>
      <c r="F81" s="110">
        <v>1533746.6499999962</v>
      </c>
      <c r="G81" s="110">
        <v>176595.35000000391</v>
      </c>
      <c r="H81" s="109">
        <f t="shared" si="6"/>
        <v>9956945</v>
      </c>
    </row>
    <row r="82" spans="1:8" x14ac:dyDescent="0.35">
      <c r="A82" s="237" t="s">
        <v>206</v>
      </c>
      <c r="B82" s="136">
        <v>6065398</v>
      </c>
      <c r="C82" s="136">
        <v>2737860</v>
      </c>
      <c r="D82" s="136">
        <v>519220</v>
      </c>
      <c r="E82" s="136">
        <v>1166397</v>
      </c>
      <c r="F82" s="110">
        <v>1775908.6499999962</v>
      </c>
      <c r="G82" s="110">
        <v>224898.35000000391</v>
      </c>
      <c r="H82" s="109">
        <f t="shared" si="6"/>
        <v>12489682</v>
      </c>
    </row>
    <row r="83" spans="1:8" x14ac:dyDescent="0.35">
      <c r="A83" s="237" t="s">
        <v>387</v>
      </c>
      <c r="B83" s="135">
        <v>6364397</v>
      </c>
      <c r="C83" s="135">
        <v>2644674</v>
      </c>
      <c r="D83" s="135">
        <v>718444</v>
      </c>
      <c r="E83" s="135">
        <v>1150393</v>
      </c>
      <c r="F83" s="110">
        <v>1614664.6499999962</v>
      </c>
      <c r="G83" s="110">
        <v>199890.35000000391</v>
      </c>
      <c r="H83" s="109">
        <f t="shared" si="6"/>
        <v>12692463</v>
      </c>
    </row>
    <row r="84" spans="1:8" x14ac:dyDescent="0.35">
      <c r="A84" s="237" t="s">
        <v>386</v>
      </c>
      <c r="B84" s="135">
        <v>4431994</v>
      </c>
      <c r="C84" s="135">
        <v>3013695</v>
      </c>
      <c r="D84" s="135">
        <v>549500</v>
      </c>
      <c r="E84" s="135">
        <v>940684</v>
      </c>
      <c r="F84" s="110">
        <v>1255941.6499999962</v>
      </c>
      <c r="G84" s="110">
        <v>159191.35000000391</v>
      </c>
      <c r="H84" s="109">
        <f t="shared" si="6"/>
        <v>10351006</v>
      </c>
    </row>
    <row r="85" spans="1:8" x14ac:dyDescent="0.35">
      <c r="A85" s="237" t="s">
        <v>204</v>
      </c>
      <c r="B85" s="135">
        <v>4604083</v>
      </c>
      <c r="C85" s="135">
        <v>2213076</v>
      </c>
      <c r="D85" s="135">
        <v>558076</v>
      </c>
      <c r="E85" s="135">
        <v>847897</v>
      </c>
      <c r="F85" s="110">
        <v>987051.64999999607</v>
      </c>
      <c r="G85" s="110">
        <v>167818.35000000391</v>
      </c>
      <c r="H85" s="109">
        <f t="shared" si="6"/>
        <v>9378002</v>
      </c>
    </row>
    <row r="86" spans="1:8" x14ac:dyDescent="0.35">
      <c r="A86" s="237" t="s">
        <v>203</v>
      </c>
      <c r="B86" s="135">
        <v>5851749</v>
      </c>
      <c r="C86" s="135">
        <v>2549240</v>
      </c>
      <c r="D86" s="135">
        <v>546797</v>
      </c>
      <c r="E86" s="135">
        <v>1015199</v>
      </c>
      <c r="F86" s="110">
        <v>1353387.6499999962</v>
      </c>
      <c r="G86" s="110">
        <v>179863.35000000391</v>
      </c>
      <c r="H86" s="109">
        <f t="shared" si="6"/>
        <v>11496236</v>
      </c>
    </row>
    <row r="87" spans="1:8" x14ac:dyDescent="0.35">
      <c r="A87" s="237" t="s">
        <v>202</v>
      </c>
      <c r="B87" s="135">
        <v>8432313</v>
      </c>
      <c r="C87" s="135">
        <v>3197300</v>
      </c>
      <c r="D87" s="135">
        <v>653314</v>
      </c>
      <c r="E87" s="135">
        <v>944816</v>
      </c>
      <c r="F87" s="110">
        <v>1778932.6499999962</v>
      </c>
      <c r="G87" s="110">
        <v>219192.35000000391</v>
      </c>
      <c r="H87" s="109">
        <f t="shared" si="6"/>
        <v>15225868</v>
      </c>
    </row>
    <row r="88" spans="1:8" x14ac:dyDescent="0.35">
      <c r="A88" s="237" t="s">
        <v>201</v>
      </c>
      <c r="B88" s="135">
        <v>9021670</v>
      </c>
      <c r="C88" s="135">
        <v>2692221</v>
      </c>
      <c r="D88" s="135">
        <v>691096</v>
      </c>
      <c r="E88" s="135">
        <v>755340</v>
      </c>
      <c r="F88" s="110">
        <v>1421722.6499999962</v>
      </c>
      <c r="G88" s="110">
        <v>183056.35000000391</v>
      </c>
      <c r="H88" s="109">
        <f t="shared" si="6"/>
        <v>14765106</v>
      </c>
    </row>
    <row r="89" spans="1:8" x14ac:dyDescent="0.35">
      <c r="A89" s="237" t="s">
        <v>385</v>
      </c>
      <c r="B89" s="135">
        <v>8554143</v>
      </c>
      <c r="C89" s="135">
        <v>3133444</v>
      </c>
      <c r="D89" s="135">
        <v>764912</v>
      </c>
      <c r="E89" s="135">
        <v>747056</v>
      </c>
      <c r="F89" s="110">
        <v>1298374.6499999962</v>
      </c>
      <c r="G89" s="110">
        <v>247161.35000000391</v>
      </c>
      <c r="H89" s="109">
        <f t="shared" si="6"/>
        <v>14745091</v>
      </c>
    </row>
    <row r="90" spans="1:8" x14ac:dyDescent="0.35">
      <c r="A90" s="237" t="s">
        <v>199</v>
      </c>
      <c r="B90" s="135">
        <v>4593628</v>
      </c>
      <c r="C90" s="135">
        <v>1880355</v>
      </c>
      <c r="D90" s="135">
        <v>530489</v>
      </c>
      <c r="E90" s="135">
        <v>941718</v>
      </c>
      <c r="F90" s="110">
        <v>1329101.6499999962</v>
      </c>
      <c r="G90" s="110">
        <v>196216.35000000391</v>
      </c>
      <c r="H90" s="109">
        <f t="shared" si="6"/>
        <v>9471508</v>
      </c>
    </row>
    <row r="91" spans="1:8" x14ac:dyDescent="0.35">
      <c r="A91" s="237" t="s">
        <v>198</v>
      </c>
      <c r="B91" s="135">
        <v>5327285</v>
      </c>
      <c r="C91" s="135">
        <v>2604310</v>
      </c>
      <c r="D91" s="135">
        <v>703518</v>
      </c>
      <c r="E91" s="135">
        <v>862156</v>
      </c>
      <c r="F91" s="110">
        <v>1514792.6499999962</v>
      </c>
      <c r="G91" s="110">
        <v>184273.35000000391</v>
      </c>
      <c r="H91" s="109">
        <f t="shared" si="6"/>
        <v>11196335</v>
      </c>
    </row>
    <row r="92" spans="1:8" x14ac:dyDescent="0.35">
      <c r="A92" s="237" t="s">
        <v>197</v>
      </c>
      <c r="B92" s="135">
        <v>5236617</v>
      </c>
      <c r="C92" s="135">
        <v>2623091</v>
      </c>
      <c r="D92" s="135">
        <v>634611</v>
      </c>
      <c r="E92" s="135">
        <v>843221</v>
      </c>
      <c r="F92" s="110">
        <v>1431823.6499999962</v>
      </c>
      <c r="G92" s="110">
        <v>289829.35000000393</v>
      </c>
      <c r="H92" s="109">
        <f t="shared" si="6"/>
        <v>11059193</v>
      </c>
    </row>
    <row r="93" spans="1:8" x14ac:dyDescent="0.35">
      <c r="A93" s="237" t="s">
        <v>196</v>
      </c>
      <c r="B93" s="135">
        <v>7633602</v>
      </c>
      <c r="C93" s="135">
        <v>3283317</v>
      </c>
      <c r="D93" s="135">
        <v>800494</v>
      </c>
      <c r="E93" s="135">
        <v>966392</v>
      </c>
      <c r="F93" s="110">
        <v>1487877.6499999962</v>
      </c>
      <c r="G93" s="110">
        <v>277220.35000000393</v>
      </c>
      <c r="H93" s="109">
        <f t="shared" si="6"/>
        <v>14448903</v>
      </c>
    </row>
    <row r="94" spans="1:8" x14ac:dyDescent="0.35">
      <c r="A94" s="237" t="s">
        <v>384</v>
      </c>
      <c r="B94" s="135">
        <v>6197286</v>
      </c>
      <c r="C94" s="135">
        <v>2362499</v>
      </c>
      <c r="D94" s="135">
        <v>618362</v>
      </c>
      <c r="E94" s="135">
        <v>868343</v>
      </c>
      <c r="F94" s="110">
        <v>1214811.6499999962</v>
      </c>
      <c r="G94" s="110">
        <v>217547.35000000391</v>
      </c>
      <c r="H94" s="109">
        <f t="shared" si="6"/>
        <v>11478849</v>
      </c>
    </row>
    <row r="95" spans="1:8" x14ac:dyDescent="0.35">
      <c r="A95" s="237" t="s">
        <v>194</v>
      </c>
      <c r="B95" s="135">
        <v>3611762</v>
      </c>
      <c r="C95" s="135">
        <v>1713504</v>
      </c>
      <c r="D95" s="135">
        <v>459228</v>
      </c>
      <c r="E95" s="135">
        <v>966576</v>
      </c>
      <c r="F95" s="110">
        <v>1261773.6499999962</v>
      </c>
      <c r="G95" s="110">
        <v>216360.35000000391</v>
      </c>
      <c r="H95" s="109">
        <f t="shared" si="6"/>
        <v>8229204.0000000009</v>
      </c>
    </row>
    <row r="96" spans="1:8" x14ac:dyDescent="0.35">
      <c r="A96" s="237" t="s">
        <v>193</v>
      </c>
      <c r="B96" s="135">
        <v>4750679</v>
      </c>
      <c r="C96" s="135">
        <v>2176362</v>
      </c>
      <c r="D96" s="135">
        <v>627850</v>
      </c>
      <c r="E96" s="135">
        <v>1020616</v>
      </c>
      <c r="F96" s="110">
        <v>1381524.6499999962</v>
      </c>
      <c r="G96" s="110">
        <v>227998.35000000391</v>
      </c>
      <c r="H96" s="109">
        <f t="shared" si="6"/>
        <v>10185030</v>
      </c>
    </row>
    <row r="97" spans="1:8" x14ac:dyDescent="0.35">
      <c r="A97" s="237" t="s">
        <v>192</v>
      </c>
      <c r="B97" s="135">
        <v>6000919</v>
      </c>
      <c r="C97" s="135">
        <v>2911041</v>
      </c>
      <c r="D97" s="135">
        <v>844308</v>
      </c>
      <c r="E97" s="135">
        <v>868329</v>
      </c>
      <c r="F97" s="110">
        <v>1478377.6499999962</v>
      </c>
      <c r="G97" s="110">
        <v>222783.35000000391</v>
      </c>
      <c r="H97" s="109">
        <f t="shared" si="6"/>
        <v>12325758</v>
      </c>
    </row>
    <row r="98" spans="1:8" x14ac:dyDescent="0.35">
      <c r="A98" s="238" t="s">
        <v>383</v>
      </c>
      <c r="B98" s="134">
        <v>132827976</v>
      </c>
      <c r="C98" s="134">
        <v>57693220</v>
      </c>
      <c r="D98" s="134">
        <v>13483574</v>
      </c>
      <c r="E98" s="134">
        <v>20624787</v>
      </c>
      <c r="F98" s="108">
        <f>SUM(F76:F97)</f>
        <v>31041109.299999904</v>
      </c>
      <c r="G98" s="108">
        <f>SUM(G76:G97)</f>
        <v>4655003.7000000859</v>
      </c>
      <c r="H98" s="108">
        <f>SUM(H76:H97)</f>
        <v>260325670</v>
      </c>
    </row>
    <row r="99" spans="1:8" x14ac:dyDescent="0.35">
      <c r="A99" s="228" t="s">
        <v>382</v>
      </c>
      <c r="B99" s="129">
        <f t="shared" ref="B99:H99" si="7">B98/22</f>
        <v>6037635.2727272725</v>
      </c>
      <c r="C99" s="129">
        <f t="shared" si="7"/>
        <v>2622419.0909090908</v>
      </c>
      <c r="D99" s="129">
        <f t="shared" si="7"/>
        <v>612889.72727272729</v>
      </c>
      <c r="E99" s="129">
        <f t="shared" si="7"/>
        <v>937490.31818181823</v>
      </c>
      <c r="F99" s="128">
        <f t="shared" si="7"/>
        <v>1410959.5136363592</v>
      </c>
      <c r="G99" s="128">
        <f t="shared" si="7"/>
        <v>211591.07727273117</v>
      </c>
      <c r="H99" s="128">
        <f t="shared" si="7"/>
        <v>11832985</v>
      </c>
    </row>
    <row r="100" spans="1:8" ht="27.75" customHeight="1" x14ac:dyDescent="0.35"/>
    <row r="101" spans="1:8" ht="21" x14ac:dyDescent="0.5">
      <c r="A101" s="231">
        <v>2008</v>
      </c>
    </row>
    <row r="102" spans="1:8" ht="39" customHeight="1" x14ac:dyDescent="0.35">
      <c r="A102" s="235" t="s">
        <v>189</v>
      </c>
      <c r="B102" s="112" t="s">
        <v>0</v>
      </c>
      <c r="C102" s="112" t="s">
        <v>1</v>
      </c>
      <c r="D102" s="112" t="s">
        <v>2</v>
      </c>
      <c r="E102" s="112" t="s">
        <v>3</v>
      </c>
      <c r="F102" s="112" t="s">
        <v>50</v>
      </c>
      <c r="G102" s="112" t="s">
        <v>52</v>
      </c>
      <c r="H102" s="112" t="s">
        <v>13</v>
      </c>
    </row>
    <row r="103" spans="1:8" x14ac:dyDescent="0.35">
      <c r="A103" s="230" t="s">
        <v>188</v>
      </c>
      <c r="B103" s="133">
        <v>6252638</v>
      </c>
      <c r="C103" s="133">
        <v>2931290</v>
      </c>
      <c r="D103" s="133">
        <v>667479</v>
      </c>
      <c r="E103" s="133">
        <v>836085</v>
      </c>
      <c r="F103" s="110">
        <v>1389023.1000000036</v>
      </c>
      <c r="G103" s="110">
        <v>255383.89999999647</v>
      </c>
      <c r="H103" s="109">
        <f t="shared" ref="H103:H123" si="8">B103+C103+D103+E103+F103+G103</f>
        <v>12331899</v>
      </c>
    </row>
    <row r="104" spans="1:8" x14ac:dyDescent="0.35">
      <c r="A104" s="230" t="s">
        <v>381</v>
      </c>
      <c r="B104" s="133">
        <v>8426735</v>
      </c>
      <c r="C104" s="133">
        <v>2948534</v>
      </c>
      <c r="D104" s="133">
        <v>775252</v>
      </c>
      <c r="E104" s="133">
        <v>669390</v>
      </c>
      <c r="F104" s="110">
        <v>1060680.1000000036</v>
      </c>
      <c r="G104" s="110">
        <v>165278.89999999647</v>
      </c>
      <c r="H104" s="109">
        <f t="shared" si="8"/>
        <v>14045870</v>
      </c>
    </row>
    <row r="105" spans="1:8" x14ac:dyDescent="0.35">
      <c r="A105" s="230" t="s">
        <v>186</v>
      </c>
      <c r="B105" s="133">
        <v>3760608</v>
      </c>
      <c r="C105" s="133">
        <v>1884508</v>
      </c>
      <c r="D105" s="133">
        <v>421388</v>
      </c>
      <c r="E105" s="133">
        <v>696665</v>
      </c>
      <c r="F105" s="110">
        <v>1170943.1000000036</v>
      </c>
      <c r="G105" s="110">
        <v>147728.89999999647</v>
      </c>
      <c r="H105" s="109">
        <f t="shared" si="8"/>
        <v>8081841</v>
      </c>
    </row>
    <row r="106" spans="1:8" x14ac:dyDescent="0.35">
      <c r="A106" s="230" t="s">
        <v>185</v>
      </c>
      <c r="B106" s="133">
        <v>4763822</v>
      </c>
      <c r="C106" s="133">
        <v>2798447</v>
      </c>
      <c r="D106" s="133">
        <v>574177</v>
      </c>
      <c r="E106" s="133">
        <v>811529</v>
      </c>
      <c r="F106" s="110">
        <v>1520529.1000000036</v>
      </c>
      <c r="G106" s="110">
        <v>178203.89999999647</v>
      </c>
      <c r="H106" s="109">
        <f t="shared" si="8"/>
        <v>10646708</v>
      </c>
    </row>
    <row r="107" spans="1:8" x14ac:dyDescent="0.35">
      <c r="A107" s="230" t="s">
        <v>184</v>
      </c>
      <c r="B107" s="133">
        <v>4661048</v>
      </c>
      <c r="C107" s="133">
        <v>2949254</v>
      </c>
      <c r="D107" s="133">
        <v>644739</v>
      </c>
      <c r="E107" s="133">
        <v>765146</v>
      </c>
      <c r="F107" s="110">
        <v>1523032.1000000036</v>
      </c>
      <c r="G107" s="110">
        <v>182988.89999999647</v>
      </c>
      <c r="H107" s="109">
        <f t="shared" si="8"/>
        <v>10726208</v>
      </c>
    </row>
    <row r="108" spans="1:8" x14ac:dyDescent="0.35">
      <c r="A108" s="230" t="s">
        <v>183</v>
      </c>
      <c r="B108" s="133">
        <v>6644715</v>
      </c>
      <c r="C108" s="133">
        <v>2655704</v>
      </c>
      <c r="D108" s="133">
        <v>807221</v>
      </c>
      <c r="E108" s="133">
        <v>915441</v>
      </c>
      <c r="F108" s="110">
        <v>1662094.1000000036</v>
      </c>
      <c r="G108" s="110">
        <v>197673.89999999647</v>
      </c>
      <c r="H108" s="109">
        <f t="shared" si="8"/>
        <v>12882849</v>
      </c>
    </row>
    <row r="109" spans="1:8" x14ac:dyDescent="0.35">
      <c r="A109" s="230" t="s">
        <v>380</v>
      </c>
      <c r="B109" s="133">
        <v>4704064</v>
      </c>
      <c r="C109" s="133">
        <v>2417977</v>
      </c>
      <c r="D109" s="133">
        <v>558106</v>
      </c>
      <c r="E109" s="133">
        <v>903470</v>
      </c>
      <c r="F109" s="110">
        <v>1555101.1000000036</v>
      </c>
      <c r="G109" s="110">
        <v>206116.89999999647</v>
      </c>
      <c r="H109" s="109">
        <f t="shared" si="8"/>
        <v>10344835</v>
      </c>
    </row>
    <row r="110" spans="1:8" x14ac:dyDescent="0.35">
      <c r="A110" s="230" t="s">
        <v>181</v>
      </c>
      <c r="B110" s="133">
        <v>3947291</v>
      </c>
      <c r="C110" s="133">
        <v>2423287</v>
      </c>
      <c r="D110" s="133">
        <v>583606</v>
      </c>
      <c r="E110" s="133">
        <v>680062</v>
      </c>
      <c r="F110" s="110">
        <v>1549889.1000000036</v>
      </c>
      <c r="G110" s="110">
        <v>167063.89999999647</v>
      </c>
      <c r="H110" s="109">
        <f t="shared" si="8"/>
        <v>9351199</v>
      </c>
    </row>
    <row r="111" spans="1:8" x14ac:dyDescent="0.35">
      <c r="A111" s="230" t="s">
        <v>180</v>
      </c>
      <c r="B111" s="133">
        <v>7425996</v>
      </c>
      <c r="C111" s="133">
        <v>2324161</v>
      </c>
      <c r="D111" s="133">
        <v>667552</v>
      </c>
      <c r="E111" s="133">
        <v>824557</v>
      </c>
      <c r="F111" s="110">
        <v>1604461.1000000036</v>
      </c>
      <c r="G111" s="110">
        <v>237968.89999999647</v>
      </c>
      <c r="H111" s="109">
        <f t="shared" si="8"/>
        <v>13084696</v>
      </c>
    </row>
    <row r="112" spans="1:8" x14ac:dyDescent="0.35">
      <c r="A112" s="230" t="s">
        <v>179</v>
      </c>
      <c r="B112" s="133">
        <v>8171203</v>
      </c>
      <c r="C112" s="133">
        <v>2692387</v>
      </c>
      <c r="D112" s="133">
        <v>531527</v>
      </c>
      <c r="E112" s="133">
        <v>697586</v>
      </c>
      <c r="F112" s="110">
        <v>1495995.1000000036</v>
      </c>
      <c r="G112" s="110">
        <v>170658.89999999647</v>
      </c>
      <c r="H112" s="109">
        <f t="shared" si="8"/>
        <v>13759357</v>
      </c>
    </row>
    <row r="113" spans="1:8" x14ac:dyDescent="0.35">
      <c r="A113" s="230" t="s">
        <v>178</v>
      </c>
      <c r="B113" s="133">
        <v>7099661</v>
      </c>
      <c r="C113" s="133">
        <v>2704290</v>
      </c>
      <c r="D113" s="133">
        <v>590138</v>
      </c>
      <c r="E113" s="133">
        <v>832287</v>
      </c>
      <c r="F113" s="110">
        <v>1670584.1000000036</v>
      </c>
      <c r="G113" s="110">
        <v>241524.89999999647</v>
      </c>
      <c r="H113" s="109">
        <f t="shared" si="8"/>
        <v>13138485</v>
      </c>
    </row>
    <row r="114" spans="1:8" x14ac:dyDescent="0.35">
      <c r="A114" s="230" t="s">
        <v>379</v>
      </c>
      <c r="B114" s="133">
        <v>6904645</v>
      </c>
      <c r="C114" s="133">
        <v>2819836</v>
      </c>
      <c r="D114" s="133">
        <v>749304</v>
      </c>
      <c r="E114" s="133">
        <v>658811</v>
      </c>
      <c r="F114" s="110">
        <v>1447585.1000000036</v>
      </c>
      <c r="G114" s="110">
        <v>226477.89999999647</v>
      </c>
      <c r="H114" s="109">
        <f t="shared" si="8"/>
        <v>12806659</v>
      </c>
    </row>
    <row r="115" spans="1:8" x14ac:dyDescent="0.35">
      <c r="A115" s="230" t="s">
        <v>176</v>
      </c>
      <c r="B115" s="133">
        <v>4750415</v>
      </c>
      <c r="C115" s="133">
        <v>2772897</v>
      </c>
      <c r="D115" s="133">
        <v>512319</v>
      </c>
      <c r="E115" s="133">
        <v>624518</v>
      </c>
      <c r="F115" s="110">
        <v>1423302.1000000036</v>
      </c>
      <c r="G115" s="110">
        <v>162446.89999999647</v>
      </c>
      <c r="H115" s="109">
        <f t="shared" si="8"/>
        <v>10245898</v>
      </c>
    </row>
    <row r="116" spans="1:8" x14ac:dyDescent="0.35">
      <c r="A116" s="230" t="s">
        <v>175</v>
      </c>
      <c r="B116" s="133">
        <v>6837075</v>
      </c>
      <c r="C116" s="133">
        <v>2904605</v>
      </c>
      <c r="D116" s="133">
        <v>684032</v>
      </c>
      <c r="E116" s="133">
        <v>620692</v>
      </c>
      <c r="F116" s="110">
        <v>1808032.1000000036</v>
      </c>
      <c r="G116" s="110">
        <v>233654.89999999647</v>
      </c>
      <c r="H116" s="109">
        <f t="shared" si="8"/>
        <v>13088091</v>
      </c>
    </row>
    <row r="117" spans="1:8" x14ac:dyDescent="0.35">
      <c r="A117" s="230" t="s">
        <v>174</v>
      </c>
      <c r="B117" s="133">
        <v>6463345</v>
      </c>
      <c r="C117" s="133">
        <v>3633790</v>
      </c>
      <c r="D117" s="133">
        <v>610360</v>
      </c>
      <c r="E117" s="133">
        <v>765190</v>
      </c>
      <c r="F117" s="110">
        <v>1910557.1000000036</v>
      </c>
      <c r="G117" s="110">
        <v>278337.89999999647</v>
      </c>
      <c r="H117" s="109">
        <f t="shared" si="8"/>
        <v>13661580</v>
      </c>
    </row>
    <row r="118" spans="1:8" x14ac:dyDescent="0.35">
      <c r="A118" s="230" t="s">
        <v>173</v>
      </c>
      <c r="B118" s="133">
        <v>7641754</v>
      </c>
      <c r="C118" s="133">
        <v>2674140</v>
      </c>
      <c r="D118" s="133">
        <v>604645</v>
      </c>
      <c r="E118" s="133">
        <v>791337</v>
      </c>
      <c r="F118" s="110">
        <v>2234170.1000000034</v>
      </c>
      <c r="G118" s="110">
        <v>260174.89999999647</v>
      </c>
      <c r="H118" s="109">
        <f t="shared" si="8"/>
        <v>14206221</v>
      </c>
    </row>
    <row r="119" spans="1:8" x14ac:dyDescent="0.35">
      <c r="A119" s="230" t="s">
        <v>378</v>
      </c>
      <c r="B119" s="133">
        <v>5150522</v>
      </c>
      <c r="C119" s="133">
        <v>2401194</v>
      </c>
      <c r="D119" s="133">
        <v>460522</v>
      </c>
      <c r="E119" s="133">
        <v>652686</v>
      </c>
      <c r="F119" s="110">
        <v>1609459.1000000036</v>
      </c>
      <c r="G119" s="110">
        <v>220803.89999999647</v>
      </c>
      <c r="H119" s="109">
        <f t="shared" si="8"/>
        <v>10495187</v>
      </c>
    </row>
    <row r="120" spans="1:8" x14ac:dyDescent="0.35">
      <c r="A120" s="230" t="s">
        <v>171</v>
      </c>
      <c r="B120" s="133">
        <v>6881971</v>
      </c>
      <c r="C120" s="133">
        <v>2465452</v>
      </c>
      <c r="D120" s="133">
        <v>621247</v>
      </c>
      <c r="E120" s="133">
        <v>570028</v>
      </c>
      <c r="F120" s="110">
        <v>1488427.1000000036</v>
      </c>
      <c r="G120" s="110">
        <v>379838.89999999647</v>
      </c>
      <c r="H120" s="109">
        <f t="shared" si="8"/>
        <v>12406964</v>
      </c>
    </row>
    <row r="121" spans="1:8" x14ac:dyDescent="0.35">
      <c r="A121" s="230" t="s">
        <v>170</v>
      </c>
      <c r="B121" s="133">
        <v>10260312</v>
      </c>
      <c r="C121" s="133">
        <v>2586460</v>
      </c>
      <c r="D121" s="133">
        <v>710017</v>
      </c>
      <c r="E121" s="133">
        <v>699505</v>
      </c>
      <c r="F121" s="110">
        <v>1622556.1000000036</v>
      </c>
      <c r="G121" s="110">
        <v>333067.89999999647</v>
      </c>
      <c r="H121" s="109">
        <f t="shared" si="8"/>
        <v>16211918</v>
      </c>
    </row>
    <row r="122" spans="1:8" x14ac:dyDescent="0.35">
      <c r="A122" s="230" t="s">
        <v>169</v>
      </c>
      <c r="B122" s="133">
        <v>12246067</v>
      </c>
      <c r="C122" s="133">
        <v>2743429</v>
      </c>
      <c r="D122" s="133">
        <v>699480</v>
      </c>
      <c r="E122" s="133">
        <v>979708</v>
      </c>
      <c r="F122" s="110">
        <v>1773749.1000000036</v>
      </c>
      <c r="G122" s="110">
        <v>352204.89999999647</v>
      </c>
      <c r="H122" s="109">
        <f t="shared" si="8"/>
        <v>18794638</v>
      </c>
    </row>
    <row r="123" spans="1:8" x14ac:dyDescent="0.35">
      <c r="A123" s="230" t="s">
        <v>377</v>
      </c>
      <c r="B123" s="133">
        <v>6181236</v>
      </c>
      <c r="C123" s="133">
        <v>1904688</v>
      </c>
      <c r="D123" s="133">
        <v>574906</v>
      </c>
      <c r="E123" s="133">
        <v>784940</v>
      </c>
      <c r="F123" s="110">
        <v>1316392.1000000036</v>
      </c>
      <c r="G123" s="110">
        <v>160684.89999999647</v>
      </c>
      <c r="H123" s="109">
        <f t="shared" si="8"/>
        <v>10922847</v>
      </c>
    </row>
    <row r="124" spans="1:8" x14ac:dyDescent="0.35">
      <c r="A124" s="238" t="s">
        <v>376</v>
      </c>
      <c r="B124" s="132">
        <v>139175123</v>
      </c>
      <c r="C124" s="132">
        <v>55636330</v>
      </c>
      <c r="D124" s="132">
        <v>13048017</v>
      </c>
      <c r="E124" s="132">
        <v>15779633</v>
      </c>
      <c r="F124" s="108">
        <f>SUM(F103:F123)</f>
        <v>32836562.100000087</v>
      </c>
      <c r="G124" s="108">
        <f>SUM(G103:G123)</f>
        <v>4758284.8999999268</v>
      </c>
      <c r="H124" s="108">
        <f>SUM(H103:H123)</f>
        <v>261233950</v>
      </c>
    </row>
    <row r="125" spans="1:8" x14ac:dyDescent="0.35">
      <c r="A125" s="228" t="s">
        <v>375</v>
      </c>
      <c r="B125" s="129">
        <f t="shared" ref="B125:H125" si="9">B124/21</f>
        <v>6627386.8095238097</v>
      </c>
      <c r="C125" s="129">
        <f t="shared" si="9"/>
        <v>2649349.0476190476</v>
      </c>
      <c r="D125" s="129">
        <f t="shared" si="9"/>
        <v>621334.14285714284</v>
      </c>
      <c r="E125" s="129">
        <f t="shared" si="9"/>
        <v>751411.09523809527</v>
      </c>
      <c r="F125" s="128">
        <f t="shared" si="9"/>
        <v>1563645.8142857184</v>
      </c>
      <c r="G125" s="128">
        <f t="shared" si="9"/>
        <v>226584.99523809174</v>
      </c>
      <c r="H125" s="128">
        <f t="shared" si="9"/>
        <v>12439711.904761905</v>
      </c>
    </row>
    <row r="127" spans="1:8" x14ac:dyDescent="0.35">
      <c r="A127" s="232" t="s">
        <v>165</v>
      </c>
      <c r="B127" s="131">
        <v>6714202</v>
      </c>
      <c r="C127" s="131">
        <v>2777580</v>
      </c>
      <c r="D127" s="131">
        <v>663386</v>
      </c>
      <c r="E127" s="131">
        <v>823607</v>
      </c>
      <c r="F127" s="110">
        <v>1242409</v>
      </c>
      <c r="G127" s="110">
        <v>152357</v>
      </c>
      <c r="H127" s="109">
        <f t="shared" ref="H127:H147" si="10">B127+C127+D127+E127+F127+G127</f>
        <v>12373541</v>
      </c>
    </row>
    <row r="128" spans="1:8" x14ac:dyDescent="0.35">
      <c r="A128" s="232" t="s">
        <v>164</v>
      </c>
      <c r="B128" s="131">
        <v>7867401</v>
      </c>
      <c r="C128" s="131">
        <v>3423405</v>
      </c>
      <c r="D128" s="131">
        <v>933962</v>
      </c>
      <c r="E128" s="131">
        <v>939308</v>
      </c>
      <c r="F128" s="110">
        <v>1376419</v>
      </c>
      <c r="G128" s="110">
        <v>197134</v>
      </c>
      <c r="H128" s="109">
        <f t="shared" si="10"/>
        <v>14737629</v>
      </c>
    </row>
    <row r="129" spans="1:8" x14ac:dyDescent="0.35">
      <c r="A129" s="232" t="s">
        <v>163</v>
      </c>
      <c r="B129" s="131">
        <v>7597064</v>
      </c>
      <c r="C129" s="131">
        <v>3351450</v>
      </c>
      <c r="D129" s="131">
        <v>647623</v>
      </c>
      <c r="E129" s="131">
        <v>850324</v>
      </c>
      <c r="F129" s="110">
        <v>1590284</v>
      </c>
      <c r="G129" s="110">
        <v>170406</v>
      </c>
      <c r="H129" s="109">
        <f t="shared" si="10"/>
        <v>14207151</v>
      </c>
    </row>
    <row r="130" spans="1:8" x14ac:dyDescent="0.35">
      <c r="A130" s="232" t="s">
        <v>162</v>
      </c>
      <c r="B130" s="131">
        <v>7167678</v>
      </c>
      <c r="C130" s="131">
        <v>3131457</v>
      </c>
      <c r="D130" s="131">
        <v>960598</v>
      </c>
      <c r="E130" s="131">
        <v>1266233</v>
      </c>
      <c r="F130" s="110">
        <v>1459180</v>
      </c>
      <c r="G130" s="110">
        <v>227378</v>
      </c>
      <c r="H130" s="109">
        <f t="shared" si="10"/>
        <v>14212524</v>
      </c>
    </row>
    <row r="131" spans="1:8" x14ac:dyDescent="0.35">
      <c r="A131" s="232" t="s">
        <v>374</v>
      </c>
      <c r="B131" s="131">
        <v>8298523</v>
      </c>
      <c r="C131" s="131">
        <v>4335695</v>
      </c>
      <c r="D131" s="131">
        <v>862897</v>
      </c>
      <c r="E131" s="131">
        <v>1372300</v>
      </c>
      <c r="F131" s="110">
        <v>2190045</v>
      </c>
      <c r="G131" s="110">
        <v>226631</v>
      </c>
      <c r="H131" s="109">
        <f t="shared" si="10"/>
        <v>17286091</v>
      </c>
    </row>
    <row r="132" spans="1:8" x14ac:dyDescent="0.35">
      <c r="A132" s="232" t="s">
        <v>160</v>
      </c>
      <c r="B132" s="131">
        <v>9001960</v>
      </c>
      <c r="C132" s="131">
        <v>3571226</v>
      </c>
      <c r="D132" s="131">
        <v>1057847</v>
      </c>
      <c r="E132" s="131">
        <v>1144256</v>
      </c>
      <c r="F132" s="110">
        <v>1506440</v>
      </c>
      <c r="G132" s="110">
        <v>219472</v>
      </c>
      <c r="H132" s="109">
        <f t="shared" si="10"/>
        <v>16501201</v>
      </c>
    </row>
    <row r="133" spans="1:8" x14ac:dyDescent="0.35">
      <c r="A133" s="232" t="s">
        <v>159</v>
      </c>
      <c r="B133" s="131">
        <v>9042802</v>
      </c>
      <c r="C133" s="131">
        <v>3640184</v>
      </c>
      <c r="D133" s="131">
        <v>1264086</v>
      </c>
      <c r="E133" s="131">
        <v>1225305</v>
      </c>
      <c r="F133" s="110">
        <v>1665739</v>
      </c>
      <c r="G133" s="110">
        <v>266017</v>
      </c>
      <c r="H133" s="109">
        <f t="shared" si="10"/>
        <v>17104133</v>
      </c>
    </row>
    <row r="134" spans="1:8" x14ac:dyDescent="0.35">
      <c r="A134" s="232" t="s">
        <v>158</v>
      </c>
      <c r="B134" s="131">
        <v>8188921</v>
      </c>
      <c r="C134" s="131">
        <v>4601936</v>
      </c>
      <c r="D134" s="131">
        <v>1101821</v>
      </c>
      <c r="E134" s="131">
        <v>1244994</v>
      </c>
      <c r="F134" s="110">
        <v>1678002</v>
      </c>
      <c r="G134" s="110">
        <v>174825</v>
      </c>
      <c r="H134" s="109">
        <f t="shared" si="10"/>
        <v>16990499</v>
      </c>
    </row>
    <row r="135" spans="1:8" x14ac:dyDescent="0.35">
      <c r="A135" s="232" t="s">
        <v>157</v>
      </c>
      <c r="B135" s="131">
        <v>8566324</v>
      </c>
      <c r="C135" s="131">
        <v>4943595</v>
      </c>
      <c r="D135" s="131">
        <v>1078530</v>
      </c>
      <c r="E135" s="131">
        <v>1519065</v>
      </c>
      <c r="F135" s="110">
        <v>1832994</v>
      </c>
      <c r="G135" s="110">
        <v>238067</v>
      </c>
      <c r="H135" s="109">
        <f t="shared" si="10"/>
        <v>18178575</v>
      </c>
    </row>
    <row r="136" spans="1:8" x14ac:dyDescent="0.35">
      <c r="A136" s="232" t="s">
        <v>373</v>
      </c>
      <c r="B136" s="131">
        <v>8807846</v>
      </c>
      <c r="C136" s="131">
        <v>4352782</v>
      </c>
      <c r="D136" s="131">
        <v>886494</v>
      </c>
      <c r="E136" s="131">
        <v>1259699</v>
      </c>
      <c r="F136" s="110">
        <v>1249492</v>
      </c>
      <c r="G136" s="110">
        <v>165522</v>
      </c>
      <c r="H136" s="109">
        <f t="shared" si="10"/>
        <v>16721835</v>
      </c>
    </row>
    <row r="137" spans="1:8" x14ac:dyDescent="0.35">
      <c r="A137" s="232" t="s">
        <v>155</v>
      </c>
      <c r="B137" s="131">
        <v>4749391</v>
      </c>
      <c r="C137" s="131">
        <v>3941720</v>
      </c>
      <c r="D137" s="131">
        <v>584889</v>
      </c>
      <c r="E137" s="131">
        <v>1213992</v>
      </c>
      <c r="F137" s="110">
        <v>1416421</v>
      </c>
      <c r="G137" s="110">
        <v>203141</v>
      </c>
      <c r="H137" s="109">
        <f t="shared" si="10"/>
        <v>12109554</v>
      </c>
    </row>
    <row r="138" spans="1:8" x14ac:dyDescent="0.35">
      <c r="A138" s="232" t="s">
        <v>154</v>
      </c>
      <c r="B138" s="131">
        <v>6379955</v>
      </c>
      <c r="C138" s="131">
        <v>4211312</v>
      </c>
      <c r="D138" s="131">
        <v>583316</v>
      </c>
      <c r="E138" s="131">
        <v>1095550</v>
      </c>
      <c r="F138" s="110">
        <v>1486117</v>
      </c>
      <c r="G138" s="110">
        <v>186171</v>
      </c>
      <c r="H138" s="109">
        <f t="shared" si="10"/>
        <v>13942421</v>
      </c>
    </row>
    <row r="139" spans="1:8" x14ac:dyDescent="0.35">
      <c r="A139" s="232" t="s">
        <v>153</v>
      </c>
      <c r="B139" s="131">
        <v>5824297</v>
      </c>
      <c r="C139" s="131">
        <v>4424215</v>
      </c>
      <c r="D139" s="131">
        <v>478001</v>
      </c>
      <c r="E139" s="131">
        <v>934485</v>
      </c>
      <c r="F139" s="110">
        <v>1401280</v>
      </c>
      <c r="G139" s="110">
        <v>187004</v>
      </c>
      <c r="H139" s="109">
        <f t="shared" si="10"/>
        <v>13249282</v>
      </c>
    </row>
    <row r="140" spans="1:8" x14ac:dyDescent="0.35">
      <c r="A140" s="232" t="s">
        <v>152</v>
      </c>
      <c r="B140" s="131">
        <v>5948320</v>
      </c>
      <c r="C140" s="131">
        <v>4364220</v>
      </c>
      <c r="D140" s="131">
        <v>621444</v>
      </c>
      <c r="E140" s="131">
        <v>1143470</v>
      </c>
      <c r="F140" s="110">
        <v>1864703</v>
      </c>
      <c r="G140" s="110">
        <v>283310</v>
      </c>
      <c r="H140" s="109">
        <f t="shared" si="10"/>
        <v>14225467</v>
      </c>
    </row>
    <row r="141" spans="1:8" x14ac:dyDescent="0.35">
      <c r="A141" s="232" t="s">
        <v>372</v>
      </c>
      <c r="B141" s="131">
        <v>4848018</v>
      </c>
      <c r="C141" s="131">
        <v>3677422</v>
      </c>
      <c r="D141" s="131">
        <v>628750</v>
      </c>
      <c r="E141" s="131">
        <v>987679</v>
      </c>
      <c r="F141" s="110">
        <v>1212000</v>
      </c>
      <c r="G141" s="110">
        <v>161806</v>
      </c>
      <c r="H141" s="109">
        <f t="shared" si="10"/>
        <v>11515675</v>
      </c>
    </row>
    <row r="142" spans="1:8" x14ac:dyDescent="0.35">
      <c r="A142" s="232" t="s">
        <v>150</v>
      </c>
      <c r="B142" s="131">
        <v>3894210</v>
      </c>
      <c r="C142" s="131">
        <v>2313168</v>
      </c>
      <c r="D142" s="131">
        <v>610196</v>
      </c>
      <c r="E142" s="131">
        <v>961360</v>
      </c>
      <c r="F142" s="110">
        <v>1288835</v>
      </c>
      <c r="G142" s="110">
        <v>260911</v>
      </c>
      <c r="H142" s="109">
        <f t="shared" si="10"/>
        <v>9328680</v>
      </c>
    </row>
    <row r="143" spans="1:8" x14ac:dyDescent="0.35">
      <c r="A143" s="232" t="s">
        <v>149</v>
      </c>
      <c r="B143" s="131">
        <v>5699068</v>
      </c>
      <c r="C143" s="131">
        <v>3206310</v>
      </c>
      <c r="D143" s="131">
        <v>573285</v>
      </c>
      <c r="E143" s="131">
        <v>1053122</v>
      </c>
      <c r="F143" s="110">
        <v>1231642</v>
      </c>
      <c r="G143" s="110">
        <v>203550</v>
      </c>
      <c r="H143" s="109">
        <f t="shared" si="10"/>
        <v>11966977</v>
      </c>
    </row>
    <row r="144" spans="1:8" x14ac:dyDescent="0.35">
      <c r="A144" s="232" t="s">
        <v>148</v>
      </c>
      <c r="B144" s="131">
        <v>5814364</v>
      </c>
      <c r="C144" s="131">
        <v>3139366</v>
      </c>
      <c r="D144" s="131">
        <v>591461</v>
      </c>
      <c r="E144" s="131">
        <v>992619</v>
      </c>
      <c r="F144" s="110">
        <v>1630878</v>
      </c>
      <c r="G144" s="110">
        <v>227711</v>
      </c>
      <c r="H144" s="109">
        <f t="shared" si="10"/>
        <v>12396399</v>
      </c>
    </row>
    <row r="145" spans="1:8" x14ac:dyDescent="0.35">
      <c r="A145" s="232" t="s">
        <v>147</v>
      </c>
      <c r="B145" s="131">
        <v>6818748</v>
      </c>
      <c r="C145" s="131">
        <v>4059907</v>
      </c>
      <c r="D145" s="131">
        <v>701611</v>
      </c>
      <c r="E145" s="131">
        <v>1166454</v>
      </c>
      <c r="F145" s="110">
        <v>1503730</v>
      </c>
      <c r="G145" s="110">
        <v>318154</v>
      </c>
      <c r="H145" s="109">
        <f t="shared" si="10"/>
        <v>14568604</v>
      </c>
    </row>
    <row r="146" spans="1:8" x14ac:dyDescent="0.35">
      <c r="A146" s="232" t="s">
        <v>371</v>
      </c>
      <c r="B146" s="131">
        <v>5956474</v>
      </c>
      <c r="C146" s="131">
        <v>3603247</v>
      </c>
      <c r="D146" s="131">
        <v>617256</v>
      </c>
      <c r="E146" s="131">
        <v>1126453</v>
      </c>
      <c r="F146" s="110">
        <v>1445012</v>
      </c>
      <c r="G146" s="110">
        <v>266857</v>
      </c>
      <c r="H146" s="109">
        <f t="shared" si="10"/>
        <v>13015299</v>
      </c>
    </row>
    <row r="147" spans="1:8" x14ac:dyDescent="0.35">
      <c r="A147" s="232" t="s">
        <v>145</v>
      </c>
      <c r="B147" s="131">
        <v>4725940</v>
      </c>
      <c r="C147" s="131">
        <v>3234220</v>
      </c>
      <c r="D147" s="131">
        <v>590111</v>
      </c>
      <c r="E147" s="131">
        <v>996036</v>
      </c>
      <c r="F147" s="110">
        <v>1063722</v>
      </c>
      <c r="G147" s="110">
        <v>204518</v>
      </c>
      <c r="H147" s="109">
        <f t="shared" si="10"/>
        <v>10814547</v>
      </c>
    </row>
    <row r="148" spans="1:8" x14ac:dyDescent="0.35">
      <c r="A148" s="238" t="s">
        <v>370</v>
      </c>
      <c r="B148" s="130">
        <v>141911506</v>
      </c>
      <c r="C148" s="130">
        <v>78304417</v>
      </c>
      <c r="D148" s="130">
        <v>16037564</v>
      </c>
      <c r="E148" s="130">
        <v>23316311</v>
      </c>
      <c r="F148" s="108">
        <v>31335344</v>
      </c>
      <c r="G148" s="108">
        <v>4540942</v>
      </c>
      <c r="H148" s="108">
        <f>SUM(H127:H147)</f>
        <v>295446084</v>
      </c>
    </row>
    <row r="149" spans="1:8" x14ac:dyDescent="0.35">
      <c r="A149" s="228" t="s">
        <v>369</v>
      </c>
      <c r="B149" s="129">
        <f t="shared" ref="B149:H149" si="11">B148/21</f>
        <v>6757690.7619047621</v>
      </c>
      <c r="C149" s="129">
        <f t="shared" si="11"/>
        <v>3728781.7619047621</v>
      </c>
      <c r="D149" s="129">
        <f t="shared" si="11"/>
        <v>763693.52380952379</v>
      </c>
      <c r="E149" s="129">
        <f t="shared" si="11"/>
        <v>1110300.5238095238</v>
      </c>
      <c r="F149" s="128">
        <f t="shared" si="11"/>
        <v>1492159.2380952381</v>
      </c>
      <c r="G149" s="128">
        <f t="shared" si="11"/>
        <v>216235.33333333334</v>
      </c>
      <c r="H149" s="128">
        <f t="shared" si="11"/>
        <v>14068861.142857144</v>
      </c>
    </row>
    <row r="151" spans="1:8" x14ac:dyDescent="0.35">
      <c r="A151" s="226" t="s">
        <v>142</v>
      </c>
      <c r="B151" s="127">
        <v>6719026</v>
      </c>
      <c r="C151" s="127">
        <v>4769266</v>
      </c>
      <c r="D151" s="127">
        <v>697964</v>
      </c>
      <c r="E151" s="127">
        <v>992656</v>
      </c>
      <c r="F151" s="110">
        <v>1317393</v>
      </c>
      <c r="G151" s="110">
        <v>240547</v>
      </c>
      <c r="H151" s="109">
        <f t="shared" ref="H151:H172" si="12">B151+C151+D151+E151+F151+G151</f>
        <v>14736852</v>
      </c>
    </row>
    <row r="152" spans="1:8" x14ac:dyDescent="0.35">
      <c r="A152" s="226" t="s">
        <v>141</v>
      </c>
      <c r="B152" s="127">
        <v>5343917</v>
      </c>
      <c r="C152" s="127">
        <v>3716024</v>
      </c>
      <c r="D152" s="127">
        <v>648588</v>
      </c>
      <c r="E152" s="127">
        <v>860006</v>
      </c>
      <c r="F152" s="110">
        <v>1267407</v>
      </c>
      <c r="G152" s="110">
        <v>214166</v>
      </c>
      <c r="H152" s="109">
        <f t="shared" si="12"/>
        <v>12050108</v>
      </c>
    </row>
    <row r="153" spans="1:8" x14ac:dyDescent="0.35">
      <c r="A153" s="226" t="s">
        <v>368</v>
      </c>
      <c r="B153" s="127">
        <v>5104103</v>
      </c>
      <c r="C153" s="127">
        <v>2770445</v>
      </c>
      <c r="D153" s="127">
        <v>774706</v>
      </c>
      <c r="E153" s="127">
        <v>718043</v>
      </c>
      <c r="F153" s="110">
        <v>947547</v>
      </c>
      <c r="G153" s="110">
        <v>212669</v>
      </c>
      <c r="H153" s="109">
        <f t="shared" si="12"/>
        <v>10527513</v>
      </c>
    </row>
    <row r="154" spans="1:8" x14ac:dyDescent="0.35">
      <c r="A154" s="226" t="s">
        <v>139</v>
      </c>
      <c r="B154" s="127">
        <v>5495415</v>
      </c>
      <c r="C154" s="127">
        <v>3989871</v>
      </c>
      <c r="D154" s="127">
        <v>775965</v>
      </c>
      <c r="E154" s="127">
        <v>695990</v>
      </c>
      <c r="F154" s="110">
        <v>1319516</v>
      </c>
      <c r="G154" s="110">
        <v>213713</v>
      </c>
      <c r="H154" s="109">
        <f t="shared" si="12"/>
        <v>12490470</v>
      </c>
    </row>
    <row r="155" spans="1:8" x14ac:dyDescent="0.35">
      <c r="A155" s="226" t="s">
        <v>138</v>
      </c>
      <c r="B155" s="127">
        <v>5718100</v>
      </c>
      <c r="C155" s="127">
        <v>4130018</v>
      </c>
      <c r="D155" s="127">
        <v>585999</v>
      </c>
      <c r="E155" s="127">
        <v>1207922</v>
      </c>
      <c r="F155" s="110">
        <v>1650840</v>
      </c>
      <c r="G155" s="110">
        <v>236432</v>
      </c>
      <c r="H155" s="109">
        <f t="shared" si="12"/>
        <v>13529311</v>
      </c>
    </row>
    <row r="156" spans="1:8" x14ac:dyDescent="0.35">
      <c r="A156" s="226" t="s">
        <v>137</v>
      </c>
      <c r="B156" s="127">
        <v>5236658</v>
      </c>
      <c r="C156" s="127">
        <v>3601233</v>
      </c>
      <c r="D156" s="127">
        <v>531185</v>
      </c>
      <c r="E156" s="127">
        <v>839067</v>
      </c>
      <c r="F156" s="110">
        <v>1519572</v>
      </c>
      <c r="G156" s="110">
        <v>201686</v>
      </c>
      <c r="H156" s="109">
        <f t="shared" si="12"/>
        <v>11929401</v>
      </c>
    </row>
    <row r="157" spans="1:8" x14ac:dyDescent="0.35">
      <c r="A157" s="226" t="s">
        <v>136</v>
      </c>
      <c r="B157" s="127">
        <v>6567788</v>
      </c>
      <c r="C157" s="127">
        <v>4464172</v>
      </c>
      <c r="D157" s="127">
        <v>574796</v>
      </c>
      <c r="E157" s="127">
        <v>794464</v>
      </c>
      <c r="F157" s="110">
        <v>1464504</v>
      </c>
      <c r="G157" s="110">
        <v>229348</v>
      </c>
      <c r="H157" s="109">
        <f t="shared" si="12"/>
        <v>14095072</v>
      </c>
    </row>
    <row r="158" spans="1:8" x14ac:dyDescent="0.35">
      <c r="A158" s="226" t="s">
        <v>367</v>
      </c>
      <c r="B158" s="127">
        <v>8222618</v>
      </c>
      <c r="C158" s="127">
        <v>4900655</v>
      </c>
      <c r="D158" s="127">
        <v>855021</v>
      </c>
      <c r="E158" s="127">
        <v>894178</v>
      </c>
      <c r="F158" s="110">
        <v>1535092</v>
      </c>
      <c r="G158" s="110">
        <v>260443</v>
      </c>
      <c r="H158" s="109">
        <f t="shared" si="12"/>
        <v>16668007</v>
      </c>
    </row>
    <row r="159" spans="1:8" x14ac:dyDescent="0.35">
      <c r="A159" s="226" t="s">
        <v>134</v>
      </c>
      <c r="B159" s="127">
        <v>6340691</v>
      </c>
      <c r="C159" s="127">
        <v>3965023</v>
      </c>
      <c r="D159" s="127">
        <v>554864</v>
      </c>
      <c r="E159" s="127">
        <v>761342</v>
      </c>
      <c r="F159" s="110">
        <v>1200558</v>
      </c>
      <c r="G159" s="110">
        <v>281855</v>
      </c>
      <c r="H159" s="109">
        <f t="shared" si="12"/>
        <v>13104333</v>
      </c>
    </row>
    <row r="160" spans="1:8" x14ac:dyDescent="0.35">
      <c r="A160" s="226" t="s">
        <v>133</v>
      </c>
      <c r="B160" s="127">
        <v>7356791</v>
      </c>
      <c r="C160" s="127">
        <v>5552999</v>
      </c>
      <c r="D160" s="127">
        <v>863217</v>
      </c>
      <c r="E160" s="127">
        <v>953211</v>
      </c>
      <c r="F160" s="110">
        <v>1838674</v>
      </c>
      <c r="G160" s="110">
        <v>374653</v>
      </c>
      <c r="H160" s="109">
        <f t="shared" si="12"/>
        <v>16939545</v>
      </c>
    </row>
    <row r="161" spans="1:8" x14ac:dyDescent="0.35">
      <c r="A161" s="226" t="s">
        <v>132</v>
      </c>
      <c r="B161" s="127">
        <v>6416607</v>
      </c>
      <c r="C161" s="127">
        <v>4392961</v>
      </c>
      <c r="D161" s="127">
        <v>672323</v>
      </c>
      <c r="E161" s="127">
        <v>895519</v>
      </c>
      <c r="F161" s="110">
        <v>1660394</v>
      </c>
      <c r="G161" s="110">
        <v>287952</v>
      </c>
      <c r="H161" s="109">
        <f t="shared" si="12"/>
        <v>14325756</v>
      </c>
    </row>
    <row r="162" spans="1:8" x14ac:dyDescent="0.35">
      <c r="A162" s="226" t="s">
        <v>131</v>
      </c>
      <c r="B162" s="127">
        <v>7166577</v>
      </c>
      <c r="C162" s="127">
        <v>4495365</v>
      </c>
      <c r="D162" s="127">
        <v>687361</v>
      </c>
      <c r="E162" s="127">
        <v>961882</v>
      </c>
      <c r="F162" s="110">
        <v>2014499</v>
      </c>
      <c r="G162" s="110">
        <v>351589</v>
      </c>
      <c r="H162" s="109">
        <f t="shared" si="12"/>
        <v>15677273</v>
      </c>
    </row>
    <row r="163" spans="1:8" x14ac:dyDescent="0.35">
      <c r="A163" s="226" t="s">
        <v>366</v>
      </c>
      <c r="B163" s="127">
        <v>6646208</v>
      </c>
      <c r="C163" s="127">
        <v>3128389</v>
      </c>
      <c r="D163" s="127">
        <v>487422</v>
      </c>
      <c r="E163" s="127">
        <v>946346</v>
      </c>
      <c r="F163" s="110">
        <v>1426584</v>
      </c>
      <c r="G163" s="110">
        <v>210118</v>
      </c>
      <c r="H163" s="109">
        <f t="shared" si="12"/>
        <v>12845067</v>
      </c>
    </row>
    <row r="164" spans="1:8" x14ac:dyDescent="0.35">
      <c r="A164" s="226" t="s">
        <v>129</v>
      </c>
      <c r="B164" s="127">
        <v>4808028</v>
      </c>
      <c r="C164" s="127">
        <v>2403602</v>
      </c>
      <c r="D164" s="127">
        <v>394439</v>
      </c>
      <c r="E164" s="127">
        <v>1046000</v>
      </c>
      <c r="F164" s="110">
        <v>1342643</v>
      </c>
      <c r="G164" s="110">
        <v>167450</v>
      </c>
      <c r="H164" s="109">
        <f t="shared" si="12"/>
        <v>10162162</v>
      </c>
    </row>
    <row r="165" spans="1:8" x14ac:dyDescent="0.35">
      <c r="A165" s="226" t="s">
        <v>128</v>
      </c>
      <c r="B165" s="127">
        <v>5392969</v>
      </c>
      <c r="C165" s="127">
        <v>3253443</v>
      </c>
      <c r="D165" s="127">
        <v>676049</v>
      </c>
      <c r="E165" s="127">
        <v>1038400</v>
      </c>
      <c r="F165" s="110">
        <v>1666222</v>
      </c>
      <c r="G165" s="110">
        <v>308540</v>
      </c>
      <c r="H165" s="109">
        <f t="shared" si="12"/>
        <v>12335623</v>
      </c>
    </row>
    <row r="166" spans="1:8" x14ac:dyDescent="0.35">
      <c r="A166" s="226" t="s">
        <v>127</v>
      </c>
      <c r="B166" s="127">
        <v>5988957</v>
      </c>
      <c r="C166" s="127">
        <v>3380405</v>
      </c>
      <c r="D166" s="127">
        <v>670076</v>
      </c>
      <c r="E166" s="127">
        <v>1118600</v>
      </c>
      <c r="F166" s="110">
        <v>1648111</v>
      </c>
      <c r="G166" s="110">
        <v>336195</v>
      </c>
      <c r="H166" s="109">
        <f t="shared" si="12"/>
        <v>13142344</v>
      </c>
    </row>
    <row r="167" spans="1:8" x14ac:dyDescent="0.35">
      <c r="A167" s="226" t="s">
        <v>126</v>
      </c>
      <c r="B167" s="127">
        <v>6243665</v>
      </c>
      <c r="C167" s="127">
        <v>3094313</v>
      </c>
      <c r="D167" s="127">
        <v>601422</v>
      </c>
      <c r="E167" s="127">
        <v>782190</v>
      </c>
      <c r="F167" s="110">
        <v>2237680</v>
      </c>
      <c r="G167" s="110">
        <v>323695</v>
      </c>
      <c r="H167" s="109">
        <f t="shared" si="12"/>
        <v>13282965</v>
      </c>
    </row>
    <row r="168" spans="1:8" x14ac:dyDescent="0.35">
      <c r="A168" s="226" t="s">
        <v>365</v>
      </c>
      <c r="B168" s="127">
        <v>5734645</v>
      </c>
      <c r="C168" s="127">
        <v>2491658</v>
      </c>
      <c r="D168" s="127">
        <v>601581</v>
      </c>
      <c r="E168" s="127">
        <v>657883</v>
      </c>
      <c r="F168" s="110">
        <v>1387566</v>
      </c>
      <c r="G168" s="110">
        <v>295131</v>
      </c>
      <c r="H168" s="109">
        <f t="shared" si="12"/>
        <v>11168464</v>
      </c>
    </row>
    <row r="169" spans="1:8" x14ac:dyDescent="0.35">
      <c r="A169" s="226" t="s">
        <v>124</v>
      </c>
      <c r="B169" s="127">
        <v>4120233</v>
      </c>
      <c r="C169" s="127">
        <v>2530428</v>
      </c>
      <c r="D169" s="127">
        <v>444056</v>
      </c>
      <c r="E169" s="127">
        <v>695488</v>
      </c>
      <c r="F169" s="110">
        <v>1335141</v>
      </c>
      <c r="G169" s="110">
        <v>298229</v>
      </c>
      <c r="H169" s="109">
        <f t="shared" si="12"/>
        <v>9423575</v>
      </c>
    </row>
    <row r="170" spans="1:8" x14ac:dyDescent="0.35">
      <c r="A170" s="226" t="s">
        <v>123</v>
      </c>
      <c r="B170" s="127">
        <v>4328710</v>
      </c>
      <c r="C170" s="127">
        <v>3135485</v>
      </c>
      <c r="D170" s="127">
        <v>663585</v>
      </c>
      <c r="E170" s="127">
        <v>852282</v>
      </c>
      <c r="F170" s="110">
        <v>1445473</v>
      </c>
      <c r="G170" s="110">
        <v>310882</v>
      </c>
      <c r="H170" s="109">
        <f t="shared" si="12"/>
        <v>10736417</v>
      </c>
    </row>
    <row r="171" spans="1:8" x14ac:dyDescent="0.35">
      <c r="A171" s="226" t="s">
        <v>122</v>
      </c>
      <c r="B171" s="127">
        <v>6009295</v>
      </c>
      <c r="C171" s="127">
        <v>3533825</v>
      </c>
      <c r="D171" s="127">
        <v>600808</v>
      </c>
      <c r="E171" s="127">
        <v>820765</v>
      </c>
      <c r="F171" s="110">
        <v>1583951</v>
      </c>
      <c r="G171" s="110">
        <v>370285</v>
      </c>
      <c r="H171" s="109">
        <f t="shared" si="12"/>
        <v>12918929</v>
      </c>
    </row>
    <row r="172" spans="1:8" x14ac:dyDescent="0.35">
      <c r="A172" s="226" t="s">
        <v>121</v>
      </c>
      <c r="B172" s="127">
        <v>5987212</v>
      </c>
      <c r="C172" s="127">
        <v>3551077</v>
      </c>
      <c r="D172" s="127">
        <v>726210</v>
      </c>
      <c r="E172" s="127">
        <v>773796</v>
      </c>
      <c r="F172" s="110">
        <v>1388206</v>
      </c>
      <c r="G172" s="110">
        <v>231811</v>
      </c>
      <c r="H172" s="109">
        <f t="shared" si="12"/>
        <v>12658312</v>
      </c>
    </row>
    <row r="173" spans="1:8" x14ac:dyDescent="0.35">
      <c r="A173" s="238" t="s">
        <v>364</v>
      </c>
      <c r="B173" s="126">
        <v>130948213</v>
      </c>
      <c r="C173" s="126">
        <v>81250657</v>
      </c>
      <c r="D173" s="126">
        <v>14087637</v>
      </c>
      <c r="E173" s="126">
        <v>19306030</v>
      </c>
      <c r="F173" s="108">
        <v>33197573</v>
      </c>
      <c r="G173" s="108">
        <v>5957389</v>
      </c>
      <c r="H173" s="108">
        <f>SUM(H151:H172)</f>
        <v>284747499</v>
      </c>
    </row>
    <row r="174" spans="1:8" x14ac:dyDescent="0.35">
      <c r="A174" s="228" t="s">
        <v>363</v>
      </c>
      <c r="B174" s="107">
        <f t="shared" ref="B174:H174" si="13">B173/22</f>
        <v>5952191.5</v>
      </c>
      <c r="C174" s="107">
        <f t="shared" si="13"/>
        <v>3693211.6818181816</v>
      </c>
      <c r="D174" s="107">
        <f t="shared" si="13"/>
        <v>640347.13636363635</v>
      </c>
      <c r="E174" s="107">
        <f t="shared" si="13"/>
        <v>877546.81818181823</v>
      </c>
      <c r="F174" s="107">
        <f t="shared" si="13"/>
        <v>1508980.5909090908</v>
      </c>
      <c r="G174" s="107">
        <f t="shared" si="13"/>
        <v>270790.40909090912</v>
      </c>
      <c r="H174" s="107">
        <f t="shared" si="13"/>
        <v>12943068.136363637</v>
      </c>
    </row>
    <row r="176" spans="1:8" x14ac:dyDescent="0.35">
      <c r="A176" s="245" t="s">
        <v>362</v>
      </c>
      <c r="B176" s="125">
        <v>5651196</v>
      </c>
      <c r="C176" s="125">
        <v>2997372</v>
      </c>
      <c r="D176" s="125">
        <v>640516</v>
      </c>
      <c r="E176" s="125">
        <v>831508</v>
      </c>
      <c r="F176" s="110">
        <v>1217323</v>
      </c>
      <c r="G176" s="110">
        <v>213414</v>
      </c>
      <c r="H176" s="109">
        <f t="shared" ref="H176:H196" si="14">B176+C176+D176+E176+F176+G176</f>
        <v>11551329</v>
      </c>
    </row>
    <row r="177" spans="1:8" x14ac:dyDescent="0.35">
      <c r="A177" s="245" t="s">
        <v>117</v>
      </c>
      <c r="B177" s="125">
        <v>3512742</v>
      </c>
      <c r="C177" s="125">
        <v>2386451</v>
      </c>
      <c r="D177" s="125">
        <v>528439</v>
      </c>
      <c r="E177" s="125">
        <v>884768</v>
      </c>
      <c r="F177" s="110">
        <v>1280779</v>
      </c>
      <c r="G177" s="110">
        <v>212625</v>
      </c>
      <c r="H177" s="109">
        <f t="shared" si="14"/>
        <v>8805804</v>
      </c>
    </row>
    <row r="178" spans="1:8" x14ac:dyDescent="0.35">
      <c r="A178" s="245" t="s">
        <v>116</v>
      </c>
      <c r="B178" s="125">
        <v>4375669</v>
      </c>
      <c r="C178" s="125">
        <v>3089667</v>
      </c>
      <c r="D178" s="125">
        <v>652307</v>
      </c>
      <c r="E178" s="125">
        <v>1103082</v>
      </c>
      <c r="F178" s="110">
        <v>1535495</v>
      </c>
      <c r="G178" s="110">
        <v>267634</v>
      </c>
      <c r="H178" s="109">
        <f t="shared" si="14"/>
        <v>11023854</v>
      </c>
    </row>
    <row r="179" spans="1:8" x14ac:dyDescent="0.35">
      <c r="A179" s="245" t="s">
        <v>115</v>
      </c>
      <c r="B179" s="125">
        <v>4905761</v>
      </c>
      <c r="C179" s="125">
        <v>2760375</v>
      </c>
      <c r="D179" s="125">
        <v>570195</v>
      </c>
      <c r="E179" s="125">
        <v>1134956</v>
      </c>
      <c r="F179" s="110">
        <v>1415285</v>
      </c>
      <c r="G179" s="110">
        <v>206293</v>
      </c>
      <c r="H179" s="109">
        <f t="shared" si="14"/>
        <v>10992865</v>
      </c>
    </row>
    <row r="180" spans="1:8" x14ac:dyDescent="0.35">
      <c r="A180" s="245" t="s">
        <v>114</v>
      </c>
      <c r="B180" s="125">
        <v>5900083</v>
      </c>
      <c r="C180" s="125">
        <v>3001670</v>
      </c>
      <c r="D180" s="125">
        <v>688404</v>
      </c>
      <c r="E180" s="125">
        <v>905396</v>
      </c>
      <c r="F180" s="110">
        <v>1533711</v>
      </c>
      <c r="G180" s="110">
        <v>222936</v>
      </c>
      <c r="H180" s="109">
        <f t="shared" si="14"/>
        <v>12252200</v>
      </c>
    </row>
    <row r="181" spans="1:8" x14ac:dyDescent="0.35">
      <c r="A181" s="245" t="s">
        <v>361</v>
      </c>
      <c r="B181" s="125">
        <v>4676849</v>
      </c>
      <c r="C181" s="125">
        <v>3318890</v>
      </c>
      <c r="D181" s="125">
        <v>1013047</v>
      </c>
      <c r="E181" s="125">
        <v>997822</v>
      </c>
      <c r="F181" s="110">
        <v>1435994</v>
      </c>
      <c r="G181" s="110">
        <v>296370</v>
      </c>
      <c r="H181" s="109">
        <f t="shared" si="14"/>
        <v>11738972</v>
      </c>
    </row>
    <row r="182" spans="1:8" x14ac:dyDescent="0.35">
      <c r="A182" s="245" t="s">
        <v>112</v>
      </c>
      <c r="B182" s="125">
        <v>3427418</v>
      </c>
      <c r="C182" s="125">
        <v>3379011</v>
      </c>
      <c r="D182" s="125">
        <v>682709</v>
      </c>
      <c r="E182" s="125">
        <v>863184</v>
      </c>
      <c r="F182" s="110">
        <v>1429826</v>
      </c>
      <c r="G182" s="110">
        <v>314023</v>
      </c>
      <c r="H182" s="109">
        <f t="shared" si="14"/>
        <v>10096171</v>
      </c>
    </row>
    <row r="183" spans="1:8" x14ac:dyDescent="0.35">
      <c r="A183" s="245" t="s">
        <v>111</v>
      </c>
      <c r="B183" s="125">
        <v>4595119</v>
      </c>
      <c r="C183" s="125">
        <v>2833632</v>
      </c>
      <c r="D183" s="125">
        <v>672614</v>
      </c>
      <c r="E183" s="125">
        <v>1052030</v>
      </c>
      <c r="F183" s="110">
        <v>1481355</v>
      </c>
      <c r="G183" s="110">
        <v>342135</v>
      </c>
      <c r="H183" s="109">
        <f t="shared" si="14"/>
        <v>10976885</v>
      </c>
    </row>
    <row r="184" spans="1:8" x14ac:dyDescent="0.35">
      <c r="A184" s="245" t="s">
        <v>110</v>
      </c>
      <c r="B184" s="125">
        <v>5114442</v>
      </c>
      <c r="C184" s="125">
        <v>3424671</v>
      </c>
      <c r="D184" s="125">
        <v>876323</v>
      </c>
      <c r="E184" s="125">
        <v>893682</v>
      </c>
      <c r="F184" s="110">
        <v>1776255</v>
      </c>
      <c r="G184" s="110">
        <v>296835</v>
      </c>
      <c r="H184" s="109">
        <f t="shared" si="14"/>
        <v>12382208</v>
      </c>
    </row>
    <row r="185" spans="1:8" x14ac:dyDescent="0.35">
      <c r="A185" s="245" t="s">
        <v>109</v>
      </c>
      <c r="B185" s="125">
        <v>4595114</v>
      </c>
      <c r="C185" s="125">
        <v>3110282</v>
      </c>
      <c r="D185" s="125">
        <v>700234</v>
      </c>
      <c r="E185" s="125">
        <v>994787</v>
      </c>
      <c r="F185" s="110">
        <v>1570904</v>
      </c>
      <c r="G185" s="110">
        <v>272731</v>
      </c>
      <c r="H185" s="109">
        <f t="shared" si="14"/>
        <v>11244052</v>
      </c>
    </row>
    <row r="186" spans="1:8" x14ac:dyDescent="0.35">
      <c r="A186" s="245" t="s">
        <v>360</v>
      </c>
      <c r="B186" s="125">
        <v>4429817</v>
      </c>
      <c r="C186" s="125">
        <v>2497950</v>
      </c>
      <c r="D186" s="125">
        <v>648646</v>
      </c>
      <c r="E186" s="125">
        <v>691213</v>
      </c>
      <c r="F186" s="110">
        <v>1264169</v>
      </c>
      <c r="G186" s="110">
        <v>300416</v>
      </c>
      <c r="H186" s="109">
        <f t="shared" si="14"/>
        <v>9832211</v>
      </c>
    </row>
    <row r="187" spans="1:8" x14ac:dyDescent="0.35">
      <c r="A187" s="245" t="s">
        <v>107</v>
      </c>
      <c r="B187" s="125">
        <v>3478346</v>
      </c>
      <c r="C187" s="125">
        <v>2671670</v>
      </c>
      <c r="D187" s="125">
        <v>507325</v>
      </c>
      <c r="E187" s="125">
        <v>645946</v>
      </c>
      <c r="F187" s="110">
        <v>1199760</v>
      </c>
      <c r="G187" s="110">
        <v>191246</v>
      </c>
      <c r="H187" s="109">
        <f t="shared" si="14"/>
        <v>8694293</v>
      </c>
    </row>
    <row r="188" spans="1:8" x14ac:dyDescent="0.35">
      <c r="A188" s="245" t="s">
        <v>106</v>
      </c>
      <c r="B188" s="125">
        <v>4941493</v>
      </c>
      <c r="C188" s="125">
        <v>2750073</v>
      </c>
      <c r="D188" s="125">
        <v>635683</v>
      </c>
      <c r="E188" s="125">
        <v>795459</v>
      </c>
      <c r="F188" s="110">
        <v>1375194</v>
      </c>
      <c r="G188" s="110">
        <v>253134</v>
      </c>
      <c r="H188" s="109">
        <f t="shared" si="14"/>
        <v>10751036</v>
      </c>
    </row>
    <row r="189" spans="1:8" x14ac:dyDescent="0.35">
      <c r="A189" s="245" t="s">
        <v>105</v>
      </c>
      <c r="B189" s="125">
        <v>5418114</v>
      </c>
      <c r="C189" s="125">
        <v>2710866</v>
      </c>
      <c r="D189" s="125">
        <v>578848</v>
      </c>
      <c r="E189" s="125">
        <v>763106</v>
      </c>
      <c r="F189" s="110">
        <v>1264587</v>
      </c>
      <c r="G189" s="110">
        <v>225399</v>
      </c>
      <c r="H189" s="109">
        <f t="shared" si="14"/>
        <v>10960920</v>
      </c>
    </row>
    <row r="190" spans="1:8" x14ac:dyDescent="0.35">
      <c r="A190" s="245" t="s">
        <v>104</v>
      </c>
      <c r="B190" s="125">
        <v>5049148</v>
      </c>
      <c r="C190" s="125">
        <v>2468579</v>
      </c>
      <c r="D190" s="125">
        <v>786429</v>
      </c>
      <c r="E190" s="125">
        <v>907759</v>
      </c>
      <c r="F190" s="110">
        <v>1425613</v>
      </c>
      <c r="G190" s="110">
        <v>240013</v>
      </c>
      <c r="H190" s="109">
        <f t="shared" si="14"/>
        <v>10877541</v>
      </c>
    </row>
    <row r="191" spans="1:8" x14ac:dyDescent="0.35">
      <c r="A191" s="245" t="s">
        <v>359</v>
      </c>
      <c r="B191" s="125">
        <v>4916509</v>
      </c>
      <c r="C191" s="125">
        <v>2215186</v>
      </c>
      <c r="D191" s="125">
        <v>592317</v>
      </c>
      <c r="E191" s="125">
        <v>718505</v>
      </c>
      <c r="F191" s="110">
        <v>1276306</v>
      </c>
      <c r="G191" s="110">
        <v>176756</v>
      </c>
      <c r="H191" s="109">
        <f t="shared" si="14"/>
        <v>9895579</v>
      </c>
    </row>
    <row r="192" spans="1:8" x14ac:dyDescent="0.35">
      <c r="A192" s="245" t="s">
        <v>102</v>
      </c>
      <c r="B192" s="125">
        <v>4856529</v>
      </c>
      <c r="C192" s="125">
        <v>2559703</v>
      </c>
      <c r="D192" s="125">
        <v>443597</v>
      </c>
      <c r="E192" s="125">
        <v>652535</v>
      </c>
      <c r="F192" s="110">
        <v>1003676</v>
      </c>
      <c r="G192" s="110">
        <v>158347</v>
      </c>
      <c r="H192" s="109">
        <f t="shared" si="14"/>
        <v>9674387</v>
      </c>
    </row>
    <row r="193" spans="1:8" x14ac:dyDescent="0.35">
      <c r="A193" s="245" t="s">
        <v>101</v>
      </c>
      <c r="B193" s="125">
        <v>6255396</v>
      </c>
      <c r="C193" s="125">
        <v>2233544</v>
      </c>
      <c r="D193" s="125">
        <v>713517</v>
      </c>
      <c r="E193" s="125">
        <v>730598</v>
      </c>
      <c r="F193" s="110">
        <v>1600683</v>
      </c>
      <c r="G193" s="110">
        <v>270339</v>
      </c>
      <c r="H193" s="109">
        <f t="shared" si="14"/>
        <v>11804077</v>
      </c>
    </row>
    <row r="194" spans="1:8" x14ac:dyDescent="0.35">
      <c r="A194" s="245" t="s">
        <v>100</v>
      </c>
      <c r="B194" s="125">
        <v>8598774</v>
      </c>
      <c r="C194" s="125">
        <v>2318640</v>
      </c>
      <c r="D194" s="125">
        <v>612816</v>
      </c>
      <c r="E194" s="125">
        <v>872619</v>
      </c>
      <c r="F194" s="110">
        <v>1590207</v>
      </c>
      <c r="G194" s="110">
        <v>211160</v>
      </c>
      <c r="H194" s="109">
        <f t="shared" si="14"/>
        <v>14204216</v>
      </c>
    </row>
    <row r="195" spans="1:8" x14ac:dyDescent="0.35">
      <c r="A195" s="245" t="s">
        <v>99</v>
      </c>
      <c r="B195" s="125">
        <v>7059717</v>
      </c>
      <c r="C195" s="125">
        <v>2427089</v>
      </c>
      <c r="D195" s="125">
        <v>721794</v>
      </c>
      <c r="E195" s="125">
        <v>798175</v>
      </c>
      <c r="F195" s="110">
        <v>1502189</v>
      </c>
      <c r="G195" s="110">
        <v>244935</v>
      </c>
      <c r="H195" s="109">
        <f t="shared" si="14"/>
        <v>12753899</v>
      </c>
    </row>
    <row r="196" spans="1:8" x14ac:dyDescent="0.35">
      <c r="A196" s="245" t="s">
        <v>358</v>
      </c>
      <c r="B196" s="125">
        <v>4407410</v>
      </c>
      <c r="C196" s="125">
        <v>2247256</v>
      </c>
      <c r="D196" s="125">
        <v>577709</v>
      </c>
      <c r="E196" s="125">
        <v>647688</v>
      </c>
      <c r="F196" s="110">
        <v>1142451</v>
      </c>
      <c r="G196" s="110">
        <v>128419</v>
      </c>
      <c r="H196" s="109">
        <f t="shared" si="14"/>
        <v>9150933</v>
      </c>
    </row>
    <row r="197" spans="1:8" x14ac:dyDescent="0.35">
      <c r="A197" s="238" t="s">
        <v>357</v>
      </c>
      <c r="B197" s="124">
        <v>106165646</v>
      </c>
      <c r="C197" s="124">
        <v>57402577</v>
      </c>
      <c r="D197" s="124">
        <v>13843469</v>
      </c>
      <c r="E197" s="124">
        <v>17884818</v>
      </c>
      <c r="F197" s="108">
        <v>29321762</v>
      </c>
      <c r="G197" s="108">
        <v>5045160</v>
      </c>
      <c r="H197" s="108">
        <f>SUM(H176:H196)</f>
        <v>229663432</v>
      </c>
    </row>
    <row r="198" spans="1:8" x14ac:dyDescent="0.35">
      <c r="A198" s="228" t="s">
        <v>356</v>
      </c>
      <c r="B198" s="107">
        <f t="shared" ref="B198:H198" si="15">B197/21</f>
        <v>5055506.9523809524</v>
      </c>
      <c r="C198" s="107">
        <f t="shared" si="15"/>
        <v>2733456.0476190476</v>
      </c>
      <c r="D198" s="107">
        <f t="shared" si="15"/>
        <v>659212.80952380947</v>
      </c>
      <c r="E198" s="107">
        <f t="shared" si="15"/>
        <v>851658</v>
      </c>
      <c r="F198" s="107">
        <f t="shared" si="15"/>
        <v>1396274.3809523811</v>
      </c>
      <c r="G198" s="107">
        <f t="shared" si="15"/>
        <v>240245.71428571429</v>
      </c>
      <c r="H198" s="107">
        <f t="shared" si="15"/>
        <v>10936353.904761905</v>
      </c>
    </row>
    <row r="199" spans="1:8" ht="73.5" customHeight="1" x14ac:dyDescent="0.35"/>
    <row r="200" spans="1:8" ht="21" x14ac:dyDescent="0.5">
      <c r="A200" s="231">
        <v>2008</v>
      </c>
    </row>
    <row r="201" spans="1:8" ht="36" customHeight="1" x14ac:dyDescent="0.35">
      <c r="A201" s="235" t="s">
        <v>189</v>
      </c>
      <c r="B201" s="112" t="s">
        <v>0</v>
      </c>
      <c r="C201" s="112" t="s">
        <v>1</v>
      </c>
      <c r="D201" s="112" t="s">
        <v>2</v>
      </c>
      <c r="E201" s="112" t="s">
        <v>3</v>
      </c>
      <c r="F201" s="112" t="s">
        <v>50</v>
      </c>
      <c r="G201" s="112" t="s">
        <v>52</v>
      </c>
      <c r="H201" s="112" t="s">
        <v>13</v>
      </c>
    </row>
    <row r="202" spans="1:8" x14ac:dyDescent="0.35">
      <c r="A202" s="246" t="s">
        <v>94</v>
      </c>
      <c r="B202" s="123">
        <v>6284880</v>
      </c>
      <c r="C202" s="123">
        <v>3529797</v>
      </c>
      <c r="D202" s="123">
        <v>1041536</v>
      </c>
      <c r="E202" s="123">
        <v>746978</v>
      </c>
      <c r="F202" s="110">
        <v>1761040</v>
      </c>
      <c r="G202" s="110">
        <v>295688</v>
      </c>
      <c r="H202" s="109">
        <f t="shared" ref="H202:H222" si="16">B202+C202+D202+E202+F202+G202</f>
        <v>13659919</v>
      </c>
    </row>
    <row r="203" spans="1:8" x14ac:dyDescent="0.35">
      <c r="A203" s="246" t="s">
        <v>93</v>
      </c>
      <c r="B203" s="123">
        <v>5417295</v>
      </c>
      <c r="C203" s="123">
        <v>3287212</v>
      </c>
      <c r="D203" s="123">
        <v>817264</v>
      </c>
      <c r="E203" s="123">
        <v>805738</v>
      </c>
      <c r="F203" s="110">
        <v>1582985</v>
      </c>
      <c r="G203" s="110">
        <v>201058</v>
      </c>
      <c r="H203" s="109">
        <f t="shared" si="16"/>
        <v>12111552</v>
      </c>
    </row>
    <row r="204" spans="1:8" x14ac:dyDescent="0.35">
      <c r="A204" s="246" t="s">
        <v>92</v>
      </c>
      <c r="B204" s="123">
        <v>5574500</v>
      </c>
      <c r="C204" s="123">
        <v>4330017</v>
      </c>
      <c r="D204" s="123">
        <v>1010049</v>
      </c>
      <c r="E204" s="123">
        <v>631651</v>
      </c>
      <c r="F204" s="110">
        <v>1396454</v>
      </c>
      <c r="G204" s="110">
        <v>194310</v>
      </c>
      <c r="H204" s="109">
        <f t="shared" si="16"/>
        <v>13136981</v>
      </c>
    </row>
    <row r="205" spans="1:8" x14ac:dyDescent="0.35">
      <c r="A205" s="246" t="s">
        <v>355</v>
      </c>
      <c r="B205" s="123">
        <v>8206323</v>
      </c>
      <c r="C205" s="123">
        <v>4419326</v>
      </c>
      <c r="D205" s="123">
        <v>1075164</v>
      </c>
      <c r="E205" s="123">
        <v>836595</v>
      </c>
      <c r="F205" s="110">
        <v>1277978</v>
      </c>
      <c r="G205" s="110">
        <v>280004</v>
      </c>
      <c r="H205" s="109">
        <f t="shared" si="16"/>
        <v>16095390</v>
      </c>
    </row>
    <row r="206" spans="1:8" x14ac:dyDescent="0.35">
      <c r="A206" s="246" t="s">
        <v>91</v>
      </c>
      <c r="B206" s="123">
        <v>9044220</v>
      </c>
      <c r="C206" s="123">
        <v>4991352</v>
      </c>
      <c r="D206" s="123">
        <v>1201204</v>
      </c>
      <c r="E206" s="123">
        <v>613412</v>
      </c>
      <c r="F206" s="110">
        <v>1381740</v>
      </c>
      <c r="G206" s="110">
        <v>223533</v>
      </c>
      <c r="H206" s="109">
        <f t="shared" si="16"/>
        <v>17455461</v>
      </c>
    </row>
    <row r="207" spans="1:8" x14ac:dyDescent="0.35">
      <c r="A207" s="246" t="s">
        <v>90</v>
      </c>
      <c r="B207" s="123">
        <v>7350366</v>
      </c>
      <c r="C207" s="123">
        <v>5041985</v>
      </c>
      <c r="D207" s="123">
        <v>1132016</v>
      </c>
      <c r="E207" s="123">
        <v>820346</v>
      </c>
      <c r="F207" s="110">
        <v>1626632</v>
      </c>
      <c r="G207" s="110">
        <v>306947</v>
      </c>
      <c r="H207" s="109">
        <f t="shared" si="16"/>
        <v>16278292</v>
      </c>
    </row>
    <row r="208" spans="1:8" x14ac:dyDescent="0.35">
      <c r="A208" s="246" t="s">
        <v>89</v>
      </c>
      <c r="B208" s="123">
        <v>7907145</v>
      </c>
      <c r="C208" s="123">
        <v>4724617</v>
      </c>
      <c r="D208" s="123">
        <v>1203531</v>
      </c>
      <c r="E208" s="123">
        <v>626844</v>
      </c>
      <c r="F208" s="110">
        <v>1688291</v>
      </c>
      <c r="G208" s="110">
        <v>338078</v>
      </c>
      <c r="H208" s="109">
        <f t="shared" si="16"/>
        <v>16488506</v>
      </c>
    </row>
    <row r="209" spans="1:8" x14ac:dyDescent="0.35">
      <c r="A209" s="246" t="s">
        <v>88</v>
      </c>
      <c r="B209" s="123">
        <v>8099418</v>
      </c>
      <c r="C209" s="123">
        <v>5970163</v>
      </c>
      <c r="D209" s="123">
        <v>1249306</v>
      </c>
      <c r="E209" s="123">
        <v>698537</v>
      </c>
      <c r="F209" s="110">
        <v>1529329</v>
      </c>
      <c r="G209" s="110">
        <v>297092</v>
      </c>
      <c r="H209" s="109">
        <f t="shared" si="16"/>
        <v>17843845</v>
      </c>
    </row>
    <row r="210" spans="1:8" x14ac:dyDescent="0.35">
      <c r="A210" s="246" t="s">
        <v>354</v>
      </c>
      <c r="B210" s="123">
        <v>7519417</v>
      </c>
      <c r="C210" s="123">
        <v>5178802</v>
      </c>
      <c r="D210" s="123">
        <v>1036524</v>
      </c>
      <c r="E210" s="123">
        <v>789308</v>
      </c>
      <c r="F210" s="110">
        <v>1346147</v>
      </c>
      <c r="G210" s="110">
        <v>229887</v>
      </c>
      <c r="H210" s="109">
        <f t="shared" si="16"/>
        <v>16100085</v>
      </c>
    </row>
    <row r="211" spans="1:8" x14ac:dyDescent="0.35">
      <c r="A211" s="246" t="s">
        <v>86</v>
      </c>
      <c r="B211" s="123">
        <v>9754152</v>
      </c>
      <c r="C211" s="123">
        <v>7027833</v>
      </c>
      <c r="D211" s="123">
        <v>976888</v>
      </c>
      <c r="E211" s="123">
        <v>797573</v>
      </c>
      <c r="F211" s="110">
        <v>1631113</v>
      </c>
      <c r="G211" s="110">
        <v>253507</v>
      </c>
      <c r="H211" s="109">
        <f t="shared" si="16"/>
        <v>20441066</v>
      </c>
    </row>
    <row r="212" spans="1:8" x14ac:dyDescent="0.35">
      <c r="A212" s="246" t="s">
        <v>85</v>
      </c>
      <c r="B212" s="123">
        <v>10966862</v>
      </c>
      <c r="C212" s="123">
        <v>8389176</v>
      </c>
      <c r="D212" s="123">
        <v>698777</v>
      </c>
      <c r="E212" s="123">
        <v>904016</v>
      </c>
      <c r="F212" s="110">
        <v>1957513</v>
      </c>
      <c r="G212" s="110">
        <v>275080</v>
      </c>
      <c r="H212" s="109">
        <f t="shared" si="16"/>
        <v>23191424</v>
      </c>
    </row>
    <row r="213" spans="1:8" x14ac:dyDescent="0.35">
      <c r="A213" s="246" t="s">
        <v>84</v>
      </c>
      <c r="B213" s="123">
        <v>10185791</v>
      </c>
      <c r="C213" s="123">
        <v>8025708</v>
      </c>
      <c r="D213" s="123">
        <v>746295</v>
      </c>
      <c r="E213" s="123">
        <v>917141</v>
      </c>
      <c r="F213" s="110">
        <v>1929406</v>
      </c>
      <c r="G213" s="110">
        <v>491678</v>
      </c>
      <c r="H213" s="109">
        <f t="shared" si="16"/>
        <v>22296019</v>
      </c>
    </row>
    <row r="214" spans="1:8" x14ac:dyDescent="0.35">
      <c r="A214" s="246" t="s">
        <v>83</v>
      </c>
      <c r="B214" s="123">
        <v>7762879</v>
      </c>
      <c r="C214" s="123">
        <v>9612890</v>
      </c>
      <c r="D214" s="123">
        <v>738158</v>
      </c>
      <c r="E214" s="123">
        <v>927985</v>
      </c>
      <c r="F214" s="110">
        <v>1926312</v>
      </c>
      <c r="G214" s="110">
        <v>472941</v>
      </c>
      <c r="H214" s="109">
        <f t="shared" si="16"/>
        <v>21441165</v>
      </c>
    </row>
    <row r="215" spans="1:8" x14ac:dyDescent="0.35">
      <c r="A215" s="246" t="s">
        <v>353</v>
      </c>
      <c r="B215" s="123">
        <v>7508325</v>
      </c>
      <c r="C215" s="123">
        <v>5489132</v>
      </c>
      <c r="D215" s="123">
        <v>641619</v>
      </c>
      <c r="E215" s="123">
        <v>601088</v>
      </c>
      <c r="F215" s="110">
        <v>1440784</v>
      </c>
      <c r="G215" s="110">
        <v>267219</v>
      </c>
      <c r="H215" s="109">
        <f t="shared" si="16"/>
        <v>15948167</v>
      </c>
    </row>
    <row r="216" spans="1:8" x14ac:dyDescent="0.35">
      <c r="A216" s="246" t="s">
        <v>81</v>
      </c>
      <c r="B216" s="123">
        <v>5013538</v>
      </c>
      <c r="C216" s="123">
        <v>3733324</v>
      </c>
      <c r="D216" s="123">
        <v>650600</v>
      </c>
      <c r="E216" s="123">
        <v>728177</v>
      </c>
      <c r="F216" s="110">
        <v>1593509</v>
      </c>
      <c r="G216" s="110">
        <v>310549</v>
      </c>
      <c r="H216" s="109">
        <f t="shared" si="16"/>
        <v>12029697</v>
      </c>
    </row>
    <row r="217" spans="1:8" x14ac:dyDescent="0.35">
      <c r="A217" s="246" t="s">
        <v>80</v>
      </c>
      <c r="B217" s="123">
        <v>5283642</v>
      </c>
      <c r="C217" s="123">
        <v>4113235</v>
      </c>
      <c r="D217" s="123">
        <v>528061</v>
      </c>
      <c r="E217" s="123">
        <v>596810</v>
      </c>
      <c r="F217" s="110">
        <v>1821630</v>
      </c>
      <c r="G217" s="110">
        <v>269165</v>
      </c>
      <c r="H217" s="109">
        <f t="shared" si="16"/>
        <v>12612543</v>
      </c>
    </row>
    <row r="218" spans="1:8" x14ac:dyDescent="0.35">
      <c r="A218" s="246" t="s">
        <v>79</v>
      </c>
      <c r="B218" s="123">
        <v>5378488</v>
      </c>
      <c r="C218" s="123">
        <v>3234751</v>
      </c>
      <c r="D218" s="123">
        <v>437534</v>
      </c>
      <c r="E218" s="123">
        <v>547637</v>
      </c>
      <c r="F218" s="110">
        <v>1306268</v>
      </c>
      <c r="G218" s="110">
        <v>225241</v>
      </c>
      <c r="H218" s="109">
        <f t="shared" si="16"/>
        <v>11129919</v>
      </c>
    </row>
    <row r="219" spans="1:8" x14ac:dyDescent="0.35">
      <c r="A219" s="246" t="s">
        <v>78</v>
      </c>
      <c r="B219" s="123">
        <v>6402265</v>
      </c>
      <c r="C219" s="123">
        <v>3628385</v>
      </c>
      <c r="D219" s="123">
        <v>534466</v>
      </c>
      <c r="E219" s="123">
        <v>563241</v>
      </c>
      <c r="F219" s="110">
        <v>1332888</v>
      </c>
      <c r="G219" s="110">
        <v>277657</v>
      </c>
      <c r="H219" s="109">
        <f t="shared" si="16"/>
        <v>12738902</v>
      </c>
    </row>
    <row r="220" spans="1:8" x14ac:dyDescent="0.35">
      <c r="A220" s="246" t="s">
        <v>352</v>
      </c>
      <c r="B220" s="123">
        <v>4652812</v>
      </c>
      <c r="C220" s="123">
        <v>3033463</v>
      </c>
      <c r="D220" s="123">
        <v>488591</v>
      </c>
      <c r="E220" s="123">
        <v>551256</v>
      </c>
      <c r="F220" s="110">
        <v>1021489</v>
      </c>
      <c r="G220" s="110">
        <v>252076</v>
      </c>
      <c r="H220" s="109">
        <f t="shared" si="16"/>
        <v>9999687</v>
      </c>
    </row>
    <row r="221" spans="1:8" x14ac:dyDescent="0.35">
      <c r="A221" s="246" t="s">
        <v>76</v>
      </c>
      <c r="B221" s="123">
        <v>5524239</v>
      </c>
      <c r="C221" s="123">
        <v>5332628</v>
      </c>
      <c r="D221" s="123">
        <v>672007</v>
      </c>
      <c r="E221" s="123">
        <v>687217</v>
      </c>
      <c r="F221" s="110">
        <v>1220153</v>
      </c>
      <c r="G221" s="110">
        <v>262558</v>
      </c>
      <c r="H221" s="109">
        <f t="shared" si="16"/>
        <v>13698802</v>
      </c>
    </row>
    <row r="222" spans="1:8" x14ac:dyDescent="0.35">
      <c r="A222" s="246" t="s">
        <v>75</v>
      </c>
      <c r="B222" s="123">
        <v>4970009</v>
      </c>
      <c r="C222" s="123">
        <v>4118624</v>
      </c>
      <c r="D222" s="123">
        <v>651351</v>
      </c>
      <c r="E222" s="123">
        <v>1055899</v>
      </c>
      <c r="F222" s="110">
        <v>1130813</v>
      </c>
      <c r="G222" s="110">
        <v>222951</v>
      </c>
      <c r="H222" s="109">
        <f t="shared" si="16"/>
        <v>12149647</v>
      </c>
    </row>
    <row r="223" spans="1:8" x14ac:dyDescent="0.35">
      <c r="A223" s="238" t="s">
        <v>351</v>
      </c>
      <c r="B223" s="122">
        <v>148806566</v>
      </c>
      <c r="C223" s="122">
        <v>107212420</v>
      </c>
      <c r="D223" s="122">
        <v>17530941</v>
      </c>
      <c r="E223" s="122">
        <v>15447449</v>
      </c>
      <c r="F223" s="108">
        <v>31902474</v>
      </c>
      <c r="G223" s="108">
        <v>5947219</v>
      </c>
      <c r="H223" s="108">
        <f>SUM(H202:H222)</f>
        <v>326847069</v>
      </c>
    </row>
    <row r="224" spans="1:8" x14ac:dyDescent="0.35">
      <c r="A224" s="228" t="s">
        <v>350</v>
      </c>
      <c r="B224" s="107">
        <f t="shared" ref="B224:H224" si="17">B223/21</f>
        <v>7086026.9523809524</v>
      </c>
      <c r="C224" s="107">
        <f t="shared" si="17"/>
        <v>5105353.333333333</v>
      </c>
      <c r="D224" s="107">
        <f t="shared" si="17"/>
        <v>834806.71428571432</v>
      </c>
      <c r="E224" s="107">
        <f t="shared" si="17"/>
        <v>735592.80952380947</v>
      </c>
      <c r="F224" s="107">
        <f t="shared" si="17"/>
        <v>1519165.4285714286</v>
      </c>
      <c r="G224" s="107">
        <f t="shared" si="17"/>
        <v>283200.90476190473</v>
      </c>
      <c r="H224" s="107">
        <f t="shared" si="17"/>
        <v>15564146.142857144</v>
      </c>
    </row>
    <row r="226" spans="1:8" x14ac:dyDescent="0.35">
      <c r="A226" s="247" t="s">
        <v>349</v>
      </c>
      <c r="B226" s="121">
        <v>5031897</v>
      </c>
      <c r="C226" s="121">
        <v>3413684</v>
      </c>
      <c r="D226" s="121">
        <v>506439</v>
      </c>
      <c r="E226" s="121">
        <v>777776</v>
      </c>
      <c r="F226" s="110">
        <v>1303802</v>
      </c>
      <c r="G226" s="110">
        <v>196671</v>
      </c>
      <c r="H226" s="109">
        <f t="shared" ref="H226:H248" si="18">B226+C226+D226+E226+F226+G226</f>
        <v>11230269</v>
      </c>
    </row>
    <row r="227" spans="1:8" x14ac:dyDescent="0.35">
      <c r="A227" s="247" t="s">
        <v>348</v>
      </c>
      <c r="B227" s="121">
        <v>4791566</v>
      </c>
      <c r="C227" s="121">
        <v>3686475</v>
      </c>
      <c r="D227" s="121">
        <v>572681</v>
      </c>
      <c r="E227" s="121">
        <v>1014329</v>
      </c>
      <c r="F227" s="110">
        <v>1341137</v>
      </c>
      <c r="G227" s="110">
        <v>253862</v>
      </c>
      <c r="H227" s="109">
        <f t="shared" si="18"/>
        <v>11660050</v>
      </c>
    </row>
    <row r="228" spans="1:8" x14ac:dyDescent="0.35">
      <c r="A228" s="247" t="s">
        <v>347</v>
      </c>
      <c r="B228" s="121">
        <v>5664523</v>
      </c>
      <c r="C228" s="121">
        <v>4341868</v>
      </c>
      <c r="D228" s="121">
        <v>635658</v>
      </c>
      <c r="E228" s="121">
        <v>769599</v>
      </c>
      <c r="F228" s="110">
        <v>1050334</v>
      </c>
      <c r="G228" s="110">
        <v>232942</v>
      </c>
      <c r="H228" s="109">
        <f t="shared" si="18"/>
        <v>12694924</v>
      </c>
    </row>
    <row r="229" spans="1:8" x14ac:dyDescent="0.35">
      <c r="A229" s="247" t="s">
        <v>346</v>
      </c>
      <c r="B229" s="121">
        <v>5748806</v>
      </c>
      <c r="C229" s="121">
        <v>6185858</v>
      </c>
      <c r="D229" s="121">
        <v>689161</v>
      </c>
      <c r="E229" s="121">
        <v>988351</v>
      </c>
      <c r="F229" s="110">
        <v>1540336</v>
      </c>
      <c r="G229" s="110">
        <v>214551</v>
      </c>
      <c r="H229" s="109">
        <f t="shared" si="18"/>
        <v>15367063</v>
      </c>
    </row>
    <row r="230" spans="1:8" x14ac:dyDescent="0.35">
      <c r="A230" s="247" t="s">
        <v>345</v>
      </c>
      <c r="B230" s="121">
        <v>5804680</v>
      </c>
      <c r="C230" s="121">
        <v>5719995</v>
      </c>
      <c r="D230" s="121">
        <v>592033</v>
      </c>
      <c r="E230" s="121">
        <v>903389</v>
      </c>
      <c r="F230" s="110">
        <v>1704128</v>
      </c>
      <c r="G230" s="110">
        <v>189033</v>
      </c>
      <c r="H230" s="109">
        <f t="shared" si="18"/>
        <v>14913258</v>
      </c>
    </row>
    <row r="231" spans="1:8" x14ac:dyDescent="0.35">
      <c r="A231" s="247" t="s">
        <v>344</v>
      </c>
      <c r="B231" s="121">
        <v>7507658</v>
      </c>
      <c r="C231" s="121">
        <v>7055616</v>
      </c>
      <c r="D231" s="121">
        <v>704605</v>
      </c>
      <c r="E231" s="121">
        <v>889886</v>
      </c>
      <c r="F231" s="110">
        <v>1787954</v>
      </c>
      <c r="G231" s="110">
        <v>253789</v>
      </c>
      <c r="H231" s="109">
        <f t="shared" si="18"/>
        <v>18199508</v>
      </c>
    </row>
    <row r="232" spans="1:8" x14ac:dyDescent="0.35">
      <c r="A232" s="247" t="s">
        <v>343</v>
      </c>
      <c r="B232" s="121">
        <v>4716544</v>
      </c>
      <c r="C232" s="121">
        <v>5673274</v>
      </c>
      <c r="D232" s="121">
        <v>485019</v>
      </c>
      <c r="E232" s="121">
        <v>755993</v>
      </c>
      <c r="F232" s="110">
        <v>1379196</v>
      </c>
      <c r="G232" s="110">
        <v>176327</v>
      </c>
      <c r="H232" s="109">
        <f t="shared" si="18"/>
        <v>13186353</v>
      </c>
    </row>
    <row r="233" spans="1:8" x14ac:dyDescent="0.35">
      <c r="A233" s="247" t="s">
        <v>342</v>
      </c>
      <c r="B233" s="121">
        <v>4585420</v>
      </c>
      <c r="C233" s="121">
        <v>7854448</v>
      </c>
      <c r="D233" s="121">
        <v>602480</v>
      </c>
      <c r="E233" s="121">
        <v>538854</v>
      </c>
      <c r="F233" s="110">
        <v>1844653</v>
      </c>
      <c r="G233" s="110">
        <v>318886</v>
      </c>
      <c r="H233" s="109">
        <f t="shared" si="18"/>
        <v>15744741</v>
      </c>
    </row>
    <row r="234" spans="1:8" x14ac:dyDescent="0.35">
      <c r="A234" s="247" t="s">
        <v>341</v>
      </c>
      <c r="B234" s="121">
        <v>749433</v>
      </c>
      <c r="C234" s="121">
        <v>4621172</v>
      </c>
      <c r="D234" s="121">
        <v>346171</v>
      </c>
      <c r="E234" s="121">
        <v>662626</v>
      </c>
      <c r="F234" s="110">
        <v>1262651</v>
      </c>
      <c r="G234" s="110">
        <v>169736</v>
      </c>
      <c r="H234" s="109">
        <f t="shared" si="18"/>
        <v>7811789</v>
      </c>
    </row>
    <row r="235" spans="1:8" x14ac:dyDescent="0.35">
      <c r="A235" s="247" t="s">
        <v>340</v>
      </c>
      <c r="B235" s="121">
        <v>4650102</v>
      </c>
      <c r="C235" s="121">
        <v>5591699</v>
      </c>
      <c r="D235" s="121">
        <v>538507</v>
      </c>
      <c r="E235" s="121">
        <v>676667</v>
      </c>
      <c r="F235" s="110">
        <v>1470175</v>
      </c>
      <c r="G235" s="110">
        <v>155175</v>
      </c>
      <c r="H235" s="109">
        <f t="shared" si="18"/>
        <v>13082325</v>
      </c>
    </row>
    <row r="236" spans="1:8" x14ac:dyDescent="0.35">
      <c r="A236" s="247" t="s">
        <v>339</v>
      </c>
      <c r="B236" s="121">
        <v>5063278</v>
      </c>
      <c r="C236" s="121">
        <v>5173347</v>
      </c>
      <c r="D236" s="121">
        <v>501135</v>
      </c>
      <c r="E236" s="121">
        <v>790596</v>
      </c>
      <c r="F236" s="110">
        <v>1526645</v>
      </c>
      <c r="G236" s="110">
        <v>165529</v>
      </c>
      <c r="H236" s="109">
        <f t="shared" si="18"/>
        <v>13220530</v>
      </c>
    </row>
    <row r="237" spans="1:8" x14ac:dyDescent="0.35">
      <c r="A237" s="247" t="s">
        <v>338</v>
      </c>
      <c r="B237" s="121">
        <v>4818468</v>
      </c>
      <c r="C237" s="121">
        <v>6870404</v>
      </c>
      <c r="D237" s="121">
        <v>558702</v>
      </c>
      <c r="E237" s="121">
        <v>872450</v>
      </c>
      <c r="F237" s="110">
        <v>1761735</v>
      </c>
      <c r="G237" s="110">
        <v>228265</v>
      </c>
      <c r="H237" s="109">
        <f t="shared" si="18"/>
        <v>15110024</v>
      </c>
    </row>
    <row r="238" spans="1:8" x14ac:dyDescent="0.35">
      <c r="A238" s="247" t="s">
        <v>337</v>
      </c>
      <c r="B238" s="121">
        <v>4334090</v>
      </c>
      <c r="C238" s="121">
        <v>5260380</v>
      </c>
      <c r="D238" s="121">
        <v>425743</v>
      </c>
      <c r="E238" s="121">
        <v>660142</v>
      </c>
      <c r="F238" s="110">
        <v>1302969</v>
      </c>
      <c r="G238" s="110">
        <v>182877</v>
      </c>
      <c r="H238" s="109">
        <f t="shared" si="18"/>
        <v>12166201</v>
      </c>
    </row>
    <row r="239" spans="1:8" x14ac:dyDescent="0.35">
      <c r="A239" s="247" t="s">
        <v>336</v>
      </c>
      <c r="B239" s="121">
        <v>3669831</v>
      </c>
      <c r="C239" s="121">
        <v>3317127</v>
      </c>
      <c r="D239" s="121">
        <v>445492</v>
      </c>
      <c r="E239" s="121">
        <v>620580</v>
      </c>
      <c r="F239" s="110">
        <v>1315174</v>
      </c>
      <c r="G239" s="110">
        <v>150027</v>
      </c>
      <c r="H239" s="109">
        <f t="shared" si="18"/>
        <v>9518231</v>
      </c>
    </row>
    <row r="240" spans="1:8" x14ac:dyDescent="0.35">
      <c r="A240" s="247" t="s">
        <v>335</v>
      </c>
      <c r="B240" s="121">
        <v>4765461</v>
      </c>
      <c r="C240" s="121">
        <v>3607789</v>
      </c>
      <c r="D240" s="121">
        <v>498488</v>
      </c>
      <c r="E240" s="121">
        <v>781651</v>
      </c>
      <c r="F240" s="110">
        <v>1119684</v>
      </c>
      <c r="G240" s="110">
        <v>192382</v>
      </c>
      <c r="H240" s="109">
        <f t="shared" si="18"/>
        <v>10965455</v>
      </c>
    </row>
    <row r="241" spans="1:8" x14ac:dyDescent="0.35">
      <c r="A241" s="247" t="s">
        <v>334</v>
      </c>
      <c r="B241" s="121">
        <v>4622684</v>
      </c>
      <c r="C241" s="121">
        <v>4454286</v>
      </c>
      <c r="D241" s="121">
        <v>583487</v>
      </c>
      <c r="E241" s="121">
        <v>714753</v>
      </c>
      <c r="F241" s="110">
        <v>1274520</v>
      </c>
      <c r="G241" s="110">
        <v>250281</v>
      </c>
      <c r="H241" s="109">
        <f t="shared" si="18"/>
        <v>11900011</v>
      </c>
    </row>
    <row r="242" spans="1:8" x14ac:dyDescent="0.35">
      <c r="A242" s="247" t="s">
        <v>333</v>
      </c>
      <c r="B242" s="121">
        <v>5231653</v>
      </c>
      <c r="C242" s="121">
        <v>5427128</v>
      </c>
      <c r="D242" s="121">
        <v>621815</v>
      </c>
      <c r="E242" s="121">
        <v>731504</v>
      </c>
      <c r="F242" s="110">
        <v>1414667</v>
      </c>
      <c r="G242" s="110">
        <v>251249</v>
      </c>
      <c r="H242" s="109">
        <f t="shared" si="18"/>
        <v>13678016</v>
      </c>
    </row>
    <row r="243" spans="1:8" x14ac:dyDescent="0.35">
      <c r="A243" s="247" t="s">
        <v>332</v>
      </c>
      <c r="B243" s="121">
        <v>3947832</v>
      </c>
      <c r="C243" s="121">
        <v>4487251</v>
      </c>
      <c r="D243" s="121">
        <v>666842</v>
      </c>
      <c r="E243" s="121">
        <v>762128</v>
      </c>
      <c r="F243" s="110">
        <v>1274590</v>
      </c>
      <c r="G243" s="110">
        <v>230174</v>
      </c>
      <c r="H243" s="109">
        <f t="shared" si="18"/>
        <v>11368817</v>
      </c>
    </row>
    <row r="244" spans="1:8" x14ac:dyDescent="0.35">
      <c r="A244" s="247" t="s">
        <v>331</v>
      </c>
      <c r="B244" s="121">
        <v>3438493</v>
      </c>
      <c r="C244" s="121">
        <v>3888298</v>
      </c>
      <c r="D244" s="121">
        <v>524457</v>
      </c>
      <c r="E244" s="121">
        <v>659585</v>
      </c>
      <c r="F244" s="110">
        <v>1168586</v>
      </c>
      <c r="G244" s="110">
        <v>179510</v>
      </c>
      <c r="H244" s="109">
        <f t="shared" si="18"/>
        <v>9858929</v>
      </c>
    </row>
    <row r="245" spans="1:8" x14ac:dyDescent="0.35">
      <c r="A245" s="247" t="s">
        <v>330</v>
      </c>
      <c r="B245" s="121">
        <v>3969755</v>
      </c>
      <c r="C245" s="121">
        <v>4908289</v>
      </c>
      <c r="D245" s="121">
        <v>562289</v>
      </c>
      <c r="E245" s="121">
        <v>810890</v>
      </c>
      <c r="F245" s="110">
        <v>1483216</v>
      </c>
      <c r="G245" s="110">
        <v>173321</v>
      </c>
      <c r="H245" s="109">
        <f t="shared" si="18"/>
        <v>11907760</v>
      </c>
    </row>
    <row r="246" spans="1:8" x14ac:dyDescent="0.35">
      <c r="A246" s="247" t="s">
        <v>329</v>
      </c>
      <c r="B246" s="121">
        <v>3919061</v>
      </c>
      <c r="C246" s="121">
        <v>4368532</v>
      </c>
      <c r="D246" s="121">
        <v>647893</v>
      </c>
      <c r="E246" s="121">
        <v>760110</v>
      </c>
      <c r="F246" s="110">
        <v>1544831</v>
      </c>
      <c r="G246" s="110">
        <v>221285</v>
      </c>
      <c r="H246" s="109">
        <f t="shared" si="18"/>
        <v>11461712</v>
      </c>
    </row>
    <row r="247" spans="1:8" x14ac:dyDescent="0.35">
      <c r="A247" s="247" t="s">
        <v>328</v>
      </c>
      <c r="B247" s="121">
        <v>3746347</v>
      </c>
      <c r="C247" s="121">
        <v>3864683</v>
      </c>
      <c r="D247" s="121">
        <v>605122</v>
      </c>
      <c r="E247" s="121">
        <v>868368</v>
      </c>
      <c r="F247" s="110">
        <v>1431996</v>
      </c>
      <c r="G247" s="110">
        <v>200814</v>
      </c>
      <c r="H247" s="109">
        <f t="shared" si="18"/>
        <v>10717330</v>
      </c>
    </row>
    <row r="248" spans="1:8" x14ac:dyDescent="0.35">
      <c r="A248" s="247" t="s">
        <v>327</v>
      </c>
      <c r="B248" s="121">
        <v>4234030</v>
      </c>
      <c r="C248" s="121">
        <v>3613398</v>
      </c>
      <c r="D248" s="121">
        <v>580331</v>
      </c>
      <c r="E248" s="121">
        <v>753700</v>
      </c>
      <c r="F248" s="110">
        <v>1205824</v>
      </c>
      <c r="G248" s="110">
        <v>160282</v>
      </c>
      <c r="H248" s="109">
        <f t="shared" si="18"/>
        <v>10547565</v>
      </c>
    </row>
    <row r="249" spans="1:8" x14ac:dyDescent="0.35">
      <c r="A249" s="238" t="s">
        <v>326</v>
      </c>
      <c r="B249" s="120">
        <v>105011612</v>
      </c>
      <c r="C249" s="120">
        <v>113385001</v>
      </c>
      <c r="D249" s="120">
        <v>12894550</v>
      </c>
      <c r="E249" s="120">
        <v>17763927</v>
      </c>
      <c r="F249" s="108">
        <v>32508803</v>
      </c>
      <c r="G249" s="108">
        <v>4746968</v>
      </c>
      <c r="H249" s="108">
        <f>SUM(H226:H248)</f>
        <v>286310861</v>
      </c>
    </row>
    <row r="250" spans="1:8" x14ac:dyDescent="0.35">
      <c r="A250" s="228" t="s">
        <v>325</v>
      </c>
      <c r="B250" s="107">
        <f t="shared" ref="B250:H250" si="19">B249/23</f>
        <v>4565722.2608695654</v>
      </c>
      <c r="C250" s="107">
        <f t="shared" si="19"/>
        <v>4929782.6521739131</v>
      </c>
      <c r="D250" s="107">
        <f t="shared" si="19"/>
        <v>560632.60869565222</v>
      </c>
      <c r="E250" s="107">
        <f t="shared" si="19"/>
        <v>772344.65217391308</v>
      </c>
      <c r="F250" s="107">
        <f t="shared" si="19"/>
        <v>1413426.2173913044</v>
      </c>
      <c r="G250" s="107">
        <f t="shared" si="19"/>
        <v>206389.91304347827</v>
      </c>
      <c r="H250" s="107">
        <f t="shared" si="19"/>
        <v>12448298.304347826</v>
      </c>
    </row>
    <row r="252" spans="1:8" x14ac:dyDescent="0.35">
      <c r="A252" s="248" t="s">
        <v>324</v>
      </c>
      <c r="B252" s="119">
        <v>2663390</v>
      </c>
      <c r="C252" s="119">
        <v>2032036</v>
      </c>
      <c r="D252" s="119">
        <v>429988</v>
      </c>
      <c r="E252" s="119">
        <v>646887</v>
      </c>
      <c r="F252" s="110">
        <v>975824</v>
      </c>
      <c r="G252" s="110">
        <v>128195</v>
      </c>
      <c r="H252" s="109">
        <f t="shared" ref="H252:H270" si="20">B252+C252+D252+E252+F252+G252</f>
        <v>6876320</v>
      </c>
    </row>
    <row r="253" spans="1:8" x14ac:dyDescent="0.35">
      <c r="A253" s="248" t="s">
        <v>323</v>
      </c>
      <c r="B253" s="119">
        <v>3378255</v>
      </c>
      <c r="C253" s="119">
        <v>3064711</v>
      </c>
      <c r="D253" s="119">
        <v>519018</v>
      </c>
      <c r="E253" s="119">
        <v>676308</v>
      </c>
      <c r="F253" s="110">
        <v>1547905</v>
      </c>
      <c r="G253" s="110">
        <v>183303</v>
      </c>
      <c r="H253" s="109">
        <f t="shared" si="20"/>
        <v>9369500</v>
      </c>
    </row>
    <row r="254" spans="1:8" x14ac:dyDescent="0.35">
      <c r="A254" s="248" t="s">
        <v>322</v>
      </c>
      <c r="B254" s="119">
        <v>3516973</v>
      </c>
      <c r="C254" s="119">
        <v>3559159</v>
      </c>
      <c r="D254" s="119">
        <v>526158</v>
      </c>
      <c r="E254" s="119">
        <v>767498</v>
      </c>
      <c r="F254" s="110">
        <v>1223985</v>
      </c>
      <c r="G254" s="110">
        <v>201570</v>
      </c>
      <c r="H254" s="109">
        <f t="shared" si="20"/>
        <v>9795343</v>
      </c>
    </row>
    <row r="255" spans="1:8" x14ac:dyDescent="0.35">
      <c r="A255" s="248" t="s">
        <v>321</v>
      </c>
      <c r="B255" s="119">
        <v>3529507</v>
      </c>
      <c r="C255" s="119">
        <v>4583231</v>
      </c>
      <c r="D255" s="119">
        <v>552108</v>
      </c>
      <c r="E255" s="119">
        <v>853917</v>
      </c>
      <c r="F255" s="110">
        <v>1320994</v>
      </c>
      <c r="G255" s="110">
        <v>213624</v>
      </c>
      <c r="H255" s="109">
        <f t="shared" si="20"/>
        <v>11053381</v>
      </c>
    </row>
    <row r="256" spans="1:8" x14ac:dyDescent="0.35">
      <c r="A256" s="248" t="s">
        <v>320</v>
      </c>
      <c r="B256" s="119">
        <v>3226646</v>
      </c>
      <c r="C256" s="119">
        <v>3497207</v>
      </c>
      <c r="D256" s="119">
        <v>420155</v>
      </c>
      <c r="E256" s="119">
        <v>709372</v>
      </c>
      <c r="F256" s="110">
        <v>979789</v>
      </c>
      <c r="G256" s="110">
        <v>178272</v>
      </c>
      <c r="H256" s="109">
        <f t="shared" si="20"/>
        <v>9011441</v>
      </c>
    </row>
    <row r="257" spans="1:8" x14ac:dyDescent="0.35">
      <c r="A257" s="248" t="s">
        <v>319</v>
      </c>
      <c r="B257" s="119">
        <v>2660706</v>
      </c>
      <c r="C257" s="119">
        <v>2830153</v>
      </c>
      <c r="D257" s="119">
        <v>369831</v>
      </c>
      <c r="E257" s="119">
        <v>819421</v>
      </c>
      <c r="F257" s="110">
        <v>1212246</v>
      </c>
      <c r="G257" s="110">
        <v>242997</v>
      </c>
      <c r="H257" s="109">
        <f t="shared" si="20"/>
        <v>8135354</v>
      </c>
    </row>
    <row r="258" spans="1:8" x14ac:dyDescent="0.35">
      <c r="A258" s="248" t="s">
        <v>318</v>
      </c>
      <c r="B258" s="119">
        <v>507874</v>
      </c>
      <c r="C258" s="119">
        <v>3508864</v>
      </c>
      <c r="D258" s="119">
        <v>353587</v>
      </c>
      <c r="E258" s="119">
        <v>895690</v>
      </c>
      <c r="F258" s="110">
        <v>1442687</v>
      </c>
      <c r="G258" s="110">
        <v>212429</v>
      </c>
      <c r="H258" s="109">
        <f t="shared" si="20"/>
        <v>6921131</v>
      </c>
    </row>
    <row r="259" spans="1:8" x14ac:dyDescent="0.35">
      <c r="A259" s="248" t="s">
        <v>317</v>
      </c>
      <c r="B259" s="119">
        <v>4133731</v>
      </c>
      <c r="C259" s="119">
        <v>3913064</v>
      </c>
      <c r="D259" s="119">
        <v>529717</v>
      </c>
      <c r="E259" s="119">
        <v>902164</v>
      </c>
      <c r="F259" s="110">
        <v>1366217</v>
      </c>
      <c r="G259" s="110">
        <v>213516</v>
      </c>
      <c r="H259" s="109">
        <f t="shared" si="20"/>
        <v>11058409</v>
      </c>
    </row>
    <row r="260" spans="1:8" x14ac:dyDescent="0.35">
      <c r="A260" s="248" t="s">
        <v>316</v>
      </c>
      <c r="B260" s="119">
        <v>4695424</v>
      </c>
      <c r="C260" s="119">
        <v>5847038</v>
      </c>
      <c r="D260" s="119">
        <v>590859</v>
      </c>
      <c r="E260" s="119">
        <v>850634</v>
      </c>
      <c r="F260" s="110">
        <v>1674903</v>
      </c>
      <c r="G260" s="110">
        <v>238738</v>
      </c>
      <c r="H260" s="109">
        <f t="shared" si="20"/>
        <v>13897596</v>
      </c>
    </row>
    <row r="261" spans="1:8" x14ac:dyDescent="0.35">
      <c r="A261" s="248" t="s">
        <v>315</v>
      </c>
      <c r="B261" s="119">
        <v>3597000</v>
      </c>
      <c r="C261" s="119">
        <v>4429720</v>
      </c>
      <c r="D261" s="119">
        <v>437270</v>
      </c>
      <c r="E261" s="119">
        <v>608592</v>
      </c>
      <c r="F261" s="110">
        <v>1249048</v>
      </c>
      <c r="G261" s="110">
        <v>250196</v>
      </c>
      <c r="H261" s="109">
        <f t="shared" si="20"/>
        <v>10571826</v>
      </c>
    </row>
    <row r="262" spans="1:8" x14ac:dyDescent="0.35">
      <c r="A262" s="248" t="s">
        <v>314</v>
      </c>
      <c r="B262" s="119">
        <v>2920041</v>
      </c>
      <c r="C262" s="119">
        <v>3699107</v>
      </c>
      <c r="D262" s="119">
        <v>394806</v>
      </c>
      <c r="E262" s="119">
        <v>653817</v>
      </c>
      <c r="F262" s="110">
        <v>1204945</v>
      </c>
      <c r="G262" s="110">
        <v>183751</v>
      </c>
      <c r="H262" s="109">
        <f t="shared" si="20"/>
        <v>9056467</v>
      </c>
    </row>
    <row r="263" spans="1:8" x14ac:dyDescent="0.35">
      <c r="A263" s="248" t="s">
        <v>313</v>
      </c>
      <c r="B263" s="119">
        <v>3457153</v>
      </c>
      <c r="C263" s="119">
        <v>4350737</v>
      </c>
      <c r="D263" s="119">
        <v>387580</v>
      </c>
      <c r="E263" s="119">
        <v>598671</v>
      </c>
      <c r="F263" s="110">
        <v>1331803</v>
      </c>
      <c r="G263" s="110">
        <v>201913</v>
      </c>
      <c r="H263" s="109">
        <f t="shared" si="20"/>
        <v>10327857</v>
      </c>
    </row>
    <row r="264" spans="1:8" x14ac:dyDescent="0.35">
      <c r="A264" s="248" t="s">
        <v>312</v>
      </c>
      <c r="B264" s="119">
        <v>4234929</v>
      </c>
      <c r="C264" s="119">
        <v>4564902</v>
      </c>
      <c r="D264" s="119">
        <v>530479</v>
      </c>
      <c r="E264" s="119">
        <v>636206</v>
      </c>
      <c r="F264" s="110">
        <v>1591779</v>
      </c>
      <c r="G264" s="110">
        <v>256420</v>
      </c>
      <c r="H264" s="109">
        <f t="shared" si="20"/>
        <v>11814715</v>
      </c>
    </row>
    <row r="265" spans="1:8" x14ac:dyDescent="0.35">
      <c r="A265" s="248" t="s">
        <v>311</v>
      </c>
      <c r="B265" s="119">
        <v>6010669</v>
      </c>
      <c r="C265" s="119">
        <v>6021363</v>
      </c>
      <c r="D265" s="119">
        <v>561971</v>
      </c>
      <c r="E265" s="119">
        <v>782130</v>
      </c>
      <c r="F265" s="110">
        <v>1542611</v>
      </c>
      <c r="G265" s="110">
        <v>240152</v>
      </c>
      <c r="H265" s="109">
        <f t="shared" si="20"/>
        <v>15158896</v>
      </c>
    </row>
    <row r="266" spans="1:8" x14ac:dyDescent="0.35">
      <c r="A266" s="248" t="s">
        <v>310</v>
      </c>
      <c r="B266" s="119">
        <v>4682836</v>
      </c>
      <c r="C266" s="119">
        <v>5720150</v>
      </c>
      <c r="D266" s="119">
        <v>529760</v>
      </c>
      <c r="E266" s="119">
        <v>818686</v>
      </c>
      <c r="F266" s="110">
        <v>1161023</v>
      </c>
      <c r="G266" s="110">
        <v>305594</v>
      </c>
      <c r="H266" s="109">
        <f t="shared" si="20"/>
        <v>13218049</v>
      </c>
    </row>
    <row r="267" spans="1:8" x14ac:dyDescent="0.35">
      <c r="A267" s="248" t="s">
        <v>309</v>
      </c>
      <c r="B267" s="119">
        <v>4816364</v>
      </c>
      <c r="C267" s="119">
        <v>4494485</v>
      </c>
      <c r="D267" s="119">
        <v>509675</v>
      </c>
      <c r="E267" s="119">
        <v>740775</v>
      </c>
      <c r="F267" s="110">
        <v>1185072</v>
      </c>
      <c r="G267" s="110">
        <v>313451</v>
      </c>
      <c r="H267" s="109">
        <f t="shared" si="20"/>
        <v>12059822</v>
      </c>
    </row>
    <row r="268" spans="1:8" x14ac:dyDescent="0.35">
      <c r="A268" s="248" t="s">
        <v>308</v>
      </c>
      <c r="B268" s="119">
        <v>6990428</v>
      </c>
      <c r="C268" s="119">
        <v>4080149</v>
      </c>
      <c r="D268" s="119">
        <v>593880</v>
      </c>
      <c r="E268" s="119">
        <v>756964</v>
      </c>
      <c r="F268" s="110">
        <v>1161351</v>
      </c>
      <c r="G268" s="110">
        <v>343323</v>
      </c>
      <c r="H268" s="109">
        <f t="shared" si="20"/>
        <v>13926095</v>
      </c>
    </row>
    <row r="269" spans="1:8" x14ac:dyDescent="0.35">
      <c r="A269" s="248" t="s">
        <v>307</v>
      </c>
      <c r="B269" s="119">
        <v>4333438</v>
      </c>
      <c r="C269" s="119">
        <v>2984712</v>
      </c>
      <c r="D269" s="119">
        <v>362796</v>
      </c>
      <c r="E269" s="119">
        <v>681629</v>
      </c>
      <c r="F269" s="110">
        <v>1104447</v>
      </c>
      <c r="G269" s="110">
        <v>216328</v>
      </c>
      <c r="H269" s="109">
        <f t="shared" si="20"/>
        <v>9683350</v>
      </c>
    </row>
    <row r="270" spans="1:8" x14ac:dyDescent="0.35">
      <c r="A270" s="248" t="s">
        <v>306</v>
      </c>
      <c r="B270" s="119">
        <v>1650566</v>
      </c>
      <c r="C270" s="119">
        <v>1172051</v>
      </c>
      <c r="D270" s="119">
        <v>343203</v>
      </c>
      <c r="E270" s="119">
        <v>362978</v>
      </c>
      <c r="F270" s="110">
        <v>454626</v>
      </c>
      <c r="G270" s="110">
        <v>73551</v>
      </c>
      <c r="H270" s="109">
        <f t="shared" si="20"/>
        <v>4056975</v>
      </c>
    </row>
    <row r="271" spans="1:8" x14ac:dyDescent="0.35">
      <c r="A271" s="238" t="s">
        <v>305</v>
      </c>
      <c r="B271" s="118">
        <v>71005930</v>
      </c>
      <c r="C271" s="118">
        <v>74352839</v>
      </c>
      <c r="D271" s="118">
        <v>8942841</v>
      </c>
      <c r="E271" s="118">
        <v>13762339</v>
      </c>
      <c r="F271" s="108">
        <v>23731255</v>
      </c>
      <c r="G271" s="108">
        <v>4197323</v>
      </c>
      <c r="H271" s="108">
        <f>SUM(H252:H270)</f>
        <v>195992527</v>
      </c>
    </row>
    <row r="272" spans="1:8" x14ac:dyDescent="0.35">
      <c r="A272" s="228" t="s">
        <v>304</v>
      </c>
      <c r="B272" s="107">
        <f t="shared" ref="B272:H272" si="21">B271/19</f>
        <v>3737154.210526316</v>
      </c>
      <c r="C272" s="107">
        <f t="shared" si="21"/>
        <v>3913307.3157894737</v>
      </c>
      <c r="D272" s="107">
        <f t="shared" si="21"/>
        <v>470675.84210526315</v>
      </c>
      <c r="E272" s="107">
        <f t="shared" si="21"/>
        <v>724333.63157894742</v>
      </c>
      <c r="F272" s="107">
        <f t="shared" si="21"/>
        <v>1249013.4210526317</v>
      </c>
      <c r="G272" s="107">
        <f t="shared" si="21"/>
        <v>220911.73684210525</v>
      </c>
      <c r="H272" s="107">
        <f t="shared" si="21"/>
        <v>10315396.157894736</v>
      </c>
    </row>
    <row r="274" spans="1:8" x14ac:dyDescent="0.35">
      <c r="A274" s="249" t="s">
        <v>303</v>
      </c>
      <c r="B274" s="117">
        <v>4084524</v>
      </c>
      <c r="C274" s="117">
        <v>3465126</v>
      </c>
      <c r="D274" s="117">
        <v>415201</v>
      </c>
      <c r="E274" s="117">
        <v>628496</v>
      </c>
      <c r="F274" s="110">
        <v>934294</v>
      </c>
      <c r="G274" s="110">
        <v>161581</v>
      </c>
      <c r="H274" s="109">
        <f t="shared" ref="H274:H295" si="22">B274+C274+D274+E274+F274+G274</f>
        <v>9689222</v>
      </c>
    </row>
    <row r="275" spans="1:8" x14ac:dyDescent="0.35">
      <c r="A275" s="249" t="s">
        <v>302</v>
      </c>
      <c r="B275" s="117">
        <v>3588972</v>
      </c>
      <c r="C275" s="117">
        <v>4174046</v>
      </c>
      <c r="D275" s="117">
        <v>428246</v>
      </c>
      <c r="E275" s="117">
        <v>670755</v>
      </c>
      <c r="F275" s="110">
        <v>1145232</v>
      </c>
      <c r="G275" s="110">
        <v>141360</v>
      </c>
      <c r="H275" s="109">
        <f t="shared" si="22"/>
        <v>10148611</v>
      </c>
    </row>
    <row r="276" spans="1:8" x14ac:dyDescent="0.35">
      <c r="A276" s="249" t="s">
        <v>301</v>
      </c>
      <c r="B276" s="117">
        <v>3727250</v>
      </c>
      <c r="C276" s="117">
        <v>4382812</v>
      </c>
      <c r="D276" s="117">
        <v>413261</v>
      </c>
      <c r="E276" s="117">
        <v>638666</v>
      </c>
      <c r="F276" s="110">
        <v>1231862</v>
      </c>
      <c r="G276" s="110">
        <v>135731</v>
      </c>
      <c r="H276" s="109">
        <f t="shared" si="22"/>
        <v>10529582</v>
      </c>
    </row>
    <row r="277" spans="1:8" x14ac:dyDescent="0.35">
      <c r="A277" s="249" t="s">
        <v>300</v>
      </c>
      <c r="B277" s="117">
        <v>3720049</v>
      </c>
      <c r="C277" s="117">
        <v>3857896</v>
      </c>
      <c r="D277" s="117">
        <v>551191</v>
      </c>
      <c r="E277" s="117">
        <v>769082</v>
      </c>
      <c r="F277" s="110">
        <v>1359405</v>
      </c>
      <c r="G277" s="110">
        <v>142216</v>
      </c>
      <c r="H277" s="109">
        <f t="shared" si="22"/>
        <v>10399839</v>
      </c>
    </row>
    <row r="278" spans="1:8" x14ac:dyDescent="0.35">
      <c r="A278" s="249" t="s">
        <v>299</v>
      </c>
      <c r="B278" s="117">
        <v>4178797</v>
      </c>
      <c r="C278" s="117">
        <v>4367291</v>
      </c>
      <c r="D278" s="117">
        <v>526735</v>
      </c>
      <c r="E278" s="117">
        <v>1103596</v>
      </c>
      <c r="F278" s="110">
        <v>1495379</v>
      </c>
      <c r="G278" s="110">
        <v>162097</v>
      </c>
      <c r="H278" s="109">
        <f t="shared" si="22"/>
        <v>11833895</v>
      </c>
    </row>
    <row r="279" spans="1:8" x14ac:dyDescent="0.35">
      <c r="A279" s="249" t="s">
        <v>298</v>
      </c>
      <c r="B279" s="117">
        <v>2973338</v>
      </c>
      <c r="C279" s="117">
        <v>3769272</v>
      </c>
      <c r="D279" s="117">
        <v>539714</v>
      </c>
      <c r="E279" s="117">
        <v>628727</v>
      </c>
      <c r="F279" s="110">
        <v>1550988</v>
      </c>
      <c r="G279" s="110">
        <v>140828</v>
      </c>
      <c r="H279" s="109">
        <f t="shared" si="22"/>
        <v>9602867</v>
      </c>
    </row>
    <row r="280" spans="1:8" x14ac:dyDescent="0.35">
      <c r="A280" s="249" t="s">
        <v>297</v>
      </c>
      <c r="B280" s="117">
        <v>3024843</v>
      </c>
      <c r="C280" s="117">
        <v>3845972</v>
      </c>
      <c r="D280" s="117">
        <v>606171</v>
      </c>
      <c r="E280" s="117">
        <v>529379</v>
      </c>
      <c r="F280" s="110">
        <v>1717493</v>
      </c>
      <c r="G280" s="110">
        <v>123410</v>
      </c>
      <c r="H280" s="109">
        <f t="shared" si="22"/>
        <v>9847268</v>
      </c>
    </row>
    <row r="281" spans="1:8" x14ac:dyDescent="0.35">
      <c r="A281" s="249" t="s">
        <v>296</v>
      </c>
      <c r="B281" s="117">
        <v>3626696</v>
      </c>
      <c r="C281" s="117">
        <v>3997314</v>
      </c>
      <c r="D281" s="117">
        <v>639308</v>
      </c>
      <c r="E281" s="117">
        <v>603043</v>
      </c>
      <c r="F281" s="110">
        <v>1681051</v>
      </c>
      <c r="G281" s="110">
        <v>165146</v>
      </c>
      <c r="H281" s="109">
        <f t="shared" si="22"/>
        <v>10712558</v>
      </c>
    </row>
    <row r="282" spans="1:8" x14ac:dyDescent="0.35">
      <c r="A282" s="249" t="s">
        <v>295</v>
      </c>
      <c r="B282" s="117">
        <v>3934523</v>
      </c>
      <c r="C282" s="117">
        <v>5033125</v>
      </c>
      <c r="D282" s="117">
        <v>794972</v>
      </c>
      <c r="E282" s="117">
        <v>625671</v>
      </c>
      <c r="F282" s="110">
        <v>1598096</v>
      </c>
      <c r="G282" s="110">
        <v>158071</v>
      </c>
      <c r="H282" s="109">
        <f t="shared" si="22"/>
        <v>12144458</v>
      </c>
    </row>
    <row r="283" spans="1:8" x14ac:dyDescent="0.35">
      <c r="A283" s="249" t="s">
        <v>294</v>
      </c>
      <c r="B283" s="117">
        <v>3999118</v>
      </c>
      <c r="C283" s="117">
        <v>5502447</v>
      </c>
      <c r="D283" s="117">
        <v>608631</v>
      </c>
      <c r="E283" s="117">
        <v>740452</v>
      </c>
      <c r="F283" s="110">
        <v>1242589</v>
      </c>
      <c r="G283" s="110">
        <v>146194</v>
      </c>
      <c r="H283" s="109">
        <f t="shared" si="22"/>
        <v>12239431</v>
      </c>
    </row>
    <row r="284" spans="1:8" x14ac:dyDescent="0.35">
      <c r="A284" s="249" t="s">
        <v>293</v>
      </c>
      <c r="B284" s="117">
        <v>2475087</v>
      </c>
      <c r="C284" s="117">
        <v>4210160</v>
      </c>
      <c r="D284" s="117">
        <v>394167</v>
      </c>
      <c r="E284" s="117">
        <v>578293</v>
      </c>
      <c r="F284" s="110">
        <v>1256083</v>
      </c>
      <c r="G284" s="110">
        <v>143002</v>
      </c>
      <c r="H284" s="109">
        <f t="shared" si="22"/>
        <v>9056792</v>
      </c>
    </row>
    <row r="285" spans="1:8" x14ac:dyDescent="0.35">
      <c r="A285" s="249" t="s">
        <v>292</v>
      </c>
      <c r="B285" s="117">
        <v>3737608</v>
      </c>
      <c r="C285" s="117">
        <v>4554895</v>
      </c>
      <c r="D285" s="117">
        <v>399208</v>
      </c>
      <c r="E285" s="117">
        <v>627484</v>
      </c>
      <c r="F285" s="110">
        <v>1491842</v>
      </c>
      <c r="G285" s="110">
        <v>155554</v>
      </c>
      <c r="H285" s="109">
        <f t="shared" si="22"/>
        <v>10966591</v>
      </c>
    </row>
    <row r="286" spans="1:8" x14ac:dyDescent="0.35">
      <c r="A286" s="249" t="s">
        <v>291</v>
      </c>
      <c r="B286" s="117">
        <v>4720749</v>
      </c>
      <c r="C286" s="117">
        <v>3819504</v>
      </c>
      <c r="D286" s="117">
        <v>549242</v>
      </c>
      <c r="E286" s="117">
        <v>711899</v>
      </c>
      <c r="F286" s="110">
        <v>1540798</v>
      </c>
      <c r="G286" s="110">
        <v>223072</v>
      </c>
      <c r="H286" s="109">
        <f t="shared" si="22"/>
        <v>11565264</v>
      </c>
    </row>
    <row r="287" spans="1:8" x14ac:dyDescent="0.35">
      <c r="A287" s="249" t="s">
        <v>290</v>
      </c>
      <c r="B287" s="117">
        <v>2940162</v>
      </c>
      <c r="C287" s="117">
        <v>3365895</v>
      </c>
      <c r="D287" s="117">
        <v>576602</v>
      </c>
      <c r="E287" s="117">
        <v>475208</v>
      </c>
      <c r="F287" s="110">
        <v>1445380</v>
      </c>
      <c r="G287" s="110">
        <v>177175</v>
      </c>
      <c r="H287" s="109">
        <f t="shared" si="22"/>
        <v>8980422</v>
      </c>
    </row>
    <row r="288" spans="1:8" x14ac:dyDescent="0.35">
      <c r="A288" s="249" t="s">
        <v>289</v>
      </c>
      <c r="B288" s="117">
        <v>2337181</v>
      </c>
      <c r="C288" s="117">
        <v>2497237</v>
      </c>
      <c r="D288" s="117">
        <v>402138</v>
      </c>
      <c r="E288" s="117">
        <v>455736</v>
      </c>
      <c r="F288" s="110">
        <v>1012362</v>
      </c>
      <c r="G288" s="110">
        <v>120755</v>
      </c>
      <c r="H288" s="109">
        <f t="shared" si="22"/>
        <v>6825409</v>
      </c>
    </row>
    <row r="289" spans="1:8" x14ac:dyDescent="0.35">
      <c r="A289" s="249" t="s">
        <v>288</v>
      </c>
      <c r="B289" s="117">
        <v>1826110</v>
      </c>
      <c r="C289" s="117">
        <v>1660349</v>
      </c>
      <c r="D289" s="117">
        <v>237636</v>
      </c>
      <c r="E289" s="117">
        <v>491672</v>
      </c>
      <c r="F289" s="110">
        <v>1088088</v>
      </c>
      <c r="G289" s="110">
        <v>89276</v>
      </c>
      <c r="H289" s="109">
        <f t="shared" si="22"/>
        <v>5393131</v>
      </c>
    </row>
    <row r="290" spans="1:8" x14ac:dyDescent="0.35">
      <c r="A290" s="249" t="s">
        <v>287</v>
      </c>
      <c r="B290" s="117">
        <v>1394279</v>
      </c>
      <c r="C290" s="117">
        <v>1370490</v>
      </c>
      <c r="D290" s="117">
        <v>158743</v>
      </c>
      <c r="E290" s="117">
        <v>431383</v>
      </c>
      <c r="F290" s="110">
        <v>1002237</v>
      </c>
      <c r="G290" s="110">
        <v>90714</v>
      </c>
      <c r="H290" s="109">
        <f t="shared" si="22"/>
        <v>4447846</v>
      </c>
    </row>
    <row r="291" spans="1:8" x14ac:dyDescent="0.35">
      <c r="A291" s="249" t="s">
        <v>286</v>
      </c>
      <c r="B291" s="117">
        <v>292468</v>
      </c>
      <c r="C291" s="117">
        <v>362027</v>
      </c>
      <c r="D291" s="117">
        <v>56023</v>
      </c>
      <c r="E291" s="117">
        <v>248867</v>
      </c>
      <c r="F291" s="110">
        <v>631445</v>
      </c>
      <c r="G291" s="110">
        <v>36538</v>
      </c>
      <c r="H291" s="109">
        <f t="shared" si="22"/>
        <v>1627368</v>
      </c>
    </row>
    <row r="292" spans="1:8" x14ac:dyDescent="0.35">
      <c r="A292" s="249" t="s">
        <v>285</v>
      </c>
      <c r="B292" s="117">
        <v>235249</v>
      </c>
      <c r="C292" s="117">
        <v>300826</v>
      </c>
      <c r="D292" s="117">
        <v>41671</v>
      </c>
      <c r="E292" s="117">
        <v>333281</v>
      </c>
      <c r="F292" s="110">
        <v>265907</v>
      </c>
      <c r="G292" s="110">
        <v>36979</v>
      </c>
      <c r="H292" s="109">
        <f t="shared" si="22"/>
        <v>1213913</v>
      </c>
    </row>
    <row r="293" spans="1:8" x14ac:dyDescent="0.35">
      <c r="A293" s="249" t="s">
        <v>284</v>
      </c>
      <c r="B293" s="117">
        <v>1292660</v>
      </c>
      <c r="C293" s="117">
        <v>910383</v>
      </c>
      <c r="D293" s="117">
        <v>235576</v>
      </c>
      <c r="E293" s="117">
        <v>556444</v>
      </c>
      <c r="F293" s="110">
        <v>902671</v>
      </c>
      <c r="G293" s="110">
        <v>116022</v>
      </c>
      <c r="H293" s="109">
        <f t="shared" si="22"/>
        <v>4013756</v>
      </c>
    </row>
    <row r="294" spans="1:8" x14ac:dyDescent="0.35">
      <c r="A294" s="249" t="s">
        <v>283</v>
      </c>
      <c r="B294" s="117">
        <v>1233079</v>
      </c>
      <c r="C294" s="117">
        <v>1125022</v>
      </c>
      <c r="D294" s="117">
        <v>181238</v>
      </c>
      <c r="E294" s="117">
        <v>443482</v>
      </c>
      <c r="F294" s="110">
        <v>857278</v>
      </c>
      <c r="G294" s="110">
        <v>92750</v>
      </c>
      <c r="H294" s="109">
        <f t="shared" si="22"/>
        <v>3932849</v>
      </c>
    </row>
    <row r="295" spans="1:8" x14ac:dyDescent="0.35">
      <c r="A295" s="249" t="s">
        <v>282</v>
      </c>
      <c r="B295" s="117">
        <v>958836</v>
      </c>
      <c r="C295" s="117">
        <v>1244343</v>
      </c>
      <c r="D295" s="117">
        <v>163917</v>
      </c>
      <c r="E295" s="117">
        <v>407083</v>
      </c>
      <c r="F295" s="110">
        <v>861916</v>
      </c>
      <c r="G295" s="110">
        <v>91855</v>
      </c>
      <c r="H295" s="109">
        <f t="shared" si="22"/>
        <v>3727950</v>
      </c>
    </row>
    <row r="296" spans="1:8" x14ac:dyDescent="0.35">
      <c r="A296" s="238" t="s">
        <v>281</v>
      </c>
      <c r="B296" s="116">
        <v>60301578</v>
      </c>
      <c r="C296" s="116">
        <v>67816432</v>
      </c>
      <c r="D296" s="116">
        <v>8919591</v>
      </c>
      <c r="E296" s="116">
        <v>12698699</v>
      </c>
      <c r="F296" s="108">
        <v>26312396</v>
      </c>
      <c r="G296" s="108">
        <v>2850326</v>
      </c>
      <c r="H296" s="108">
        <f>SUM(H274:H295)</f>
        <v>178899022</v>
      </c>
    </row>
    <row r="297" spans="1:8" x14ac:dyDescent="0.35">
      <c r="A297" s="228" t="s">
        <v>280</v>
      </c>
      <c r="B297" s="107">
        <f t="shared" ref="B297:H297" si="23">B296/22</f>
        <v>2740980.8181818184</v>
      </c>
      <c r="C297" s="107">
        <f t="shared" si="23"/>
        <v>3082565.0909090908</v>
      </c>
      <c r="D297" s="107">
        <f t="shared" si="23"/>
        <v>405435.95454545453</v>
      </c>
      <c r="E297" s="107">
        <f t="shared" si="23"/>
        <v>577213.59090909094</v>
      </c>
      <c r="F297" s="107">
        <f t="shared" si="23"/>
        <v>1196018</v>
      </c>
      <c r="G297" s="107">
        <f t="shared" si="23"/>
        <v>129560.27272727272</v>
      </c>
      <c r="H297" s="107">
        <f t="shared" si="23"/>
        <v>8131773.7272727275</v>
      </c>
    </row>
    <row r="298" spans="1:8" x14ac:dyDescent="0.35">
      <c r="A298" s="250"/>
      <c r="B298" s="115"/>
      <c r="C298" s="115"/>
      <c r="D298" s="115"/>
      <c r="E298" s="115"/>
      <c r="F298" s="115"/>
      <c r="G298" s="115"/>
      <c r="H298" s="115"/>
    </row>
    <row r="299" spans="1:8" ht="84" customHeight="1" x14ac:dyDescent="0.35">
      <c r="A299" s="250"/>
      <c r="B299" s="115"/>
      <c r="C299" s="115"/>
      <c r="D299" s="115"/>
      <c r="E299" s="115"/>
      <c r="F299" s="115"/>
      <c r="G299" s="115"/>
      <c r="H299" s="115"/>
    </row>
    <row r="300" spans="1:8" x14ac:dyDescent="0.35">
      <c r="A300" s="250"/>
      <c r="B300" s="115"/>
      <c r="C300" s="115"/>
      <c r="D300" s="115"/>
      <c r="E300" s="115"/>
      <c r="F300" s="115"/>
      <c r="G300" s="115"/>
      <c r="H300" s="115"/>
    </row>
    <row r="301" spans="1:8" ht="21" x14ac:dyDescent="0.5">
      <c r="A301" s="231">
        <v>2009</v>
      </c>
    </row>
    <row r="302" spans="1:8" ht="31.5" customHeight="1" x14ac:dyDescent="0.35">
      <c r="A302" s="235" t="s">
        <v>189</v>
      </c>
      <c r="B302" s="112" t="s">
        <v>0</v>
      </c>
      <c r="C302" s="112" t="s">
        <v>1</v>
      </c>
      <c r="D302" s="112" t="s">
        <v>2</v>
      </c>
      <c r="E302" s="112" t="s">
        <v>3</v>
      </c>
      <c r="F302" s="112" t="s">
        <v>50</v>
      </c>
      <c r="G302" s="112" t="s">
        <v>52</v>
      </c>
      <c r="H302" s="112" t="s">
        <v>13</v>
      </c>
    </row>
    <row r="304" spans="1:8" x14ac:dyDescent="0.35">
      <c r="A304" s="251" t="s">
        <v>279</v>
      </c>
      <c r="B304" s="110">
        <v>1388755</v>
      </c>
      <c r="C304" s="110">
        <v>1544677</v>
      </c>
      <c r="D304" s="110">
        <v>173931</v>
      </c>
      <c r="E304" s="110">
        <v>388370</v>
      </c>
      <c r="F304" s="110">
        <v>703183</v>
      </c>
      <c r="G304" s="110">
        <v>86101</v>
      </c>
      <c r="H304" s="109">
        <f t="shared" ref="H304:H323" si="24">B304+C304+D304+E304+F304+G304</f>
        <v>4285017</v>
      </c>
    </row>
    <row r="305" spans="1:8" x14ac:dyDescent="0.35">
      <c r="A305" s="251" t="s">
        <v>278</v>
      </c>
      <c r="B305" s="110">
        <v>3501457</v>
      </c>
      <c r="C305" s="110">
        <v>2146525</v>
      </c>
      <c r="D305" s="110">
        <v>384755</v>
      </c>
      <c r="E305" s="110">
        <v>509455</v>
      </c>
      <c r="F305" s="110">
        <v>1050273</v>
      </c>
      <c r="G305" s="110">
        <v>164323</v>
      </c>
      <c r="H305" s="109">
        <f t="shared" si="24"/>
        <v>7756788</v>
      </c>
    </row>
    <row r="306" spans="1:8" x14ac:dyDescent="0.35">
      <c r="A306" s="251" t="s">
        <v>277</v>
      </c>
      <c r="B306" s="110">
        <v>3345177</v>
      </c>
      <c r="C306" s="110">
        <v>2517436</v>
      </c>
      <c r="D306" s="110">
        <v>462113</v>
      </c>
      <c r="E306" s="110">
        <v>907744</v>
      </c>
      <c r="F306" s="110">
        <v>1468064</v>
      </c>
      <c r="G306" s="110">
        <v>188637</v>
      </c>
      <c r="H306" s="109">
        <f t="shared" si="24"/>
        <v>8889171</v>
      </c>
    </row>
    <row r="307" spans="1:8" x14ac:dyDescent="0.35">
      <c r="A307" s="251" t="s">
        <v>276</v>
      </c>
      <c r="B307" s="110">
        <v>3104036</v>
      </c>
      <c r="C307" s="110">
        <v>2613926</v>
      </c>
      <c r="D307" s="110">
        <v>461257</v>
      </c>
      <c r="E307" s="110">
        <v>651131</v>
      </c>
      <c r="F307" s="110">
        <v>1508970</v>
      </c>
      <c r="G307" s="110">
        <v>197761</v>
      </c>
      <c r="H307" s="109">
        <f t="shared" si="24"/>
        <v>8537081</v>
      </c>
    </row>
    <row r="308" spans="1:8" x14ac:dyDescent="0.35">
      <c r="A308" s="251" t="s">
        <v>275</v>
      </c>
      <c r="B308" s="110">
        <v>4060397</v>
      </c>
      <c r="C308" s="110">
        <v>2391788</v>
      </c>
      <c r="D308" s="110">
        <v>473923</v>
      </c>
      <c r="E308" s="110">
        <v>697520</v>
      </c>
      <c r="F308" s="110">
        <v>1597953</v>
      </c>
      <c r="G308" s="110">
        <v>199549</v>
      </c>
      <c r="H308" s="109">
        <f t="shared" si="24"/>
        <v>9421130</v>
      </c>
    </row>
    <row r="309" spans="1:8" x14ac:dyDescent="0.35">
      <c r="A309" s="251" t="s">
        <v>274</v>
      </c>
      <c r="B309" s="110">
        <v>3923668</v>
      </c>
      <c r="C309" s="110">
        <v>2676689</v>
      </c>
      <c r="D309" s="110">
        <v>441395</v>
      </c>
      <c r="E309" s="110">
        <v>765536</v>
      </c>
      <c r="F309" s="110">
        <v>1329255</v>
      </c>
      <c r="G309" s="110">
        <v>191743</v>
      </c>
      <c r="H309" s="109">
        <f t="shared" si="24"/>
        <v>9328286</v>
      </c>
    </row>
    <row r="310" spans="1:8" x14ac:dyDescent="0.35">
      <c r="A310" s="251" t="s">
        <v>273</v>
      </c>
      <c r="B310" s="110">
        <v>3017845</v>
      </c>
      <c r="C310" s="110">
        <v>2227660</v>
      </c>
      <c r="D310" s="110">
        <v>387081</v>
      </c>
      <c r="E310" s="110">
        <v>681405</v>
      </c>
      <c r="F310" s="110">
        <v>1320312</v>
      </c>
      <c r="G310" s="110">
        <v>216138</v>
      </c>
      <c r="H310" s="109">
        <f t="shared" si="24"/>
        <v>7850441</v>
      </c>
    </row>
    <row r="311" spans="1:8" x14ac:dyDescent="0.35">
      <c r="A311" s="251" t="s">
        <v>272</v>
      </c>
      <c r="B311" s="110">
        <v>3108733</v>
      </c>
      <c r="C311" s="110">
        <v>2978298</v>
      </c>
      <c r="D311" s="110">
        <v>443904</v>
      </c>
      <c r="E311" s="110">
        <v>697929</v>
      </c>
      <c r="F311" s="110">
        <v>2034482</v>
      </c>
      <c r="G311" s="110">
        <v>177102</v>
      </c>
      <c r="H311" s="109">
        <f t="shared" si="24"/>
        <v>9440448</v>
      </c>
    </row>
    <row r="312" spans="1:8" x14ac:dyDescent="0.35">
      <c r="A312" s="251" t="s">
        <v>271</v>
      </c>
      <c r="B312" s="110">
        <v>3987733</v>
      </c>
      <c r="C312" s="110">
        <v>3546147</v>
      </c>
      <c r="D312" s="110">
        <v>448406</v>
      </c>
      <c r="E312" s="110">
        <v>679228</v>
      </c>
      <c r="F312" s="110">
        <v>1877673</v>
      </c>
      <c r="G312" s="110">
        <v>197387</v>
      </c>
      <c r="H312" s="109">
        <f t="shared" si="24"/>
        <v>10736574</v>
      </c>
    </row>
    <row r="313" spans="1:8" x14ac:dyDescent="0.35">
      <c r="A313" s="251" t="s">
        <v>270</v>
      </c>
      <c r="B313" s="110">
        <v>3918267</v>
      </c>
      <c r="C313" s="110">
        <v>4474329</v>
      </c>
      <c r="D313" s="110">
        <v>575130</v>
      </c>
      <c r="E313" s="110">
        <v>715254</v>
      </c>
      <c r="F313" s="110">
        <v>1772791</v>
      </c>
      <c r="G313" s="110">
        <v>244650</v>
      </c>
      <c r="H313" s="109">
        <f t="shared" si="24"/>
        <v>11700421</v>
      </c>
    </row>
    <row r="314" spans="1:8" x14ac:dyDescent="0.35">
      <c r="A314" s="251" t="s">
        <v>269</v>
      </c>
      <c r="B314" s="110">
        <v>3003200</v>
      </c>
      <c r="C314" s="110">
        <v>3650383</v>
      </c>
      <c r="D314" s="110">
        <v>437744</v>
      </c>
      <c r="E314" s="110">
        <v>610726</v>
      </c>
      <c r="F314" s="110">
        <v>1284711</v>
      </c>
      <c r="G314" s="110">
        <v>195049</v>
      </c>
      <c r="H314" s="109">
        <f t="shared" si="24"/>
        <v>9181813</v>
      </c>
    </row>
    <row r="315" spans="1:8" x14ac:dyDescent="0.35">
      <c r="A315" s="251" t="s">
        <v>268</v>
      </c>
      <c r="B315" s="110">
        <v>3454091</v>
      </c>
      <c r="C315" s="110">
        <v>3632937</v>
      </c>
      <c r="D315" s="110">
        <v>666183</v>
      </c>
      <c r="E315" s="110">
        <v>809669</v>
      </c>
      <c r="F315" s="110">
        <v>1710416</v>
      </c>
      <c r="G315" s="110">
        <v>248610</v>
      </c>
      <c r="H315" s="109">
        <f t="shared" si="24"/>
        <v>10521906</v>
      </c>
    </row>
    <row r="316" spans="1:8" x14ac:dyDescent="0.35">
      <c r="A316" s="251" t="s">
        <v>267</v>
      </c>
      <c r="B316" s="110">
        <v>3776791</v>
      </c>
      <c r="C316" s="110">
        <v>3606256</v>
      </c>
      <c r="D316" s="110">
        <v>568663</v>
      </c>
      <c r="E316" s="110">
        <v>661890</v>
      </c>
      <c r="F316" s="110">
        <v>1634692</v>
      </c>
      <c r="G316" s="110">
        <v>212609</v>
      </c>
      <c r="H316" s="109">
        <f t="shared" si="24"/>
        <v>10460901</v>
      </c>
    </row>
    <row r="317" spans="1:8" x14ac:dyDescent="0.35">
      <c r="A317" s="251" t="s">
        <v>266</v>
      </c>
      <c r="B317" s="110">
        <v>4608278</v>
      </c>
      <c r="C317" s="110">
        <v>3878300</v>
      </c>
      <c r="D317" s="110">
        <v>475725</v>
      </c>
      <c r="E317" s="110">
        <v>594840</v>
      </c>
      <c r="F317" s="110">
        <v>1744020</v>
      </c>
      <c r="G317" s="110">
        <v>176942</v>
      </c>
      <c r="H317" s="109">
        <f t="shared" si="24"/>
        <v>11478105</v>
      </c>
    </row>
    <row r="318" spans="1:8" x14ac:dyDescent="0.35">
      <c r="A318" s="251" t="s">
        <v>265</v>
      </c>
      <c r="B318" s="110">
        <v>4030337</v>
      </c>
      <c r="C318" s="110">
        <v>3381305</v>
      </c>
      <c r="D318" s="110">
        <v>487261</v>
      </c>
      <c r="E318" s="110">
        <v>760837</v>
      </c>
      <c r="F318" s="110">
        <v>1396527</v>
      </c>
      <c r="G318" s="110">
        <v>332074</v>
      </c>
      <c r="H318" s="109">
        <f t="shared" si="24"/>
        <v>10388341</v>
      </c>
    </row>
    <row r="319" spans="1:8" x14ac:dyDescent="0.35">
      <c r="A319" s="251" t="s">
        <v>264</v>
      </c>
      <c r="B319" s="110">
        <v>3252629</v>
      </c>
      <c r="C319" s="110">
        <v>2966315</v>
      </c>
      <c r="D319" s="110">
        <v>454337</v>
      </c>
      <c r="E319" s="110">
        <v>596209</v>
      </c>
      <c r="F319" s="110">
        <v>1298477</v>
      </c>
      <c r="G319" s="110">
        <v>282314</v>
      </c>
      <c r="H319" s="109">
        <f t="shared" si="24"/>
        <v>8850281</v>
      </c>
    </row>
    <row r="320" spans="1:8" x14ac:dyDescent="0.35">
      <c r="A320" s="251" t="s">
        <v>263</v>
      </c>
      <c r="B320" s="110">
        <v>3406020</v>
      </c>
      <c r="C320" s="110">
        <v>2504519</v>
      </c>
      <c r="D320" s="110">
        <v>445873</v>
      </c>
      <c r="E320" s="110">
        <v>670511</v>
      </c>
      <c r="F320" s="110">
        <v>1553588</v>
      </c>
      <c r="G320" s="110">
        <v>228938</v>
      </c>
      <c r="H320" s="109">
        <f t="shared" si="24"/>
        <v>8809449</v>
      </c>
    </row>
    <row r="321" spans="1:8" x14ac:dyDescent="0.35">
      <c r="A321" s="251" t="s">
        <v>262</v>
      </c>
      <c r="B321" s="110">
        <v>4044584</v>
      </c>
      <c r="C321" s="110">
        <v>3051326</v>
      </c>
      <c r="D321" s="110">
        <v>492553</v>
      </c>
      <c r="E321" s="110">
        <v>562230</v>
      </c>
      <c r="F321" s="110">
        <v>1515483</v>
      </c>
      <c r="G321" s="110">
        <v>277740</v>
      </c>
      <c r="H321" s="109">
        <f t="shared" si="24"/>
        <v>9943916</v>
      </c>
    </row>
    <row r="322" spans="1:8" x14ac:dyDescent="0.35">
      <c r="A322" s="251" t="s">
        <v>261</v>
      </c>
      <c r="B322" s="110">
        <v>4005774</v>
      </c>
      <c r="C322" s="110">
        <v>2655523</v>
      </c>
      <c r="D322" s="110">
        <v>449580</v>
      </c>
      <c r="E322" s="110">
        <v>524565</v>
      </c>
      <c r="F322" s="110">
        <v>1774190</v>
      </c>
      <c r="G322" s="110">
        <v>251256</v>
      </c>
      <c r="H322" s="109">
        <f t="shared" si="24"/>
        <v>9660888</v>
      </c>
    </row>
    <row r="323" spans="1:8" x14ac:dyDescent="0.35">
      <c r="A323" s="251" t="s">
        <v>260</v>
      </c>
      <c r="B323" s="110">
        <v>4600570</v>
      </c>
      <c r="C323" s="110">
        <v>3261339</v>
      </c>
      <c r="D323" s="110">
        <v>479912</v>
      </c>
      <c r="E323" s="110">
        <v>608903</v>
      </c>
      <c r="F323" s="110">
        <v>1627114</v>
      </c>
      <c r="G323" s="110">
        <v>233221</v>
      </c>
      <c r="H323" s="109">
        <f t="shared" si="24"/>
        <v>10811059</v>
      </c>
    </row>
    <row r="324" spans="1:8" x14ac:dyDescent="0.35">
      <c r="A324" s="238" t="s">
        <v>259</v>
      </c>
      <c r="B324" s="108">
        <f>SUM(B304:B323)</f>
        <v>71538342</v>
      </c>
      <c r="C324" s="108">
        <f>SUM(C304:C323)</f>
        <v>59705678</v>
      </c>
      <c r="D324" s="108">
        <f>SUM(D304:D323)</f>
        <v>9209726</v>
      </c>
      <c r="E324" s="108">
        <f>SUM(E304:E323)</f>
        <v>13093952</v>
      </c>
      <c r="F324" s="108">
        <v>30202174</v>
      </c>
      <c r="G324" s="108">
        <v>4302144</v>
      </c>
      <c r="H324" s="108">
        <f>SUM(H304:H323)</f>
        <v>188052016</v>
      </c>
    </row>
    <row r="325" spans="1:8" x14ac:dyDescent="0.35">
      <c r="A325" s="228" t="s">
        <v>258</v>
      </c>
      <c r="B325" s="107">
        <f t="shared" ref="B325:H325" si="25">B324/20</f>
        <v>3576917.1</v>
      </c>
      <c r="C325" s="107">
        <f t="shared" si="25"/>
        <v>2985283.9</v>
      </c>
      <c r="D325" s="107">
        <f t="shared" si="25"/>
        <v>460486.3</v>
      </c>
      <c r="E325" s="107">
        <f t="shared" si="25"/>
        <v>654697.6</v>
      </c>
      <c r="F325" s="107">
        <f t="shared" si="25"/>
        <v>1510108.7</v>
      </c>
      <c r="G325" s="107">
        <f t="shared" si="25"/>
        <v>215107.20000000001</v>
      </c>
      <c r="H325" s="107">
        <f t="shared" si="25"/>
        <v>9402600.8000000007</v>
      </c>
    </row>
    <row r="327" spans="1:8" x14ac:dyDescent="0.35">
      <c r="A327" s="251" t="s">
        <v>257</v>
      </c>
      <c r="B327" s="113">
        <v>3705054</v>
      </c>
      <c r="C327" s="113">
        <v>2653119</v>
      </c>
      <c r="D327" s="113">
        <v>401424</v>
      </c>
      <c r="E327" s="113">
        <v>658186</v>
      </c>
      <c r="F327" s="110">
        <v>1122516</v>
      </c>
      <c r="G327" s="110">
        <v>149149</v>
      </c>
      <c r="H327" s="109">
        <f t="shared" ref="H327:H345" si="26">B327+C327+D327+E327+F327+G327</f>
        <v>8689448</v>
      </c>
    </row>
    <row r="328" spans="1:8" x14ac:dyDescent="0.35">
      <c r="A328" s="251" t="s">
        <v>256</v>
      </c>
      <c r="B328" s="113">
        <v>3613379</v>
      </c>
      <c r="C328" s="113">
        <v>2744423</v>
      </c>
      <c r="D328" s="113">
        <v>507169</v>
      </c>
      <c r="E328" s="113">
        <v>710716</v>
      </c>
      <c r="F328" s="110">
        <v>2080448</v>
      </c>
      <c r="G328" s="110">
        <v>179735</v>
      </c>
      <c r="H328" s="109">
        <f t="shared" si="26"/>
        <v>9835870</v>
      </c>
    </row>
    <row r="329" spans="1:8" x14ac:dyDescent="0.35">
      <c r="A329" s="251" t="s">
        <v>255</v>
      </c>
      <c r="B329" s="113">
        <v>3460800</v>
      </c>
      <c r="C329" s="113">
        <v>2903487</v>
      </c>
      <c r="D329" s="113">
        <v>520572</v>
      </c>
      <c r="E329" s="113">
        <v>840648</v>
      </c>
      <c r="F329" s="110">
        <v>2399681</v>
      </c>
      <c r="G329" s="110">
        <v>135874</v>
      </c>
      <c r="H329" s="109">
        <f t="shared" si="26"/>
        <v>10261062</v>
      </c>
    </row>
    <row r="330" spans="1:8" x14ac:dyDescent="0.35">
      <c r="A330" s="251" t="s">
        <v>254</v>
      </c>
      <c r="B330" s="113">
        <v>3075136</v>
      </c>
      <c r="C330" s="113">
        <v>3480923</v>
      </c>
      <c r="D330" s="113">
        <v>541526</v>
      </c>
      <c r="E330" s="113">
        <v>747181</v>
      </c>
      <c r="F330" s="110">
        <v>1682991</v>
      </c>
      <c r="G330" s="110">
        <v>184236</v>
      </c>
      <c r="H330" s="109">
        <f t="shared" si="26"/>
        <v>9711993</v>
      </c>
    </row>
    <row r="331" spans="1:8" x14ac:dyDescent="0.35">
      <c r="A331" s="251" t="s">
        <v>253</v>
      </c>
      <c r="B331" s="113">
        <v>4076246</v>
      </c>
      <c r="C331" s="113">
        <v>3222440</v>
      </c>
      <c r="D331" s="113">
        <v>553696</v>
      </c>
      <c r="E331" s="113">
        <v>777409</v>
      </c>
      <c r="F331" s="110">
        <v>1893167</v>
      </c>
      <c r="G331" s="110">
        <v>160141</v>
      </c>
      <c r="H331" s="109">
        <f t="shared" si="26"/>
        <v>10683099</v>
      </c>
    </row>
    <row r="332" spans="1:8" x14ac:dyDescent="0.35">
      <c r="A332" s="251" t="s">
        <v>252</v>
      </c>
      <c r="B332" s="113">
        <v>2447232</v>
      </c>
      <c r="C332" s="113">
        <v>2272239</v>
      </c>
      <c r="D332" s="113">
        <v>408260</v>
      </c>
      <c r="E332" s="113">
        <v>692396</v>
      </c>
      <c r="F332" s="110">
        <v>1446475</v>
      </c>
      <c r="G332" s="110">
        <v>165877</v>
      </c>
      <c r="H332" s="109">
        <f t="shared" si="26"/>
        <v>7432479</v>
      </c>
    </row>
    <row r="333" spans="1:8" x14ac:dyDescent="0.35">
      <c r="A333" s="251" t="s">
        <v>251</v>
      </c>
      <c r="B333" s="113">
        <v>4640524</v>
      </c>
      <c r="C333" s="113">
        <v>4245574</v>
      </c>
      <c r="D333" s="113">
        <v>659265</v>
      </c>
      <c r="E333" s="113">
        <v>837228</v>
      </c>
      <c r="F333" s="110">
        <v>1663718</v>
      </c>
      <c r="G333" s="110">
        <v>202986</v>
      </c>
      <c r="H333" s="109">
        <f t="shared" si="26"/>
        <v>12249295</v>
      </c>
    </row>
    <row r="334" spans="1:8" x14ac:dyDescent="0.35">
      <c r="A334" s="251" t="s">
        <v>250</v>
      </c>
      <c r="B334" s="113">
        <v>3250413</v>
      </c>
      <c r="C334" s="113">
        <v>2986556</v>
      </c>
      <c r="D334" s="113">
        <v>490159</v>
      </c>
      <c r="E334" s="113">
        <v>730771</v>
      </c>
      <c r="F334" s="110">
        <v>1941443</v>
      </c>
      <c r="G334" s="110">
        <v>273273</v>
      </c>
      <c r="H334" s="109">
        <f t="shared" si="26"/>
        <v>9672615</v>
      </c>
    </row>
    <row r="335" spans="1:8" x14ac:dyDescent="0.35">
      <c r="A335" s="251" t="s">
        <v>249</v>
      </c>
      <c r="B335" s="113">
        <v>3498165</v>
      </c>
      <c r="C335" s="113">
        <v>4150026</v>
      </c>
      <c r="D335" s="113">
        <v>544575</v>
      </c>
      <c r="E335" s="113">
        <v>840574</v>
      </c>
      <c r="F335" s="110">
        <v>1848504</v>
      </c>
      <c r="G335" s="110">
        <v>212498</v>
      </c>
      <c r="H335" s="109">
        <f t="shared" si="26"/>
        <v>11094342</v>
      </c>
    </row>
    <row r="336" spans="1:8" x14ac:dyDescent="0.35">
      <c r="A336" s="251" t="s">
        <v>248</v>
      </c>
      <c r="B336" s="113">
        <v>2894653</v>
      </c>
      <c r="C336" s="113">
        <v>2714699</v>
      </c>
      <c r="D336" s="113">
        <v>408823</v>
      </c>
      <c r="E336" s="113">
        <v>598165</v>
      </c>
      <c r="F336" s="110">
        <v>1355668</v>
      </c>
      <c r="G336" s="110">
        <v>143010</v>
      </c>
      <c r="H336" s="109">
        <f t="shared" si="26"/>
        <v>8115018</v>
      </c>
    </row>
    <row r="337" spans="1:8" x14ac:dyDescent="0.35">
      <c r="A337" s="251" t="s">
        <v>247</v>
      </c>
      <c r="B337" s="113">
        <v>3946937</v>
      </c>
      <c r="C337" s="113">
        <v>3951894</v>
      </c>
      <c r="D337" s="113">
        <v>648627</v>
      </c>
      <c r="E337" s="113">
        <v>909372</v>
      </c>
      <c r="F337" s="110">
        <v>1631270</v>
      </c>
      <c r="G337" s="110">
        <v>255544</v>
      </c>
      <c r="H337" s="109">
        <f t="shared" si="26"/>
        <v>11343644</v>
      </c>
    </row>
    <row r="338" spans="1:8" x14ac:dyDescent="0.35">
      <c r="A338" s="251" t="s">
        <v>246</v>
      </c>
      <c r="B338" s="113">
        <v>4259322</v>
      </c>
      <c r="C338" s="113">
        <v>3669056</v>
      </c>
      <c r="D338" s="113">
        <v>483083</v>
      </c>
      <c r="E338" s="113">
        <v>895677</v>
      </c>
      <c r="F338" s="110">
        <v>1461573</v>
      </c>
      <c r="G338" s="110">
        <v>203632</v>
      </c>
      <c r="H338" s="109">
        <f t="shared" si="26"/>
        <v>10972343</v>
      </c>
    </row>
    <row r="339" spans="1:8" x14ac:dyDescent="0.35">
      <c r="A339" s="251" t="s">
        <v>245</v>
      </c>
      <c r="B339" s="113">
        <v>4571059</v>
      </c>
      <c r="C339" s="113">
        <v>3226610</v>
      </c>
      <c r="D339" s="113">
        <v>453744</v>
      </c>
      <c r="E339" s="113">
        <v>881964</v>
      </c>
      <c r="F339" s="110">
        <v>1744556</v>
      </c>
      <c r="G339" s="110">
        <v>225739</v>
      </c>
      <c r="H339" s="109">
        <f t="shared" si="26"/>
        <v>11103672</v>
      </c>
    </row>
    <row r="340" spans="1:8" x14ac:dyDescent="0.35">
      <c r="A340" s="251" t="s">
        <v>244</v>
      </c>
      <c r="B340" s="113">
        <v>4725714</v>
      </c>
      <c r="C340" s="113">
        <v>4262445</v>
      </c>
      <c r="D340" s="113">
        <v>594523</v>
      </c>
      <c r="E340" s="113">
        <v>927747</v>
      </c>
      <c r="F340" s="110">
        <v>1240023</v>
      </c>
      <c r="G340" s="110">
        <v>266468</v>
      </c>
      <c r="H340" s="109">
        <f t="shared" si="26"/>
        <v>12016920</v>
      </c>
    </row>
    <row r="341" spans="1:8" x14ac:dyDescent="0.35">
      <c r="A341" s="251" t="s">
        <v>243</v>
      </c>
      <c r="B341" s="113">
        <v>4452966</v>
      </c>
      <c r="C341" s="113">
        <v>3663503</v>
      </c>
      <c r="D341" s="113">
        <v>486787</v>
      </c>
      <c r="E341" s="113">
        <v>800699</v>
      </c>
      <c r="F341" s="110">
        <v>1335600</v>
      </c>
      <c r="G341" s="110">
        <v>233911</v>
      </c>
      <c r="H341" s="109">
        <f t="shared" si="26"/>
        <v>10973466</v>
      </c>
    </row>
    <row r="342" spans="1:8" x14ac:dyDescent="0.35">
      <c r="A342" s="251" t="s">
        <v>242</v>
      </c>
      <c r="B342" s="113">
        <v>5392327</v>
      </c>
      <c r="C342" s="113">
        <v>3653220</v>
      </c>
      <c r="D342" s="113">
        <v>521444</v>
      </c>
      <c r="E342" s="113">
        <v>710579</v>
      </c>
      <c r="F342" s="110">
        <v>1643702</v>
      </c>
      <c r="G342" s="110">
        <v>312441</v>
      </c>
      <c r="H342" s="109">
        <f t="shared" si="26"/>
        <v>12233713</v>
      </c>
    </row>
    <row r="343" spans="1:8" x14ac:dyDescent="0.35">
      <c r="A343" s="251" t="s">
        <v>241</v>
      </c>
      <c r="B343" s="113">
        <v>6135138</v>
      </c>
      <c r="C343" s="113">
        <v>4189597</v>
      </c>
      <c r="D343" s="113">
        <v>482695</v>
      </c>
      <c r="E343" s="113">
        <v>834911</v>
      </c>
      <c r="F343" s="110">
        <v>1601719</v>
      </c>
      <c r="G343" s="110">
        <v>275591</v>
      </c>
      <c r="H343" s="109">
        <f t="shared" si="26"/>
        <v>13519651</v>
      </c>
    </row>
    <row r="344" spans="1:8" x14ac:dyDescent="0.35">
      <c r="A344" s="251" t="s">
        <v>240</v>
      </c>
      <c r="B344" s="113">
        <v>6257124</v>
      </c>
      <c r="C344" s="113">
        <v>3308179</v>
      </c>
      <c r="D344" s="113">
        <v>427814</v>
      </c>
      <c r="E344" s="113">
        <v>858629</v>
      </c>
      <c r="F344" s="110">
        <v>1423654</v>
      </c>
      <c r="G344" s="110">
        <v>300459</v>
      </c>
      <c r="H344" s="109">
        <f t="shared" si="26"/>
        <v>12575859</v>
      </c>
    </row>
    <row r="345" spans="1:8" x14ac:dyDescent="0.35">
      <c r="A345" s="251" t="s">
        <v>239</v>
      </c>
      <c r="B345" s="113">
        <v>4315128</v>
      </c>
      <c r="C345" s="113">
        <v>3995119</v>
      </c>
      <c r="D345" s="113">
        <v>589193</v>
      </c>
      <c r="E345" s="113">
        <v>734002</v>
      </c>
      <c r="F345" s="110">
        <v>1285862</v>
      </c>
      <c r="G345" s="110">
        <v>215036</v>
      </c>
      <c r="H345" s="109">
        <f t="shared" si="26"/>
        <v>11134340</v>
      </c>
    </row>
    <row r="346" spans="1:8" x14ac:dyDescent="0.35">
      <c r="A346" s="238" t="s">
        <v>238</v>
      </c>
      <c r="B346" s="108">
        <f>SUM(B327:B345)</f>
        <v>78717317</v>
      </c>
      <c r="C346" s="108">
        <f>SUM(C327:C345)</f>
        <v>65293109</v>
      </c>
      <c r="D346" s="108">
        <f>SUM(D327:D345)</f>
        <v>9723379</v>
      </c>
      <c r="E346" s="108">
        <f>SUM(E327:E345)</f>
        <v>14986854</v>
      </c>
      <c r="F346" s="108">
        <v>30802570</v>
      </c>
      <c r="G346" s="108">
        <v>4095600</v>
      </c>
      <c r="H346" s="108">
        <f>SUM(H327:H345)</f>
        <v>203618829</v>
      </c>
    </row>
    <row r="347" spans="1:8" x14ac:dyDescent="0.35">
      <c r="A347" s="228" t="s">
        <v>237</v>
      </c>
      <c r="B347" s="107">
        <f t="shared" ref="B347:H347" si="27">B346/19</f>
        <v>4143016.6842105263</v>
      </c>
      <c r="C347" s="107">
        <f t="shared" si="27"/>
        <v>3436479.4210526315</v>
      </c>
      <c r="D347" s="107">
        <f t="shared" si="27"/>
        <v>511756.78947368421</v>
      </c>
      <c r="E347" s="107">
        <f t="shared" si="27"/>
        <v>788781.78947368416</v>
      </c>
      <c r="F347" s="107">
        <f t="shared" si="27"/>
        <v>1621187.894736842</v>
      </c>
      <c r="G347" s="107">
        <f t="shared" si="27"/>
        <v>215557.89473684211</v>
      </c>
      <c r="H347" s="107">
        <f t="shared" si="27"/>
        <v>10716780.47368421</v>
      </c>
    </row>
    <row r="349" spans="1:8" x14ac:dyDescent="0.35">
      <c r="A349" s="251" t="s">
        <v>236</v>
      </c>
      <c r="B349" s="110">
        <v>4087234</v>
      </c>
      <c r="C349" s="110">
        <v>3886230</v>
      </c>
      <c r="D349" s="110">
        <v>456885</v>
      </c>
      <c r="E349" s="110">
        <v>663973</v>
      </c>
      <c r="F349" s="110">
        <v>1112238</v>
      </c>
      <c r="G349" s="110">
        <v>189230</v>
      </c>
      <c r="H349" s="109">
        <f t="shared" ref="H349:H370" si="28">B349+C349+D349+E349+F349+G349</f>
        <v>10395790</v>
      </c>
    </row>
    <row r="350" spans="1:8" x14ac:dyDescent="0.35">
      <c r="A350" s="251" t="s">
        <v>235</v>
      </c>
      <c r="B350" s="110">
        <v>4053534</v>
      </c>
      <c r="C350" s="110">
        <v>4106066</v>
      </c>
      <c r="D350" s="110">
        <v>490414</v>
      </c>
      <c r="E350" s="110">
        <v>646300</v>
      </c>
      <c r="F350" s="110">
        <v>1226548</v>
      </c>
      <c r="G350" s="110">
        <v>201937</v>
      </c>
      <c r="H350" s="109">
        <f t="shared" si="28"/>
        <v>10724799</v>
      </c>
    </row>
    <row r="351" spans="1:8" x14ac:dyDescent="0.35">
      <c r="A351" s="251" t="s">
        <v>234</v>
      </c>
      <c r="B351" s="110">
        <v>3864904</v>
      </c>
      <c r="C351" s="110">
        <v>4197963</v>
      </c>
      <c r="D351" s="110">
        <v>536230</v>
      </c>
      <c r="E351" s="110">
        <v>676620</v>
      </c>
      <c r="F351" s="110">
        <v>1620642</v>
      </c>
      <c r="G351" s="110">
        <v>178824</v>
      </c>
      <c r="H351" s="109">
        <f t="shared" si="28"/>
        <v>11075183</v>
      </c>
    </row>
    <row r="352" spans="1:8" x14ac:dyDescent="0.35">
      <c r="A352" s="251" t="s">
        <v>233</v>
      </c>
      <c r="B352" s="110">
        <v>4311007</v>
      </c>
      <c r="C352" s="110">
        <v>4410963</v>
      </c>
      <c r="D352" s="110">
        <v>554093</v>
      </c>
      <c r="E352" s="110">
        <v>539822</v>
      </c>
      <c r="F352" s="110">
        <v>1498673</v>
      </c>
      <c r="G352" s="110">
        <v>172325</v>
      </c>
      <c r="H352" s="109">
        <f t="shared" si="28"/>
        <v>11486883</v>
      </c>
    </row>
    <row r="353" spans="1:8" x14ac:dyDescent="0.35">
      <c r="A353" s="251" t="s">
        <v>232</v>
      </c>
      <c r="B353" s="110">
        <v>5057071</v>
      </c>
      <c r="C353" s="110">
        <v>4505735</v>
      </c>
      <c r="D353" s="110">
        <v>646774</v>
      </c>
      <c r="E353" s="110">
        <v>579774</v>
      </c>
      <c r="F353" s="110">
        <v>1600031</v>
      </c>
      <c r="G353" s="110">
        <v>179642</v>
      </c>
      <c r="H353" s="109">
        <f t="shared" si="28"/>
        <v>12569027</v>
      </c>
    </row>
    <row r="354" spans="1:8" x14ac:dyDescent="0.35">
      <c r="A354" s="251" t="s">
        <v>231</v>
      </c>
      <c r="B354" s="110">
        <v>3932210</v>
      </c>
      <c r="C354" s="110">
        <v>3742505</v>
      </c>
      <c r="D354" s="110">
        <v>650073</v>
      </c>
      <c r="E354" s="110">
        <v>443356</v>
      </c>
      <c r="F354" s="110">
        <v>1671557</v>
      </c>
      <c r="G354" s="110">
        <v>176287</v>
      </c>
      <c r="H354" s="109">
        <f t="shared" si="28"/>
        <v>10615988</v>
      </c>
    </row>
    <row r="355" spans="1:8" x14ac:dyDescent="0.35">
      <c r="A355" s="251" t="s">
        <v>230</v>
      </c>
      <c r="B355" s="110">
        <v>3707263</v>
      </c>
      <c r="C355" s="110">
        <v>4581087</v>
      </c>
      <c r="D355" s="110">
        <v>794714</v>
      </c>
      <c r="E355" s="110">
        <v>691650</v>
      </c>
      <c r="F355" s="110">
        <v>2237968</v>
      </c>
      <c r="G355" s="110">
        <v>226098</v>
      </c>
      <c r="H355" s="109">
        <f t="shared" si="28"/>
        <v>12238780</v>
      </c>
    </row>
    <row r="356" spans="1:8" x14ac:dyDescent="0.35">
      <c r="A356" s="251" t="s">
        <v>229</v>
      </c>
      <c r="B356" s="110">
        <v>3998977</v>
      </c>
      <c r="C356" s="110">
        <v>4819616</v>
      </c>
      <c r="D356" s="110">
        <v>720936</v>
      </c>
      <c r="E356" s="110">
        <v>615313</v>
      </c>
      <c r="F356" s="110">
        <v>2279352</v>
      </c>
      <c r="G356" s="110">
        <v>161818</v>
      </c>
      <c r="H356" s="109">
        <f t="shared" si="28"/>
        <v>12596012</v>
      </c>
    </row>
    <row r="357" spans="1:8" x14ac:dyDescent="0.35">
      <c r="A357" s="251" t="s">
        <v>228</v>
      </c>
      <c r="B357" s="110">
        <v>4300496</v>
      </c>
      <c r="C357" s="110">
        <v>5953343</v>
      </c>
      <c r="D357" s="110">
        <v>921313</v>
      </c>
      <c r="E357" s="110">
        <v>765340</v>
      </c>
      <c r="F357" s="110">
        <v>1577601</v>
      </c>
      <c r="G357" s="110">
        <v>198146</v>
      </c>
      <c r="H357" s="109">
        <f t="shared" si="28"/>
        <v>13716239</v>
      </c>
    </row>
    <row r="358" spans="1:8" x14ac:dyDescent="0.35">
      <c r="A358" s="251" t="s">
        <v>227</v>
      </c>
      <c r="B358" s="110">
        <v>3735115</v>
      </c>
      <c r="C358" s="110">
        <v>4906725</v>
      </c>
      <c r="D358" s="110">
        <v>536562</v>
      </c>
      <c r="E358" s="110">
        <v>595482</v>
      </c>
      <c r="F358" s="110">
        <v>1155520</v>
      </c>
      <c r="G358" s="110">
        <v>171812</v>
      </c>
      <c r="H358" s="109">
        <f t="shared" si="28"/>
        <v>11101216</v>
      </c>
    </row>
    <row r="359" spans="1:8" x14ac:dyDescent="0.35">
      <c r="A359" s="251" t="s">
        <v>226</v>
      </c>
      <c r="B359" s="110">
        <v>3157184</v>
      </c>
      <c r="C359" s="110">
        <v>4939212</v>
      </c>
      <c r="D359" s="110">
        <v>445483</v>
      </c>
      <c r="E359" s="110">
        <v>820226</v>
      </c>
      <c r="F359" s="110">
        <v>1200644</v>
      </c>
      <c r="G359" s="110">
        <v>160495</v>
      </c>
      <c r="H359" s="109">
        <f t="shared" si="28"/>
        <v>10723244</v>
      </c>
    </row>
    <row r="360" spans="1:8" x14ac:dyDescent="0.35">
      <c r="A360" s="251" t="s">
        <v>225</v>
      </c>
      <c r="B360" s="110">
        <v>4062182</v>
      </c>
      <c r="C360" s="110">
        <v>4727152</v>
      </c>
      <c r="D360" s="110">
        <v>340672</v>
      </c>
      <c r="E360" s="110">
        <v>565054</v>
      </c>
      <c r="F360" s="110">
        <v>1249074</v>
      </c>
      <c r="G360" s="110">
        <v>129284</v>
      </c>
      <c r="H360" s="109">
        <f t="shared" si="28"/>
        <v>11073418</v>
      </c>
    </row>
    <row r="361" spans="1:8" x14ac:dyDescent="0.35">
      <c r="A361" s="251" t="s">
        <v>224</v>
      </c>
      <c r="B361" s="110">
        <v>5789233</v>
      </c>
      <c r="C361" s="110">
        <v>5109459</v>
      </c>
      <c r="D361" s="110">
        <v>593124</v>
      </c>
      <c r="E361" s="110">
        <v>534709</v>
      </c>
      <c r="F361" s="110">
        <v>1362566</v>
      </c>
      <c r="G361" s="110">
        <v>348263</v>
      </c>
      <c r="H361" s="109">
        <f t="shared" si="28"/>
        <v>13737354</v>
      </c>
    </row>
    <row r="362" spans="1:8" x14ac:dyDescent="0.35">
      <c r="A362" s="251" t="s">
        <v>223</v>
      </c>
      <c r="B362" s="110">
        <v>5518297</v>
      </c>
      <c r="C362" s="110">
        <v>4102795</v>
      </c>
      <c r="D362" s="110">
        <v>652435</v>
      </c>
      <c r="E362" s="110">
        <v>731613</v>
      </c>
      <c r="F362" s="110">
        <v>1573057</v>
      </c>
      <c r="G362" s="110">
        <v>296886</v>
      </c>
      <c r="H362" s="109">
        <f t="shared" si="28"/>
        <v>12875083</v>
      </c>
    </row>
    <row r="363" spans="1:8" x14ac:dyDescent="0.35">
      <c r="A363" s="251" t="s">
        <v>222</v>
      </c>
      <c r="B363" s="110">
        <v>3186890</v>
      </c>
      <c r="C363" s="110">
        <v>3109398</v>
      </c>
      <c r="D363" s="110">
        <v>449908</v>
      </c>
      <c r="E363" s="110">
        <v>499385</v>
      </c>
      <c r="F363" s="110">
        <v>1063686</v>
      </c>
      <c r="G363" s="110">
        <v>204961</v>
      </c>
      <c r="H363" s="109">
        <f t="shared" si="28"/>
        <v>8514228</v>
      </c>
    </row>
    <row r="364" spans="1:8" x14ac:dyDescent="0.35">
      <c r="A364" s="251" t="s">
        <v>221</v>
      </c>
      <c r="B364" s="110">
        <v>2258752</v>
      </c>
      <c r="C364" s="110">
        <v>3757855</v>
      </c>
      <c r="D364" s="110">
        <v>414536</v>
      </c>
      <c r="E364" s="110">
        <v>579817</v>
      </c>
      <c r="F364" s="110">
        <v>1183831</v>
      </c>
      <c r="G364" s="110">
        <v>196772</v>
      </c>
      <c r="H364" s="109">
        <f t="shared" si="28"/>
        <v>8391563</v>
      </c>
    </row>
    <row r="365" spans="1:8" x14ac:dyDescent="0.35">
      <c r="A365" s="251" t="s">
        <v>220</v>
      </c>
      <c r="B365" s="110">
        <v>3396529</v>
      </c>
      <c r="C365" s="110">
        <v>3105085</v>
      </c>
      <c r="D365" s="110">
        <v>502671</v>
      </c>
      <c r="E365" s="110">
        <v>548057</v>
      </c>
      <c r="F365" s="110">
        <v>1331291</v>
      </c>
      <c r="G365" s="110">
        <v>280267</v>
      </c>
      <c r="H365" s="109">
        <f t="shared" si="28"/>
        <v>9163900</v>
      </c>
    </row>
    <row r="366" spans="1:8" x14ac:dyDescent="0.35">
      <c r="A366" s="251" t="s">
        <v>219</v>
      </c>
      <c r="B366" s="110">
        <v>3604868</v>
      </c>
      <c r="C366" s="110">
        <v>4005507</v>
      </c>
      <c r="D366" s="110">
        <v>578392</v>
      </c>
      <c r="E366" s="110">
        <v>649916</v>
      </c>
      <c r="F366" s="110">
        <v>1644859</v>
      </c>
      <c r="G366" s="110">
        <v>295642</v>
      </c>
      <c r="H366" s="109">
        <f t="shared" si="28"/>
        <v>10779184</v>
      </c>
    </row>
    <row r="367" spans="1:8" x14ac:dyDescent="0.35">
      <c r="A367" s="251" t="s">
        <v>218</v>
      </c>
      <c r="B367" s="110">
        <v>3501257</v>
      </c>
      <c r="C367" s="110">
        <v>3578209</v>
      </c>
      <c r="D367" s="110">
        <v>414033</v>
      </c>
      <c r="E367" s="110">
        <v>521015</v>
      </c>
      <c r="F367" s="110">
        <v>1464241</v>
      </c>
      <c r="G367" s="110">
        <v>260912</v>
      </c>
      <c r="H367" s="109">
        <f t="shared" si="28"/>
        <v>9739667</v>
      </c>
    </row>
    <row r="368" spans="1:8" x14ac:dyDescent="0.35">
      <c r="A368" s="251" t="s">
        <v>217</v>
      </c>
      <c r="B368" s="110">
        <v>3009022</v>
      </c>
      <c r="C368" s="110">
        <v>2836372</v>
      </c>
      <c r="D368" s="110">
        <v>444346</v>
      </c>
      <c r="E368" s="110">
        <v>502884</v>
      </c>
      <c r="F368" s="110">
        <v>1413569</v>
      </c>
      <c r="G368" s="110">
        <v>272846</v>
      </c>
      <c r="H368" s="109">
        <f t="shared" si="28"/>
        <v>8479039</v>
      </c>
    </row>
    <row r="369" spans="1:8" x14ac:dyDescent="0.35">
      <c r="A369" s="251" t="s">
        <v>216</v>
      </c>
      <c r="B369" s="110">
        <v>2545335</v>
      </c>
      <c r="C369" s="110">
        <v>2965363</v>
      </c>
      <c r="D369" s="110">
        <v>416177</v>
      </c>
      <c r="E369" s="110">
        <v>606456</v>
      </c>
      <c r="F369" s="110">
        <v>1056940</v>
      </c>
      <c r="G369" s="110">
        <v>247706</v>
      </c>
      <c r="H369" s="109">
        <f t="shared" si="28"/>
        <v>7837977</v>
      </c>
    </row>
    <row r="370" spans="1:8" x14ac:dyDescent="0.35">
      <c r="A370" s="251" t="s">
        <v>215</v>
      </c>
      <c r="B370" s="110">
        <v>3083415</v>
      </c>
      <c r="C370" s="110">
        <v>3415170</v>
      </c>
      <c r="D370" s="110">
        <v>445837</v>
      </c>
      <c r="E370" s="110">
        <v>941621</v>
      </c>
      <c r="F370" s="110">
        <v>1425753</v>
      </c>
      <c r="G370" s="110">
        <v>182929</v>
      </c>
      <c r="H370" s="109">
        <f t="shared" si="28"/>
        <v>9494725</v>
      </c>
    </row>
    <row r="371" spans="1:8" x14ac:dyDescent="0.35">
      <c r="A371" s="238" t="s">
        <v>214</v>
      </c>
      <c r="B371" s="108">
        <f>SUM(B349:B370)</f>
        <v>84160775</v>
      </c>
      <c r="C371" s="108">
        <f>SUM(C349:C370)</f>
        <v>90761810</v>
      </c>
      <c r="D371" s="108">
        <f>SUM(D349:D370)</f>
        <v>12005608</v>
      </c>
      <c r="E371" s="108">
        <f>SUM(E349:E370)</f>
        <v>13718383</v>
      </c>
      <c r="F371" s="108">
        <v>31949641</v>
      </c>
      <c r="G371" s="108">
        <v>4733082</v>
      </c>
      <c r="H371" s="108">
        <f>SUM(H349:H370)</f>
        <v>237329299</v>
      </c>
    </row>
    <row r="372" spans="1:8" x14ac:dyDescent="0.35">
      <c r="A372" s="228" t="s">
        <v>213</v>
      </c>
      <c r="B372" s="107">
        <f t="shared" ref="B372:H372" si="29">B371/22</f>
        <v>3825489.7727272729</v>
      </c>
      <c r="C372" s="107">
        <f t="shared" si="29"/>
        <v>4125536.8181818184</v>
      </c>
      <c r="D372" s="107">
        <f t="shared" si="29"/>
        <v>545709.45454545459</v>
      </c>
      <c r="E372" s="107">
        <f t="shared" si="29"/>
        <v>623562.86363636365</v>
      </c>
      <c r="F372" s="107">
        <f t="shared" si="29"/>
        <v>1452256.4090909092</v>
      </c>
      <c r="G372" s="107">
        <f t="shared" si="29"/>
        <v>215140.09090909091</v>
      </c>
      <c r="H372" s="107">
        <f t="shared" si="29"/>
        <v>10787695.409090908</v>
      </c>
    </row>
    <row r="374" spans="1:8" x14ac:dyDescent="0.35">
      <c r="A374" s="251" t="s">
        <v>212</v>
      </c>
      <c r="B374" s="113">
        <v>3211814</v>
      </c>
      <c r="C374" s="113">
        <v>3379065</v>
      </c>
      <c r="D374" s="113">
        <v>416954</v>
      </c>
      <c r="E374" s="113">
        <v>715240</v>
      </c>
      <c r="F374" s="110">
        <v>1260819</v>
      </c>
      <c r="G374" s="110">
        <v>170252</v>
      </c>
      <c r="H374" s="109">
        <f t="shared" ref="H374:H394" si="30">B374+C374+D374+E374+F374+G374</f>
        <v>9154144</v>
      </c>
    </row>
    <row r="375" spans="1:8" x14ac:dyDescent="0.35">
      <c r="A375" s="251" t="s">
        <v>211</v>
      </c>
      <c r="B375" s="113">
        <v>3513030</v>
      </c>
      <c r="C375" s="113">
        <v>3925688</v>
      </c>
      <c r="D375" s="113">
        <v>593180</v>
      </c>
      <c r="E375" s="113">
        <v>862280</v>
      </c>
      <c r="F375" s="110">
        <v>1347162</v>
      </c>
      <c r="G375" s="110">
        <v>248776</v>
      </c>
      <c r="H375" s="109">
        <f t="shared" si="30"/>
        <v>10490116</v>
      </c>
    </row>
    <row r="376" spans="1:8" x14ac:dyDescent="0.35">
      <c r="A376" s="251" t="s">
        <v>210</v>
      </c>
      <c r="B376" s="113">
        <v>4701637</v>
      </c>
      <c r="C376" s="113">
        <v>2824080</v>
      </c>
      <c r="D376" s="113">
        <v>460256</v>
      </c>
      <c r="E376" s="113">
        <v>680557</v>
      </c>
      <c r="F376" s="110">
        <v>1040658</v>
      </c>
      <c r="G376" s="110">
        <v>190461</v>
      </c>
      <c r="H376" s="109">
        <f t="shared" si="30"/>
        <v>9897649</v>
      </c>
    </row>
    <row r="377" spans="1:8" x14ac:dyDescent="0.35">
      <c r="A377" s="251" t="s">
        <v>209</v>
      </c>
      <c r="B377" s="113">
        <v>2545005</v>
      </c>
      <c r="C377" s="113">
        <v>2572043</v>
      </c>
      <c r="D377" s="113">
        <v>417614</v>
      </c>
      <c r="E377" s="113">
        <v>624515</v>
      </c>
      <c r="F377" s="110">
        <v>945144</v>
      </c>
      <c r="G377" s="110">
        <v>207176</v>
      </c>
      <c r="H377" s="109">
        <f t="shared" si="30"/>
        <v>7311497</v>
      </c>
    </row>
    <row r="378" spans="1:8" x14ac:dyDescent="0.35">
      <c r="A378" s="251" t="s">
        <v>208</v>
      </c>
      <c r="B378" s="114">
        <v>2837815</v>
      </c>
      <c r="C378" s="114">
        <v>2739493</v>
      </c>
      <c r="D378" s="114">
        <v>420339</v>
      </c>
      <c r="E378" s="114">
        <v>764344</v>
      </c>
      <c r="F378" s="110">
        <v>1315521</v>
      </c>
      <c r="G378" s="110">
        <v>151000</v>
      </c>
      <c r="H378" s="109">
        <f t="shared" si="30"/>
        <v>8228512</v>
      </c>
    </row>
    <row r="379" spans="1:8" x14ac:dyDescent="0.35">
      <c r="A379" s="251" t="s">
        <v>207</v>
      </c>
      <c r="B379" s="114">
        <v>2803000</v>
      </c>
      <c r="C379" s="114">
        <v>2687087</v>
      </c>
      <c r="D379" s="114">
        <v>383538</v>
      </c>
      <c r="E379" s="114">
        <v>803251</v>
      </c>
      <c r="F379" s="110">
        <v>1675533</v>
      </c>
      <c r="G379" s="110">
        <v>168945</v>
      </c>
      <c r="H379" s="109">
        <f t="shared" si="30"/>
        <v>8521354</v>
      </c>
    </row>
    <row r="380" spans="1:8" x14ac:dyDescent="0.35">
      <c r="A380" s="251" t="s">
        <v>206</v>
      </c>
      <c r="B380" s="114">
        <v>2453354</v>
      </c>
      <c r="C380" s="114">
        <v>2749216</v>
      </c>
      <c r="D380" s="114">
        <v>429351</v>
      </c>
      <c r="E380" s="114">
        <v>915575</v>
      </c>
      <c r="F380" s="110">
        <v>1338839</v>
      </c>
      <c r="G380" s="110">
        <v>124112</v>
      </c>
      <c r="H380" s="109">
        <f t="shared" si="30"/>
        <v>8010447</v>
      </c>
    </row>
    <row r="381" spans="1:8" x14ac:dyDescent="0.35">
      <c r="A381" s="251" t="s">
        <v>205</v>
      </c>
      <c r="B381" s="113">
        <v>1720540</v>
      </c>
      <c r="C381" s="113">
        <v>2145478</v>
      </c>
      <c r="D381" s="113">
        <v>236587</v>
      </c>
      <c r="E381" s="113">
        <v>611155</v>
      </c>
      <c r="F381" s="110">
        <v>1252008</v>
      </c>
      <c r="G381" s="110">
        <v>114482</v>
      </c>
      <c r="H381" s="109">
        <f t="shared" si="30"/>
        <v>6080250</v>
      </c>
    </row>
    <row r="382" spans="1:8" x14ac:dyDescent="0.35">
      <c r="A382" s="251" t="s">
        <v>204</v>
      </c>
      <c r="B382" s="113">
        <v>2946454</v>
      </c>
      <c r="C382" s="113">
        <v>3058852</v>
      </c>
      <c r="D382" s="113">
        <v>425760</v>
      </c>
      <c r="E382" s="113">
        <v>977684</v>
      </c>
      <c r="F382" s="110">
        <v>1561609</v>
      </c>
      <c r="G382" s="110">
        <v>134003</v>
      </c>
      <c r="H382" s="109">
        <f t="shared" si="30"/>
        <v>9104362</v>
      </c>
    </row>
    <row r="383" spans="1:8" x14ac:dyDescent="0.35">
      <c r="A383" s="251" t="s">
        <v>203</v>
      </c>
      <c r="B383" s="113">
        <v>3011101</v>
      </c>
      <c r="C383" s="113">
        <v>2860523</v>
      </c>
      <c r="D383" s="113">
        <v>469171</v>
      </c>
      <c r="E383" s="113">
        <v>764144</v>
      </c>
      <c r="F383" s="110">
        <v>1340731</v>
      </c>
      <c r="G383" s="110">
        <v>135780</v>
      </c>
      <c r="H383" s="109">
        <f t="shared" si="30"/>
        <v>8581450</v>
      </c>
    </row>
    <row r="384" spans="1:8" x14ac:dyDescent="0.35">
      <c r="A384" s="251" t="s">
        <v>202</v>
      </c>
      <c r="B384" s="113">
        <v>2998356</v>
      </c>
      <c r="C384" s="113">
        <v>3482260</v>
      </c>
      <c r="D384" s="113">
        <v>435387</v>
      </c>
      <c r="E384" s="113">
        <v>791752</v>
      </c>
      <c r="F384" s="110">
        <v>1265811</v>
      </c>
      <c r="G384" s="110">
        <v>163660</v>
      </c>
      <c r="H384" s="109">
        <f t="shared" si="30"/>
        <v>9137226</v>
      </c>
    </row>
    <row r="385" spans="1:8" x14ac:dyDescent="0.35">
      <c r="A385" s="251" t="s">
        <v>201</v>
      </c>
      <c r="B385" s="113">
        <v>3672599</v>
      </c>
      <c r="C385" s="113">
        <v>2560680</v>
      </c>
      <c r="D385" s="113">
        <v>381688</v>
      </c>
      <c r="E385" s="113">
        <v>800432</v>
      </c>
      <c r="F385" s="110">
        <v>1129367</v>
      </c>
      <c r="G385" s="110">
        <v>167644</v>
      </c>
      <c r="H385" s="109">
        <f t="shared" si="30"/>
        <v>8712410</v>
      </c>
    </row>
    <row r="386" spans="1:8" x14ac:dyDescent="0.35">
      <c r="A386" s="251" t="s">
        <v>200</v>
      </c>
      <c r="B386" s="113">
        <v>3192729</v>
      </c>
      <c r="C386" s="113">
        <v>2885985</v>
      </c>
      <c r="D386" s="113">
        <v>472006</v>
      </c>
      <c r="E386" s="113">
        <v>925699</v>
      </c>
      <c r="F386" s="110">
        <v>1317243</v>
      </c>
      <c r="G386" s="110">
        <v>155253</v>
      </c>
      <c r="H386" s="109">
        <f t="shared" si="30"/>
        <v>8948915</v>
      </c>
    </row>
    <row r="387" spans="1:8" x14ac:dyDescent="0.35">
      <c r="A387" s="251" t="s">
        <v>199</v>
      </c>
      <c r="B387" s="113">
        <v>3688567</v>
      </c>
      <c r="C387" s="113">
        <v>3444683</v>
      </c>
      <c r="D387" s="113">
        <v>491732</v>
      </c>
      <c r="E387" s="113">
        <v>806023</v>
      </c>
      <c r="F387" s="110">
        <v>1825743</v>
      </c>
      <c r="G387" s="110">
        <v>165173</v>
      </c>
      <c r="H387" s="109">
        <f t="shared" si="30"/>
        <v>10421921</v>
      </c>
    </row>
    <row r="388" spans="1:8" x14ac:dyDescent="0.35">
      <c r="A388" s="251" t="s">
        <v>198</v>
      </c>
      <c r="B388" s="113">
        <v>3797895</v>
      </c>
      <c r="C388" s="113">
        <v>3741167</v>
      </c>
      <c r="D388" s="113">
        <v>524328</v>
      </c>
      <c r="E388" s="113">
        <v>693116</v>
      </c>
      <c r="F388" s="110">
        <v>1342087</v>
      </c>
      <c r="G388" s="110">
        <v>140034</v>
      </c>
      <c r="H388" s="109">
        <f t="shared" si="30"/>
        <v>10238627</v>
      </c>
    </row>
    <row r="389" spans="1:8" x14ac:dyDescent="0.35">
      <c r="A389" s="251" t="s">
        <v>197</v>
      </c>
      <c r="B389" s="113">
        <v>3615990</v>
      </c>
      <c r="C389" s="113">
        <v>3238951</v>
      </c>
      <c r="D389" s="113">
        <v>440077</v>
      </c>
      <c r="E389" s="113">
        <v>784152</v>
      </c>
      <c r="F389" s="110">
        <v>1483078</v>
      </c>
      <c r="G389" s="110">
        <v>191736</v>
      </c>
      <c r="H389" s="109">
        <f t="shared" si="30"/>
        <v>9753984</v>
      </c>
    </row>
    <row r="390" spans="1:8" x14ac:dyDescent="0.35">
      <c r="A390" s="251" t="s">
        <v>196</v>
      </c>
      <c r="B390" s="113">
        <v>3601742</v>
      </c>
      <c r="C390" s="113">
        <v>3095110</v>
      </c>
      <c r="D390" s="113">
        <v>513882</v>
      </c>
      <c r="E390" s="113">
        <v>721538</v>
      </c>
      <c r="F390" s="110">
        <v>1301669</v>
      </c>
      <c r="G390" s="110">
        <v>169664</v>
      </c>
      <c r="H390" s="109">
        <f t="shared" si="30"/>
        <v>9403605</v>
      </c>
    </row>
    <row r="391" spans="1:8" x14ac:dyDescent="0.35">
      <c r="A391" s="251" t="s">
        <v>195</v>
      </c>
      <c r="B391" s="113">
        <v>3661991</v>
      </c>
      <c r="C391" s="113">
        <v>3096070</v>
      </c>
      <c r="D391" s="113">
        <v>433775</v>
      </c>
      <c r="E391" s="113">
        <v>852969</v>
      </c>
      <c r="F391" s="110">
        <v>1317866</v>
      </c>
      <c r="G391" s="110">
        <v>142734</v>
      </c>
      <c r="H391" s="109">
        <f t="shared" si="30"/>
        <v>9505405</v>
      </c>
    </row>
    <row r="392" spans="1:8" x14ac:dyDescent="0.35">
      <c r="A392" s="251" t="s">
        <v>194</v>
      </c>
      <c r="B392" s="113">
        <v>3932379</v>
      </c>
      <c r="C392" s="113">
        <v>2833002</v>
      </c>
      <c r="D392" s="113">
        <v>449123</v>
      </c>
      <c r="E392" s="113">
        <v>811702</v>
      </c>
      <c r="F392" s="110">
        <v>1160995</v>
      </c>
      <c r="G392" s="110">
        <v>191004</v>
      </c>
      <c r="H392" s="109">
        <f t="shared" si="30"/>
        <v>9378205</v>
      </c>
    </row>
    <row r="393" spans="1:8" x14ac:dyDescent="0.35">
      <c r="A393" s="251" t="s">
        <v>193</v>
      </c>
      <c r="B393" s="113">
        <v>3955417</v>
      </c>
      <c r="C393" s="113">
        <v>3105753</v>
      </c>
      <c r="D393" s="113">
        <v>483264</v>
      </c>
      <c r="E393" s="113">
        <v>922512</v>
      </c>
      <c r="F393" s="110">
        <v>1215145</v>
      </c>
      <c r="G393" s="110">
        <v>172247</v>
      </c>
      <c r="H393" s="109">
        <f t="shared" si="30"/>
        <v>9854338</v>
      </c>
    </row>
    <row r="394" spans="1:8" x14ac:dyDescent="0.35">
      <c r="A394" s="251" t="s">
        <v>192</v>
      </c>
      <c r="B394" s="113">
        <v>3876443</v>
      </c>
      <c r="C394" s="113">
        <v>3511070</v>
      </c>
      <c r="D394" s="113">
        <v>583683</v>
      </c>
      <c r="E394" s="113">
        <v>995780</v>
      </c>
      <c r="F394" s="110">
        <v>1231107</v>
      </c>
      <c r="G394" s="110">
        <v>146937</v>
      </c>
      <c r="H394" s="109">
        <f t="shared" si="30"/>
        <v>10345020</v>
      </c>
    </row>
    <row r="395" spans="1:8" x14ac:dyDescent="0.35">
      <c r="A395" s="238" t="s">
        <v>191</v>
      </c>
      <c r="B395" s="108">
        <f>SUM(B374:B394)</f>
        <v>69737858</v>
      </c>
      <c r="C395" s="108">
        <f>SUM(C374:C394)</f>
        <v>63936256</v>
      </c>
      <c r="D395" s="108">
        <f>SUM(D374:D394)</f>
        <v>9461695</v>
      </c>
      <c r="E395" s="108">
        <f>SUM(E374:E394)</f>
        <v>16824420</v>
      </c>
      <c r="F395" s="108">
        <v>27668135</v>
      </c>
      <c r="G395" s="108">
        <v>3451073</v>
      </c>
      <c r="H395" s="108">
        <f>SUM(H374:H394)</f>
        <v>191079437</v>
      </c>
    </row>
    <row r="396" spans="1:8" x14ac:dyDescent="0.35">
      <c r="A396" s="228" t="s">
        <v>190</v>
      </c>
      <c r="B396" s="107">
        <f t="shared" ref="B396:H396" si="31">B395/21</f>
        <v>3320850.3809523811</v>
      </c>
      <c r="C396" s="107">
        <f t="shared" si="31"/>
        <v>3044583.6190476189</v>
      </c>
      <c r="D396" s="107">
        <f t="shared" si="31"/>
        <v>450556.90476190473</v>
      </c>
      <c r="E396" s="107">
        <f t="shared" si="31"/>
        <v>801162.85714285716</v>
      </c>
      <c r="F396" s="107">
        <f t="shared" si="31"/>
        <v>1317530.2380952381</v>
      </c>
      <c r="G396" s="107">
        <f t="shared" si="31"/>
        <v>164336.80952380953</v>
      </c>
      <c r="H396" s="107">
        <f t="shared" si="31"/>
        <v>9099020.8095238097</v>
      </c>
    </row>
    <row r="399" spans="1:8" ht="21" x14ac:dyDescent="0.5">
      <c r="A399" s="231">
        <v>2009</v>
      </c>
    </row>
    <row r="400" spans="1:8" ht="27" customHeight="1" x14ac:dyDescent="0.35">
      <c r="A400" s="235" t="s">
        <v>189</v>
      </c>
      <c r="B400" s="112" t="s">
        <v>0</v>
      </c>
      <c r="C400" s="112" t="s">
        <v>1</v>
      </c>
      <c r="D400" s="112" t="s">
        <v>2</v>
      </c>
      <c r="E400" s="112" t="s">
        <v>3</v>
      </c>
      <c r="F400" s="112" t="s">
        <v>50</v>
      </c>
      <c r="G400" s="112" t="s">
        <v>52</v>
      </c>
      <c r="H400" s="112" t="s">
        <v>13</v>
      </c>
    </row>
    <row r="401" spans="1:8" x14ac:dyDescent="0.35">
      <c r="A401" s="251" t="s">
        <v>188</v>
      </c>
      <c r="B401" s="110">
        <v>2566740</v>
      </c>
      <c r="C401" s="110">
        <v>2360816</v>
      </c>
      <c r="D401" s="110">
        <v>271159</v>
      </c>
      <c r="E401" s="110">
        <v>803911</v>
      </c>
      <c r="F401" s="110">
        <v>1190682</v>
      </c>
      <c r="G401" s="110">
        <v>92486</v>
      </c>
      <c r="H401" s="109">
        <f t="shared" ref="H401:H420" si="32">B401+C401+D401+E401+F401+G401</f>
        <v>7285794</v>
      </c>
    </row>
    <row r="402" spans="1:8" x14ac:dyDescent="0.35">
      <c r="A402" s="251" t="s">
        <v>187</v>
      </c>
      <c r="B402" s="110">
        <v>2132285</v>
      </c>
      <c r="C402" s="110">
        <v>2808562</v>
      </c>
      <c r="D402" s="110">
        <v>367006</v>
      </c>
      <c r="E402" s="110">
        <v>723884</v>
      </c>
      <c r="F402" s="110">
        <v>1042190</v>
      </c>
      <c r="G402" s="110">
        <v>145667</v>
      </c>
      <c r="H402" s="109">
        <f t="shared" si="32"/>
        <v>7219594</v>
      </c>
    </row>
    <row r="403" spans="1:8" x14ac:dyDescent="0.35">
      <c r="A403" s="251" t="s">
        <v>186</v>
      </c>
      <c r="B403" s="110">
        <v>3433474</v>
      </c>
      <c r="C403" s="110">
        <v>2576767</v>
      </c>
      <c r="D403" s="110">
        <v>451813</v>
      </c>
      <c r="E403" s="110">
        <v>669271</v>
      </c>
      <c r="F403" s="110">
        <v>1202639</v>
      </c>
      <c r="G403" s="110">
        <v>171785</v>
      </c>
      <c r="H403" s="109">
        <f t="shared" si="32"/>
        <v>8505749</v>
      </c>
    </row>
    <row r="404" spans="1:8" x14ac:dyDescent="0.35">
      <c r="A404" s="251" t="s">
        <v>185</v>
      </c>
      <c r="B404" s="110">
        <v>3905556</v>
      </c>
      <c r="C404" s="110">
        <v>3477286</v>
      </c>
      <c r="D404" s="110">
        <v>550772</v>
      </c>
      <c r="E404" s="110">
        <v>643743</v>
      </c>
      <c r="F404" s="110">
        <v>1785157</v>
      </c>
      <c r="G404" s="110">
        <v>165415</v>
      </c>
      <c r="H404" s="109">
        <f t="shared" si="32"/>
        <v>10527929</v>
      </c>
    </row>
    <row r="405" spans="1:8" x14ac:dyDescent="0.35">
      <c r="A405" s="251" t="s">
        <v>184</v>
      </c>
      <c r="B405" s="110">
        <v>4932238</v>
      </c>
      <c r="C405" s="110">
        <v>3609815</v>
      </c>
      <c r="D405" s="110">
        <v>699890</v>
      </c>
      <c r="E405" s="110">
        <v>893099</v>
      </c>
      <c r="F405" s="110">
        <v>1836998</v>
      </c>
      <c r="G405" s="110">
        <v>212489</v>
      </c>
      <c r="H405" s="109">
        <f t="shared" si="32"/>
        <v>12184529</v>
      </c>
    </row>
    <row r="406" spans="1:8" x14ac:dyDescent="0.35">
      <c r="A406" s="251" t="s">
        <v>183</v>
      </c>
      <c r="B406" s="110">
        <v>4295742</v>
      </c>
      <c r="C406" s="110">
        <v>3431592</v>
      </c>
      <c r="D406" s="110">
        <v>528098</v>
      </c>
      <c r="E406" s="110">
        <v>708700</v>
      </c>
      <c r="F406" s="110">
        <v>1490241</v>
      </c>
      <c r="G406" s="110">
        <v>169542</v>
      </c>
      <c r="H406" s="109">
        <f t="shared" si="32"/>
        <v>10623915</v>
      </c>
    </row>
    <row r="407" spans="1:8" x14ac:dyDescent="0.35">
      <c r="A407" s="251" t="s">
        <v>182</v>
      </c>
      <c r="B407" s="110">
        <v>3403599</v>
      </c>
      <c r="C407" s="110">
        <v>2758729</v>
      </c>
      <c r="D407" s="110">
        <v>433072</v>
      </c>
      <c r="E407" s="110">
        <v>595619</v>
      </c>
      <c r="F407" s="110">
        <v>1303489</v>
      </c>
      <c r="G407" s="110">
        <v>128278</v>
      </c>
      <c r="H407" s="109">
        <f t="shared" si="32"/>
        <v>8622786</v>
      </c>
    </row>
    <row r="408" spans="1:8" x14ac:dyDescent="0.35">
      <c r="A408" s="251" t="s">
        <v>181</v>
      </c>
      <c r="B408" s="110">
        <v>3647098</v>
      </c>
      <c r="C408" s="110">
        <v>3317692</v>
      </c>
      <c r="D408" s="110">
        <v>561548</v>
      </c>
      <c r="E408" s="110">
        <v>960255</v>
      </c>
      <c r="F408" s="110">
        <v>1610090</v>
      </c>
      <c r="G408" s="110">
        <v>177238</v>
      </c>
      <c r="H408" s="109">
        <f t="shared" si="32"/>
        <v>10273921</v>
      </c>
    </row>
    <row r="409" spans="1:8" x14ac:dyDescent="0.35">
      <c r="A409" s="251" t="s">
        <v>180</v>
      </c>
      <c r="B409" s="110">
        <v>4652421</v>
      </c>
      <c r="C409" s="110">
        <v>3305001</v>
      </c>
      <c r="D409" s="110">
        <v>591753</v>
      </c>
      <c r="E409" s="110">
        <v>843087</v>
      </c>
      <c r="F409" s="110">
        <v>1875429</v>
      </c>
      <c r="G409" s="110">
        <v>220762</v>
      </c>
      <c r="H409" s="109">
        <f t="shared" si="32"/>
        <v>11488453</v>
      </c>
    </row>
    <row r="410" spans="1:8" x14ac:dyDescent="0.35">
      <c r="A410" s="251" t="s">
        <v>179</v>
      </c>
      <c r="B410" s="110">
        <v>3473330</v>
      </c>
      <c r="C410" s="110">
        <v>2920380</v>
      </c>
      <c r="D410" s="110">
        <v>489678</v>
      </c>
      <c r="E410" s="110">
        <v>643368</v>
      </c>
      <c r="F410" s="110">
        <v>1557028</v>
      </c>
      <c r="G410" s="110">
        <v>165243</v>
      </c>
      <c r="H410" s="109">
        <f t="shared" si="32"/>
        <v>9249027</v>
      </c>
    </row>
    <row r="411" spans="1:8" x14ac:dyDescent="0.35">
      <c r="A411" s="251" t="s">
        <v>178</v>
      </c>
      <c r="B411" s="110">
        <v>3185719</v>
      </c>
      <c r="C411" s="110">
        <v>2952691</v>
      </c>
      <c r="D411" s="110">
        <v>562568</v>
      </c>
      <c r="E411" s="110">
        <v>619427</v>
      </c>
      <c r="F411" s="110">
        <v>1213263</v>
      </c>
      <c r="G411" s="110">
        <v>175037</v>
      </c>
      <c r="H411" s="109">
        <f t="shared" si="32"/>
        <v>8708705</v>
      </c>
    </row>
    <row r="412" spans="1:8" x14ac:dyDescent="0.35">
      <c r="A412" s="251" t="s">
        <v>177</v>
      </c>
      <c r="B412" s="110">
        <v>3988829</v>
      </c>
      <c r="C412" s="110">
        <v>2532510</v>
      </c>
      <c r="D412" s="110">
        <v>437148</v>
      </c>
      <c r="E412" s="110">
        <v>673739</v>
      </c>
      <c r="F412" s="110">
        <v>1136695</v>
      </c>
      <c r="G412" s="110">
        <v>182866</v>
      </c>
      <c r="H412" s="109">
        <f t="shared" si="32"/>
        <v>8951787</v>
      </c>
    </row>
    <row r="413" spans="1:8" x14ac:dyDescent="0.35">
      <c r="A413" s="251" t="s">
        <v>176</v>
      </c>
      <c r="B413" s="110">
        <v>4575250</v>
      </c>
      <c r="C413" s="110">
        <v>2565331</v>
      </c>
      <c r="D413" s="110">
        <v>531086</v>
      </c>
      <c r="E413" s="110">
        <v>709245</v>
      </c>
      <c r="F413" s="110">
        <v>1552701</v>
      </c>
      <c r="G413" s="110">
        <v>186702</v>
      </c>
      <c r="H413" s="109">
        <f t="shared" si="32"/>
        <v>10120315</v>
      </c>
    </row>
    <row r="414" spans="1:8" x14ac:dyDescent="0.35">
      <c r="A414" s="251" t="s">
        <v>175</v>
      </c>
      <c r="B414" s="110">
        <v>4907193</v>
      </c>
      <c r="C414" s="110">
        <v>3513591</v>
      </c>
      <c r="D414" s="110">
        <v>634753</v>
      </c>
      <c r="E414" s="110">
        <v>771347</v>
      </c>
      <c r="F414" s="110">
        <v>1411873</v>
      </c>
      <c r="G414" s="110">
        <v>250971</v>
      </c>
      <c r="H414" s="109">
        <f t="shared" si="32"/>
        <v>11489728</v>
      </c>
    </row>
    <row r="415" spans="1:8" x14ac:dyDescent="0.35">
      <c r="A415" s="251" t="s">
        <v>174</v>
      </c>
      <c r="B415" s="110">
        <v>6789325</v>
      </c>
      <c r="C415" s="110">
        <v>3133362</v>
      </c>
      <c r="D415" s="110">
        <v>679091</v>
      </c>
      <c r="E415" s="110">
        <v>570848</v>
      </c>
      <c r="F415" s="110">
        <v>1603054</v>
      </c>
      <c r="G415" s="110">
        <v>247983</v>
      </c>
      <c r="H415" s="109">
        <f t="shared" si="32"/>
        <v>13023663</v>
      </c>
    </row>
    <row r="416" spans="1:8" x14ac:dyDescent="0.35">
      <c r="A416" s="251" t="s">
        <v>173</v>
      </c>
      <c r="B416" s="110">
        <v>5160759</v>
      </c>
      <c r="C416" s="110">
        <v>2146291</v>
      </c>
      <c r="D416" s="110">
        <v>528585</v>
      </c>
      <c r="E416" s="110">
        <v>658507</v>
      </c>
      <c r="F416" s="110">
        <v>982978</v>
      </c>
      <c r="G416" s="110">
        <v>250144</v>
      </c>
      <c r="H416" s="109">
        <f t="shared" si="32"/>
        <v>9727264</v>
      </c>
    </row>
    <row r="417" spans="1:8" x14ac:dyDescent="0.35">
      <c r="A417" s="251" t="s">
        <v>172</v>
      </c>
      <c r="B417" s="110">
        <v>6153005</v>
      </c>
      <c r="C417" s="110">
        <v>3353519</v>
      </c>
      <c r="D417" s="110">
        <v>595822</v>
      </c>
      <c r="E417" s="110">
        <v>722114</v>
      </c>
      <c r="F417" s="110">
        <v>1383636</v>
      </c>
      <c r="G417" s="110">
        <v>343133</v>
      </c>
      <c r="H417" s="109">
        <f t="shared" si="32"/>
        <v>12551229</v>
      </c>
    </row>
    <row r="418" spans="1:8" x14ac:dyDescent="0.35">
      <c r="A418" s="251" t="s">
        <v>171</v>
      </c>
      <c r="B418" s="110">
        <v>8920640</v>
      </c>
      <c r="C418" s="110">
        <v>3071289</v>
      </c>
      <c r="D418" s="110">
        <v>627914</v>
      </c>
      <c r="E418" s="110">
        <v>809563</v>
      </c>
      <c r="F418" s="110">
        <v>1311448</v>
      </c>
      <c r="G418" s="110">
        <v>347497</v>
      </c>
      <c r="H418" s="109">
        <f t="shared" si="32"/>
        <v>15088351</v>
      </c>
    </row>
    <row r="419" spans="1:8" x14ac:dyDescent="0.35">
      <c r="A419" s="251" t="s">
        <v>170</v>
      </c>
      <c r="B419" s="110">
        <v>8864814</v>
      </c>
      <c r="C419" s="110">
        <v>3434586</v>
      </c>
      <c r="D419" s="110">
        <v>638331</v>
      </c>
      <c r="E419" s="110">
        <v>853659</v>
      </c>
      <c r="F419" s="110">
        <v>1445638</v>
      </c>
      <c r="G419" s="110">
        <v>287098</v>
      </c>
      <c r="H419" s="109">
        <f t="shared" si="32"/>
        <v>15524126</v>
      </c>
    </row>
    <row r="420" spans="1:8" x14ac:dyDescent="0.35">
      <c r="A420" s="251" t="s">
        <v>169</v>
      </c>
      <c r="B420" s="110">
        <v>5464376</v>
      </c>
      <c r="C420" s="110">
        <v>2645281</v>
      </c>
      <c r="D420" s="110">
        <v>697328</v>
      </c>
      <c r="E420" s="110">
        <v>738771</v>
      </c>
      <c r="F420" s="110">
        <v>1211509</v>
      </c>
      <c r="G420" s="110">
        <v>202283</v>
      </c>
      <c r="H420" s="109">
        <f t="shared" si="32"/>
        <v>10959548</v>
      </c>
    </row>
    <row r="421" spans="1:8" x14ac:dyDescent="0.35">
      <c r="A421" s="238" t="s">
        <v>168</v>
      </c>
      <c r="B421" s="108">
        <f>SUM(B401:B420)</f>
        <v>94452393</v>
      </c>
      <c r="C421" s="108">
        <f>SUM(C401:C420)</f>
        <v>59915091</v>
      </c>
      <c r="D421" s="108">
        <f>SUM(D401:D420)</f>
        <v>10877415</v>
      </c>
      <c r="E421" s="108">
        <f>SUM(E401:E420)</f>
        <v>14612157</v>
      </c>
      <c r="F421" s="108">
        <v>28146738</v>
      </c>
      <c r="G421" s="108">
        <v>4122619</v>
      </c>
      <c r="H421" s="108">
        <f>SUM(H401:H420)</f>
        <v>212126413</v>
      </c>
    </row>
    <row r="422" spans="1:8" x14ac:dyDescent="0.35">
      <c r="A422" s="228" t="s">
        <v>167</v>
      </c>
      <c r="B422" s="107">
        <f t="shared" ref="B422:H422" si="33">B421/20</f>
        <v>4722619.6500000004</v>
      </c>
      <c r="C422" s="107">
        <f t="shared" si="33"/>
        <v>2995754.55</v>
      </c>
      <c r="D422" s="107">
        <f t="shared" si="33"/>
        <v>543870.75</v>
      </c>
      <c r="E422" s="107">
        <f t="shared" si="33"/>
        <v>730607.85</v>
      </c>
      <c r="F422" s="107">
        <f t="shared" si="33"/>
        <v>1407336.9</v>
      </c>
      <c r="G422" s="107">
        <f t="shared" si="33"/>
        <v>206130.95</v>
      </c>
      <c r="H422" s="107">
        <f t="shared" si="33"/>
        <v>10606320.65</v>
      </c>
    </row>
    <row r="424" spans="1:8" x14ac:dyDescent="0.35">
      <c r="A424" s="251" t="s">
        <v>166</v>
      </c>
      <c r="B424" s="110">
        <v>5428714</v>
      </c>
      <c r="C424" s="110">
        <v>2947388</v>
      </c>
      <c r="D424" s="110">
        <v>651075</v>
      </c>
      <c r="E424" s="110">
        <v>879648</v>
      </c>
      <c r="F424" s="110">
        <v>1179429</v>
      </c>
      <c r="G424" s="110">
        <v>193698</v>
      </c>
      <c r="H424" s="109">
        <f t="shared" ref="H424:H445" si="34">B424+C424+D424+E424+F424+G424</f>
        <v>11279952</v>
      </c>
    </row>
    <row r="425" spans="1:8" x14ac:dyDescent="0.35">
      <c r="A425" s="251" t="s">
        <v>165</v>
      </c>
      <c r="B425" s="110">
        <v>4822571</v>
      </c>
      <c r="C425" s="110">
        <v>2601748</v>
      </c>
      <c r="D425" s="110">
        <v>709582</v>
      </c>
      <c r="E425" s="110">
        <v>811127</v>
      </c>
      <c r="F425" s="110">
        <v>1914743</v>
      </c>
      <c r="G425" s="110">
        <v>198840</v>
      </c>
      <c r="H425" s="109">
        <f t="shared" si="34"/>
        <v>11058611</v>
      </c>
    </row>
    <row r="426" spans="1:8" x14ac:dyDescent="0.35">
      <c r="A426" s="251" t="s">
        <v>164</v>
      </c>
      <c r="B426" s="110">
        <v>4791923</v>
      </c>
      <c r="C426" s="110">
        <v>2620081</v>
      </c>
      <c r="D426" s="110">
        <v>790620</v>
      </c>
      <c r="E426" s="110">
        <v>1022657</v>
      </c>
      <c r="F426" s="110">
        <v>1664148</v>
      </c>
      <c r="G426" s="110">
        <v>251026</v>
      </c>
      <c r="H426" s="109">
        <f t="shared" si="34"/>
        <v>11140455</v>
      </c>
    </row>
    <row r="427" spans="1:8" x14ac:dyDescent="0.35">
      <c r="A427" s="251" t="s">
        <v>163</v>
      </c>
      <c r="B427" s="110">
        <v>4852922</v>
      </c>
      <c r="C427" s="110">
        <v>2325204</v>
      </c>
      <c r="D427" s="110">
        <v>863404</v>
      </c>
      <c r="E427" s="110">
        <v>864026</v>
      </c>
      <c r="F427" s="110">
        <v>1795913</v>
      </c>
      <c r="G427" s="110">
        <v>217741</v>
      </c>
      <c r="H427" s="109">
        <f t="shared" si="34"/>
        <v>10919210</v>
      </c>
    </row>
    <row r="428" spans="1:8" x14ac:dyDescent="0.35">
      <c r="A428" s="251" t="s">
        <v>162</v>
      </c>
      <c r="B428" s="110">
        <v>10947762</v>
      </c>
      <c r="C428" s="110">
        <v>3136464</v>
      </c>
      <c r="D428" s="110">
        <v>928312</v>
      </c>
      <c r="E428" s="110">
        <v>796633</v>
      </c>
      <c r="F428" s="110">
        <v>1400054</v>
      </c>
      <c r="G428" s="110">
        <v>278487</v>
      </c>
      <c r="H428" s="109">
        <f t="shared" si="34"/>
        <v>17487712</v>
      </c>
    </row>
    <row r="429" spans="1:8" x14ac:dyDescent="0.35">
      <c r="A429" s="251" t="s">
        <v>161</v>
      </c>
      <c r="B429" s="110">
        <v>7107521</v>
      </c>
      <c r="C429" s="110">
        <v>2697885</v>
      </c>
      <c r="D429" s="110">
        <v>768588</v>
      </c>
      <c r="E429" s="110">
        <v>864971</v>
      </c>
      <c r="F429" s="110">
        <v>1328718</v>
      </c>
      <c r="G429" s="110">
        <v>205666</v>
      </c>
      <c r="H429" s="109">
        <f t="shared" si="34"/>
        <v>12973349</v>
      </c>
    </row>
    <row r="430" spans="1:8" x14ac:dyDescent="0.35">
      <c r="A430" s="251" t="s">
        <v>160</v>
      </c>
      <c r="B430" s="110">
        <v>6160496</v>
      </c>
      <c r="C430" s="110">
        <v>2775681</v>
      </c>
      <c r="D430" s="110">
        <v>850742</v>
      </c>
      <c r="E430" s="110">
        <v>976200</v>
      </c>
      <c r="F430" s="110">
        <v>1689447</v>
      </c>
      <c r="G430" s="110">
        <v>197831</v>
      </c>
      <c r="H430" s="109">
        <f t="shared" si="34"/>
        <v>12650397</v>
      </c>
    </row>
    <row r="431" spans="1:8" x14ac:dyDescent="0.35">
      <c r="A431" s="251" t="s">
        <v>159</v>
      </c>
      <c r="B431" s="110">
        <v>5486469</v>
      </c>
      <c r="C431" s="110">
        <v>3970904</v>
      </c>
      <c r="D431" s="110">
        <v>1050364</v>
      </c>
      <c r="E431" s="110">
        <v>992072</v>
      </c>
      <c r="F431" s="110">
        <v>1766287</v>
      </c>
      <c r="G431" s="110">
        <v>216596</v>
      </c>
      <c r="H431" s="109">
        <f t="shared" si="34"/>
        <v>13482692</v>
      </c>
    </row>
    <row r="432" spans="1:8" x14ac:dyDescent="0.35">
      <c r="A432" s="251" t="s">
        <v>158</v>
      </c>
      <c r="B432" s="110">
        <v>5796333</v>
      </c>
      <c r="C432" s="110">
        <v>4514993</v>
      </c>
      <c r="D432" s="110">
        <v>877163</v>
      </c>
      <c r="E432" s="110">
        <v>1120364</v>
      </c>
      <c r="F432" s="110">
        <v>2020625</v>
      </c>
      <c r="G432" s="110">
        <v>230404</v>
      </c>
      <c r="H432" s="109">
        <f t="shared" si="34"/>
        <v>14559882</v>
      </c>
    </row>
    <row r="433" spans="1:8" x14ac:dyDescent="0.35">
      <c r="A433" s="251" t="s">
        <v>157</v>
      </c>
      <c r="B433" s="110">
        <v>4312239</v>
      </c>
      <c r="C433" s="110">
        <v>3290354</v>
      </c>
      <c r="D433" s="110">
        <v>707286</v>
      </c>
      <c r="E433" s="110">
        <v>960186</v>
      </c>
      <c r="F433" s="110">
        <v>1326606</v>
      </c>
      <c r="G433" s="110">
        <v>204659</v>
      </c>
      <c r="H433" s="109">
        <f t="shared" si="34"/>
        <v>10801330</v>
      </c>
    </row>
    <row r="434" spans="1:8" x14ac:dyDescent="0.35">
      <c r="A434" s="251" t="s">
        <v>156</v>
      </c>
      <c r="B434" s="110">
        <v>3792456</v>
      </c>
      <c r="C434" s="110">
        <v>3923693</v>
      </c>
      <c r="D434" s="110">
        <v>621121</v>
      </c>
      <c r="E434" s="110">
        <v>897271</v>
      </c>
      <c r="F434" s="110">
        <v>1317803</v>
      </c>
      <c r="G434" s="110">
        <v>192448</v>
      </c>
      <c r="H434" s="109">
        <f t="shared" si="34"/>
        <v>10744792</v>
      </c>
    </row>
    <row r="435" spans="1:8" x14ac:dyDescent="0.35">
      <c r="A435" s="251" t="s">
        <v>155</v>
      </c>
      <c r="B435" s="110">
        <v>4107718</v>
      </c>
      <c r="C435" s="110">
        <v>3930096</v>
      </c>
      <c r="D435" s="110">
        <v>580234</v>
      </c>
      <c r="E435" s="110">
        <v>880329</v>
      </c>
      <c r="F435" s="110">
        <v>1530516</v>
      </c>
      <c r="G435" s="110">
        <v>162151</v>
      </c>
      <c r="H435" s="109">
        <f t="shared" si="34"/>
        <v>11191044</v>
      </c>
    </row>
    <row r="436" spans="1:8" x14ac:dyDescent="0.35">
      <c r="A436" s="251" t="s">
        <v>154</v>
      </c>
      <c r="B436" s="110">
        <v>4660198</v>
      </c>
      <c r="C436" s="110">
        <v>3744509</v>
      </c>
      <c r="D436" s="110">
        <v>637502</v>
      </c>
      <c r="E436" s="110">
        <v>888521</v>
      </c>
      <c r="F436" s="110">
        <v>1531260</v>
      </c>
      <c r="G436" s="110">
        <v>206178</v>
      </c>
      <c r="H436" s="109">
        <f t="shared" si="34"/>
        <v>11668168</v>
      </c>
    </row>
    <row r="437" spans="1:8" x14ac:dyDescent="0.35">
      <c r="A437" s="251" t="s">
        <v>153</v>
      </c>
      <c r="B437" s="110">
        <v>6788192</v>
      </c>
      <c r="C437" s="110">
        <v>2983795</v>
      </c>
      <c r="D437" s="110">
        <v>608495</v>
      </c>
      <c r="E437" s="110">
        <v>742551</v>
      </c>
      <c r="F437" s="110">
        <v>1284888</v>
      </c>
      <c r="G437" s="110">
        <v>158515</v>
      </c>
      <c r="H437" s="109">
        <f t="shared" si="34"/>
        <v>12566436</v>
      </c>
    </row>
    <row r="438" spans="1:8" x14ac:dyDescent="0.35">
      <c r="A438" s="251" t="s">
        <v>152</v>
      </c>
      <c r="B438" s="110">
        <v>4341197</v>
      </c>
      <c r="C438" s="110">
        <v>2234035</v>
      </c>
      <c r="D438" s="110">
        <v>480711</v>
      </c>
      <c r="E438" s="110">
        <v>767158</v>
      </c>
      <c r="F438" s="110">
        <v>1233954</v>
      </c>
      <c r="G438" s="110">
        <v>147401</v>
      </c>
      <c r="H438" s="109">
        <f t="shared" si="34"/>
        <v>9204456</v>
      </c>
    </row>
    <row r="439" spans="1:8" x14ac:dyDescent="0.35">
      <c r="A439" s="251" t="s">
        <v>151</v>
      </c>
      <c r="B439" s="110">
        <v>3192720</v>
      </c>
      <c r="C439" s="110">
        <v>2689089</v>
      </c>
      <c r="D439" s="110">
        <v>557797</v>
      </c>
      <c r="E439" s="110">
        <v>988951</v>
      </c>
      <c r="F439" s="110">
        <v>1332250</v>
      </c>
      <c r="G439" s="110">
        <v>233318</v>
      </c>
      <c r="H439" s="109">
        <f t="shared" si="34"/>
        <v>8994125</v>
      </c>
    </row>
    <row r="440" spans="1:8" x14ac:dyDescent="0.35">
      <c r="A440" s="251" t="s">
        <v>150</v>
      </c>
      <c r="B440" s="110">
        <v>4420517</v>
      </c>
      <c r="C440" s="110">
        <v>2392749</v>
      </c>
      <c r="D440" s="110">
        <v>761916</v>
      </c>
      <c r="E440" s="110">
        <v>905800</v>
      </c>
      <c r="F440" s="110">
        <v>1642325</v>
      </c>
      <c r="G440" s="110">
        <v>212512</v>
      </c>
      <c r="H440" s="109">
        <f t="shared" si="34"/>
        <v>10335819</v>
      </c>
    </row>
    <row r="441" spans="1:8" x14ac:dyDescent="0.35">
      <c r="A441" s="251" t="s">
        <v>149</v>
      </c>
      <c r="B441" s="110">
        <v>5116508</v>
      </c>
      <c r="C441" s="110">
        <v>2304884</v>
      </c>
      <c r="D441" s="110">
        <v>706539</v>
      </c>
      <c r="E441" s="110">
        <v>939148</v>
      </c>
      <c r="F441" s="110">
        <v>1385769</v>
      </c>
      <c r="G441" s="110">
        <v>248698</v>
      </c>
      <c r="H441" s="109">
        <f t="shared" si="34"/>
        <v>10701546</v>
      </c>
    </row>
    <row r="442" spans="1:8" x14ac:dyDescent="0.35">
      <c r="A442" s="251" t="s">
        <v>148</v>
      </c>
      <c r="B442" s="110">
        <v>5190992</v>
      </c>
      <c r="C442" s="110">
        <v>2966702</v>
      </c>
      <c r="D442" s="110">
        <v>655208</v>
      </c>
      <c r="E442" s="110">
        <v>861555</v>
      </c>
      <c r="F442" s="110">
        <v>1449927</v>
      </c>
      <c r="G442" s="110">
        <v>183349</v>
      </c>
      <c r="H442" s="109">
        <f t="shared" si="34"/>
        <v>11307733</v>
      </c>
    </row>
    <row r="443" spans="1:8" x14ac:dyDescent="0.35">
      <c r="A443" s="251" t="s">
        <v>147</v>
      </c>
      <c r="B443" s="110">
        <v>3743539</v>
      </c>
      <c r="C443" s="110">
        <v>1859279</v>
      </c>
      <c r="D443" s="110">
        <v>537935</v>
      </c>
      <c r="E443" s="110">
        <v>821355</v>
      </c>
      <c r="F443" s="110">
        <v>1081683</v>
      </c>
      <c r="G443" s="110">
        <v>178283</v>
      </c>
      <c r="H443" s="109">
        <f t="shared" si="34"/>
        <v>8222074</v>
      </c>
    </row>
    <row r="444" spans="1:8" x14ac:dyDescent="0.35">
      <c r="A444" s="251" t="s">
        <v>146</v>
      </c>
      <c r="B444" s="110">
        <v>3145437</v>
      </c>
      <c r="C444" s="110">
        <v>1811726</v>
      </c>
      <c r="D444" s="110">
        <v>432819</v>
      </c>
      <c r="E444" s="110">
        <v>1020217</v>
      </c>
      <c r="F444" s="110">
        <v>923610</v>
      </c>
      <c r="G444" s="110">
        <v>128199</v>
      </c>
      <c r="H444" s="109">
        <f t="shared" si="34"/>
        <v>7462008</v>
      </c>
    </row>
    <row r="445" spans="1:8" x14ac:dyDescent="0.35">
      <c r="A445" s="251" t="s">
        <v>145</v>
      </c>
      <c r="B445" s="110">
        <v>4137568</v>
      </c>
      <c r="C445" s="110">
        <v>2641139</v>
      </c>
      <c r="D445" s="110">
        <v>661957</v>
      </c>
      <c r="E445" s="110">
        <v>1071755</v>
      </c>
      <c r="F445" s="110">
        <v>1313631</v>
      </c>
      <c r="G445" s="110">
        <v>178560</v>
      </c>
      <c r="H445" s="109">
        <f t="shared" si="34"/>
        <v>10004610</v>
      </c>
    </row>
    <row r="446" spans="1:8" x14ac:dyDescent="0.35">
      <c r="A446" s="238" t="s">
        <v>144</v>
      </c>
      <c r="B446" s="108">
        <f>SUM(B424:B445)</f>
        <v>112343992</v>
      </c>
      <c r="C446" s="108">
        <f>SUM(C424:C445)</f>
        <v>64362398</v>
      </c>
      <c r="D446" s="108">
        <f>SUM(D424:D445)</f>
        <v>15439370</v>
      </c>
      <c r="E446" s="108">
        <f>SUM(E424:E445)</f>
        <v>20072495</v>
      </c>
      <c r="F446" s="108">
        <v>32113586</v>
      </c>
      <c r="G446" s="108">
        <v>4424560</v>
      </c>
      <c r="H446" s="108">
        <f>SUM(H424:H445)</f>
        <v>248756401</v>
      </c>
    </row>
    <row r="447" spans="1:8" x14ac:dyDescent="0.35">
      <c r="A447" s="228" t="s">
        <v>143</v>
      </c>
      <c r="B447" s="107">
        <f t="shared" ref="B447:H447" si="35">B446/22</f>
        <v>5106545.0909090908</v>
      </c>
      <c r="C447" s="107">
        <f t="shared" si="35"/>
        <v>2925563.5454545454</v>
      </c>
      <c r="D447" s="107">
        <f t="shared" si="35"/>
        <v>701789.54545454541</v>
      </c>
      <c r="E447" s="107">
        <f t="shared" si="35"/>
        <v>912386.13636363635</v>
      </c>
      <c r="F447" s="107">
        <f t="shared" si="35"/>
        <v>1459708.4545454546</v>
      </c>
      <c r="G447" s="107">
        <f t="shared" si="35"/>
        <v>201116.36363636365</v>
      </c>
      <c r="H447" s="107">
        <f t="shared" si="35"/>
        <v>11307109.136363637</v>
      </c>
    </row>
    <row r="449" spans="1:8" x14ac:dyDescent="0.35">
      <c r="A449" s="251" t="s">
        <v>142</v>
      </c>
      <c r="B449" s="110">
        <v>4546326</v>
      </c>
      <c r="C449" s="110">
        <v>2042450</v>
      </c>
      <c r="D449" s="110">
        <v>591765</v>
      </c>
      <c r="E449" s="110">
        <v>1033697</v>
      </c>
      <c r="F449" s="110">
        <v>1244420</v>
      </c>
      <c r="G449" s="110">
        <v>162865</v>
      </c>
      <c r="H449" s="109">
        <f t="shared" ref="H449:H470" si="36">B449+C449+D449+E449+F449+G449</f>
        <v>9621523</v>
      </c>
    </row>
    <row r="450" spans="1:8" x14ac:dyDescent="0.35">
      <c r="A450" s="251" t="s">
        <v>141</v>
      </c>
      <c r="B450" s="110">
        <v>4808343</v>
      </c>
      <c r="C450" s="110">
        <v>2439598</v>
      </c>
      <c r="D450" s="110">
        <v>633773</v>
      </c>
      <c r="E450" s="110">
        <v>762104</v>
      </c>
      <c r="F450" s="110">
        <v>1224304</v>
      </c>
      <c r="G450" s="110">
        <v>162917</v>
      </c>
      <c r="H450" s="109">
        <f t="shared" si="36"/>
        <v>10031039</v>
      </c>
    </row>
    <row r="451" spans="1:8" x14ac:dyDescent="0.35">
      <c r="A451" s="251" t="s">
        <v>140</v>
      </c>
      <c r="B451" s="110">
        <v>3172617</v>
      </c>
      <c r="C451" s="110">
        <v>2291454</v>
      </c>
      <c r="D451" s="110">
        <v>663666</v>
      </c>
      <c r="E451" s="110">
        <v>818465</v>
      </c>
      <c r="F451" s="110">
        <v>1283336</v>
      </c>
      <c r="G451" s="110">
        <v>146375</v>
      </c>
      <c r="H451" s="109">
        <f t="shared" si="36"/>
        <v>8375913</v>
      </c>
    </row>
    <row r="452" spans="1:8" x14ac:dyDescent="0.35">
      <c r="A452" s="251" t="s">
        <v>139</v>
      </c>
      <c r="B452" s="110">
        <v>3883523</v>
      </c>
      <c r="C452" s="110">
        <v>2542856</v>
      </c>
      <c r="D452" s="110">
        <v>552379</v>
      </c>
      <c r="E452" s="110">
        <v>1201117</v>
      </c>
      <c r="F452" s="110">
        <v>1343425</v>
      </c>
      <c r="G452" s="110">
        <v>140076</v>
      </c>
      <c r="H452" s="109">
        <f t="shared" si="36"/>
        <v>9663376</v>
      </c>
    </row>
    <row r="453" spans="1:8" x14ac:dyDescent="0.35">
      <c r="A453" s="251" t="s">
        <v>138</v>
      </c>
      <c r="B453" s="110">
        <v>5122462</v>
      </c>
      <c r="C453" s="110">
        <v>3253839</v>
      </c>
      <c r="D453" s="110">
        <v>762775</v>
      </c>
      <c r="E453" s="110">
        <v>904125</v>
      </c>
      <c r="F453" s="110">
        <v>1611222</v>
      </c>
      <c r="G453" s="110">
        <v>239662</v>
      </c>
      <c r="H453" s="109">
        <f t="shared" si="36"/>
        <v>11894085</v>
      </c>
    </row>
    <row r="454" spans="1:8" x14ac:dyDescent="0.35">
      <c r="A454" s="251" t="s">
        <v>137</v>
      </c>
      <c r="B454" s="110">
        <v>4376504</v>
      </c>
      <c r="C454" s="110">
        <v>2291245</v>
      </c>
      <c r="D454" s="110">
        <v>672438</v>
      </c>
      <c r="E454" s="110">
        <v>814227</v>
      </c>
      <c r="F454" s="110">
        <v>1467566</v>
      </c>
      <c r="G454" s="110">
        <v>183722</v>
      </c>
      <c r="H454" s="109">
        <f t="shared" si="36"/>
        <v>9805702</v>
      </c>
    </row>
    <row r="455" spans="1:8" x14ac:dyDescent="0.35">
      <c r="A455" s="251" t="s">
        <v>136</v>
      </c>
      <c r="B455" s="110">
        <v>3764728</v>
      </c>
      <c r="C455" s="110">
        <v>2368106</v>
      </c>
      <c r="D455" s="110">
        <v>551805</v>
      </c>
      <c r="E455" s="110">
        <v>746495</v>
      </c>
      <c r="F455" s="110">
        <v>1594681</v>
      </c>
      <c r="G455" s="110">
        <v>161906</v>
      </c>
      <c r="H455" s="109">
        <f t="shared" si="36"/>
        <v>9187721</v>
      </c>
    </row>
    <row r="456" spans="1:8" x14ac:dyDescent="0.35">
      <c r="A456" s="251" t="s">
        <v>135</v>
      </c>
      <c r="B456" s="110">
        <v>3052707</v>
      </c>
      <c r="C456" s="110">
        <v>2767232</v>
      </c>
      <c r="D456" s="110">
        <v>514295</v>
      </c>
      <c r="E456" s="110">
        <v>808222</v>
      </c>
      <c r="F456" s="110">
        <v>1305890</v>
      </c>
      <c r="G456" s="110">
        <v>187131</v>
      </c>
      <c r="H456" s="109">
        <f t="shared" si="36"/>
        <v>8635477</v>
      </c>
    </row>
    <row r="457" spans="1:8" x14ac:dyDescent="0.35">
      <c r="A457" s="251" t="s">
        <v>134</v>
      </c>
      <c r="B457" s="110">
        <v>4582588</v>
      </c>
      <c r="C457" s="110">
        <v>2580665</v>
      </c>
      <c r="D457" s="110">
        <v>569079</v>
      </c>
      <c r="E457" s="110">
        <v>707518</v>
      </c>
      <c r="F457" s="110">
        <v>1612895</v>
      </c>
      <c r="G457" s="110">
        <v>166294</v>
      </c>
      <c r="H457" s="109">
        <f t="shared" si="36"/>
        <v>10219039</v>
      </c>
    </row>
    <row r="458" spans="1:8" x14ac:dyDescent="0.35">
      <c r="A458" s="251" t="s">
        <v>133</v>
      </c>
      <c r="B458" s="110">
        <v>5459978</v>
      </c>
      <c r="C458" s="110">
        <v>2986134</v>
      </c>
      <c r="D458" s="110">
        <v>634455</v>
      </c>
      <c r="E458" s="110">
        <v>737898</v>
      </c>
      <c r="F458" s="110">
        <v>1771789</v>
      </c>
      <c r="G458" s="110">
        <v>245798</v>
      </c>
      <c r="H458" s="109">
        <f t="shared" si="36"/>
        <v>11836052</v>
      </c>
    </row>
    <row r="459" spans="1:8" x14ac:dyDescent="0.35">
      <c r="A459" s="251" t="s">
        <v>132</v>
      </c>
      <c r="B459" s="110">
        <v>3948578</v>
      </c>
      <c r="C459" s="110">
        <v>2878143</v>
      </c>
      <c r="D459" s="110">
        <v>543792</v>
      </c>
      <c r="E459" s="110">
        <v>809175</v>
      </c>
      <c r="F459" s="110">
        <v>1627240</v>
      </c>
      <c r="G459" s="110">
        <v>131047</v>
      </c>
      <c r="H459" s="109">
        <f t="shared" si="36"/>
        <v>9937975</v>
      </c>
    </row>
    <row r="460" spans="1:8" x14ac:dyDescent="0.35">
      <c r="A460" s="251" t="s">
        <v>131</v>
      </c>
      <c r="B460" s="110">
        <v>3517416</v>
      </c>
      <c r="C460" s="110">
        <v>2066053</v>
      </c>
      <c r="D460" s="110">
        <v>461237</v>
      </c>
      <c r="E460" s="110">
        <v>606438</v>
      </c>
      <c r="F460" s="110">
        <v>1509973</v>
      </c>
      <c r="G460" s="110">
        <v>128486</v>
      </c>
      <c r="H460" s="109">
        <f t="shared" si="36"/>
        <v>8289603</v>
      </c>
    </row>
    <row r="461" spans="1:8" x14ac:dyDescent="0.35">
      <c r="A461" s="251" t="s">
        <v>130</v>
      </c>
      <c r="B461" s="110">
        <v>3108493</v>
      </c>
      <c r="C461" s="110">
        <v>2113911</v>
      </c>
      <c r="D461" s="110">
        <v>516324</v>
      </c>
      <c r="E461" s="110">
        <v>566988</v>
      </c>
      <c r="F461" s="110">
        <v>1346577</v>
      </c>
      <c r="G461" s="110">
        <v>210276</v>
      </c>
      <c r="H461" s="109">
        <f t="shared" si="36"/>
        <v>7862569</v>
      </c>
    </row>
    <row r="462" spans="1:8" x14ac:dyDescent="0.35">
      <c r="A462" s="251" t="s">
        <v>129</v>
      </c>
      <c r="B462" s="110">
        <v>5270877</v>
      </c>
      <c r="C462" s="110">
        <v>2494718</v>
      </c>
      <c r="D462" s="110">
        <v>597219</v>
      </c>
      <c r="E462" s="110">
        <v>686438</v>
      </c>
      <c r="F462" s="110">
        <v>1278337</v>
      </c>
      <c r="G462" s="110">
        <v>164803</v>
      </c>
      <c r="H462" s="109">
        <f t="shared" si="36"/>
        <v>10492392</v>
      </c>
    </row>
    <row r="463" spans="1:8" x14ac:dyDescent="0.35">
      <c r="A463" s="251" t="s">
        <v>128</v>
      </c>
      <c r="B463" s="110">
        <v>3614598</v>
      </c>
      <c r="C463" s="110">
        <v>2671815</v>
      </c>
      <c r="D463" s="110">
        <v>556831</v>
      </c>
      <c r="E463" s="110">
        <v>703565</v>
      </c>
      <c r="F463" s="110">
        <v>1784397</v>
      </c>
      <c r="G463" s="110">
        <v>186353</v>
      </c>
      <c r="H463" s="109">
        <f t="shared" si="36"/>
        <v>9517559</v>
      </c>
    </row>
    <row r="464" spans="1:8" x14ac:dyDescent="0.35">
      <c r="A464" s="251" t="s">
        <v>127</v>
      </c>
      <c r="B464" s="110">
        <v>4765417</v>
      </c>
      <c r="C464" s="110">
        <v>3053739</v>
      </c>
      <c r="D464" s="110">
        <v>701648</v>
      </c>
      <c r="E464" s="110">
        <v>708130</v>
      </c>
      <c r="F464" s="110">
        <v>1508056</v>
      </c>
      <c r="G464" s="110">
        <v>238758</v>
      </c>
      <c r="H464" s="109">
        <f t="shared" si="36"/>
        <v>10975748</v>
      </c>
    </row>
    <row r="465" spans="1:8" x14ac:dyDescent="0.35">
      <c r="A465" s="251" t="s">
        <v>126</v>
      </c>
      <c r="B465" s="110">
        <v>2995086</v>
      </c>
      <c r="C465" s="110">
        <v>2227329</v>
      </c>
      <c r="D465" s="110">
        <v>475292</v>
      </c>
      <c r="E465" s="110">
        <v>514884</v>
      </c>
      <c r="F465" s="110">
        <v>969043</v>
      </c>
      <c r="G465" s="110">
        <v>150674</v>
      </c>
      <c r="H465" s="109">
        <f t="shared" si="36"/>
        <v>7332308</v>
      </c>
    </row>
    <row r="466" spans="1:8" x14ac:dyDescent="0.35">
      <c r="A466" s="251" t="s">
        <v>125</v>
      </c>
      <c r="B466" s="110">
        <v>3460475</v>
      </c>
      <c r="C466" s="110">
        <v>2037252</v>
      </c>
      <c r="D466" s="110">
        <v>507426</v>
      </c>
      <c r="E466" s="110">
        <v>510381</v>
      </c>
      <c r="F466" s="110">
        <v>1083368</v>
      </c>
      <c r="G466" s="110">
        <v>218626</v>
      </c>
      <c r="H466" s="109">
        <f t="shared" si="36"/>
        <v>7817528</v>
      </c>
    </row>
    <row r="467" spans="1:8" x14ac:dyDescent="0.35">
      <c r="A467" s="251" t="s">
        <v>124</v>
      </c>
      <c r="B467" s="110">
        <v>4169759</v>
      </c>
      <c r="C467" s="110">
        <v>2534241</v>
      </c>
      <c r="D467" s="110">
        <v>704460</v>
      </c>
      <c r="E467" s="110">
        <v>705799</v>
      </c>
      <c r="F467" s="110">
        <v>1380534</v>
      </c>
      <c r="G467" s="110">
        <v>352429</v>
      </c>
      <c r="H467" s="109">
        <f t="shared" si="36"/>
        <v>9847222</v>
      </c>
    </row>
    <row r="468" spans="1:8" x14ac:dyDescent="0.35">
      <c r="A468" s="251" t="s">
        <v>123</v>
      </c>
      <c r="B468" s="110">
        <v>4655312</v>
      </c>
      <c r="C468" s="110">
        <v>2440922</v>
      </c>
      <c r="D468" s="110">
        <v>797016</v>
      </c>
      <c r="E468" s="110">
        <v>622238</v>
      </c>
      <c r="F468" s="110">
        <v>1563160</v>
      </c>
      <c r="G468" s="110">
        <v>319453</v>
      </c>
      <c r="H468" s="109">
        <f t="shared" si="36"/>
        <v>10398101</v>
      </c>
    </row>
    <row r="469" spans="1:8" x14ac:dyDescent="0.35">
      <c r="A469" s="251" t="s">
        <v>122</v>
      </c>
      <c r="B469" s="110">
        <v>4424942</v>
      </c>
      <c r="C469" s="110">
        <v>2940395</v>
      </c>
      <c r="D469" s="110">
        <v>634215</v>
      </c>
      <c r="E469" s="110">
        <v>832251</v>
      </c>
      <c r="F469" s="110">
        <v>1375786</v>
      </c>
      <c r="G469" s="110">
        <v>181541</v>
      </c>
      <c r="H469" s="109">
        <f t="shared" si="36"/>
        <v>10389130</v>
      </c>
    </row>
    <row r="470" spans="1:8" x14ac:dyDescent="0.35">
      <c r="A470" s="251" t="s">
        <v>121</v>
      </c>
      <c r="B470" s="110">
        <v>5004443</v>
      </c>
      <c r="C470" s="110">
        <v>2678376</v>
      </c>
      <c r="D470" s="110">
        <v>820770</v>
      </c>
      <c r="E470" s="110">
        <v>652552</v>
      </c>
      <c r="F470" s="110">
        <v>1371252</v>
      </c>
      <c r="G470" s="110">
        <v>205685</v>
      </c>
      <c r="H470" s="109">
        <f t="shared" si="36"/>
        <v>10733078</v>
      </c>
    </row>
    <row r="471" spans="1:8" x14ac:dyDescent="0.35">
      <c r="A471" s="238" t="s">
        <v>120</v>
      </c>
      <c r="B471" s="108">
        <f>SUM(B449:B470)</f>
        <v>91705172</v>
      </c>
      <c r="C471" s="108">
        <f>SUM(C449:C470)</f>
        <v>55700473</v>
      </c>
      <c r="D471" s="108">
        <f>SUM(D449:D470)</f>
        <v>13462660</v>
      </c>
      <c r="E471" s="108">
        <f>SUM(E449:E470)</f>
        <v>16452707</v>
      </c>
      <c r="F471" s="108">
        <v>31257251</v>
      </c>
      <c r="G471" s="108">
        <v>4284877</v>
      </c>
      <c r="H471" s="108">
        <f>SUM(H449:H470)</f>
        <v>212863140</v>
      </c>
    </row>
    <row r="472" spans="1:8" x14ac:dyDescent="0.35">
      <c r="A472" s="228" t="s">
        <v>119</v>
      </c>
      <c r="B472" s="107">
        <f t="shared" ref="B472:H472" si="37">B471/22</f>
        <v>4168416.9090909092</v>
      </c>
      <c r="C472" s="107">
        <f t="shared" si="37"/>
        <v>2531839.6818181816</v>
      </c>
      <c r="D472" s="107">
        <f t="shared" si="37"/>
        <v>611939.09090909094</v>
      </c>
      <c r="E472" s="107">
        <f t="shared" si="37"/>
        <v>747850.31818181823</v>
      </c>
      <c r="F472" s="107">
        <f t="shared" si="37"/>
        <v>1420784.1363636365</v>
      </c>
      <c r="G472" s="107">
        <f t="shared" si="37"/>
        <v>194767.13636363635</v>
      </c>
      <c r="H472" s="107">
        <f t="shared" si="37"/>
        <v>9675597.2727272734</v>
      </c>
    </row>
    <row r="474" spans="1:8" x14ac:dyDescent="0.35">
      <c r="A474" s="251" t="s">
        <v>118</v>
      </c>
      <c r="B474" s="110">
        <v>4465119</v>
      </c>
      <c r="C474" s="110">
        <v>2364230</v>
      </c>
      <c r="D474" s="110">
        <v>716924</v>
      </c>
      <c r="E474" s="110">
        <v>1056208</v>
      </c>
      <c r="F474" s="110">
        <v>1600005</v>
      </c>
      <c r="G474" s="110">
        <v>205676</v>
      </c>
      <c r="H474" s="109">
        <f t="shared" ref="H474:H494" si="38">B474+C474+D474+E474+F474+G474</f>
        <v>10408162</v>
      </c>
    </row>
    <row r="475" spans="1:8" x14ac:dyDescent="0.35">
      <c r="A475" s="251" t="s">
        <v>117</v>
      </c>
      <c r="B475" s="110">
        <v>4198340</v>
      </c>
      <c r="C475" s="110">
        <v>2431893</v>
      </c>
      <c r="D475" s="110">
        <v>561520</v>
      </c>
      <c r="E475" s="110">
        <v>716179</v>
      </c>
      <c r="F475" s="110">
        <v>1412710</v>
      </c>
      <c r="G475" s="110">
        <v>202040</v>
      </c>
      <c r="H475" s="109">
        <f t="shared" si="38"/>
        <v>9522682</v>
      </c>
    </row>
    <row r="476" spans="1:8" x14ac:dyDescent="0.35">
      <c r="A476" s="251" t="s">
        <v>116</v>
      </c>
      <c r="B476" s="110">
        <v>5461038</v>
      </c>
      <c r="C476" s="110">
        <v>2519840</v>
      </c>
      <c r="D476" s="110">
        <v>621899</v>
      </c>
      <c r="E476" s="110">
        <v>781534</v>
      </c>
      <c r="F476" s="110">
        <v>1360347</v>
      </c>
      <c r="G476" s="110">
        <v>178174</v>
      </c>
      <c r="H476" s="109">
        <f t="shared" si="38"/>
        <v>10922832</v>
      </c>
    </row>
    <row r="477" spans="1:8" x14ac:dyDescent="0.35">
      <c r="A477" s="251" t="s">
        <v>115</v>
      </c>
      <c r="B477" s="110">
        <v>4091209</v>
      </c>
      <c r="C477" s="110">
        <v>2289236</v>
      </c>
      <c r="D477" s="110">
        <v>648588</v>
      </c>
      <c r="E477" s="110">
        <v>706856</v>
      </c>
      <c r="F477" s="110">
        <v>1567849</v>
      </c>
      <c r="G477" s="110">
        <v>231048</v>
      </c>
      <c r="H477" s="109">
        <f t="shared" si="38"/>
        <v>9534786</v>
      </c>
    </row>
    <row r="478" spans="1:8" x14ac:dyDescent="0.35">
      <c r="A478" s="251" t="s">
        <v>114</v>
      </c>
      <c r="B478" s="110">
        <v>6042070</v>
      </c>
      <c r="C478" s="110">
        <v>2616994</v>
      </c>
      <c r="D478" s="110">
        <v>858869</v>
      </c>
      <c r="E478" s="110">
        <v>852435</v>
      </c>
      <c r="F478" s="110">
        <v>1352545</v>
      </c>
      <c r="G478" s="110">
        <v>191496</v>
      </c>
      <c r="H478" s="109">
        <f t="shared" si="38"/>
        <v>11914409</v>
      </c>
    </row>
    <row r="479" spans="1:8" x14ac:dyDescent="0.35">
      <c r="A479" s="251" t="s">
        <v>113</v>
      </c>
      <c r="B479" s="110">
        <v>3297881</v>
      </c>
      <c r="C479" s="110">
        <v>1637352</v>
      </c>
      <c r="D479" s="110">
        <v>554575</v>
      </c>
      <c r="E479" s="110">
        <v>822305</v>
      </c>
      <c r="F479" s="110">
        <v>1186258</v>
      </c>
      <c r="G479" s="110">
        <v>177037</v>
      </c>
      <c r="H479" s="109">
        <f t="shared" si="38"/>
        <v>7675408</v>
      </c>
    </row>
    <row r="480" spans="1:8" x14ac:dyDescent="0.35">
      <c r="A480" s="251" t="s">
        <v>112</v>
      </c>
      <c r="B480" s="110">
        <v>4377936</v>
      </c>
      <c r="C480" s="110">
        <v>2172932</v>
      </c>
      <c r="D480" s="110">
        <v>564906</v>
      </c>
      <c r="E480" s="110">
        <v>838666</v>
      </c>
      <c r="F480" s="110">
        <v>1571488</v>
      </c>
      <c r="G480" s="110">
        <v>144785</v>
      </c>
      <c r="H480" s="109">
        <f t="shared" si="38"/>
        <v>9670713</v>
      </c>
    </row>
    <row r="481" spans="1:8" x14ac:dyDescent="0.35">
      <c r="A481" s="251" t="s">
        <v>111</v>
      </c>
      <c r="B481" s="110">
        <v>5008524</v>
      </c>
      <c r="C481" s="110">
        <v>2723964</v>
      </c>
      <c r="D481" s="110">
        <v>735618</v>
      </c>
      <c r="E481" s="110">
        <v>878663</v>
      </c>
      <c r="F481" s="110">
        <v>1708644</v>
      </c>
      <c r="G481" s="110">
        <v>184301</v>
      </c>
      <c r="H481" s="109">
        <f t="shared" si="38"/>
        <v>11239714</v>
      </c>
    </row>
    <row r="482" spans="1:8" x14ac:dyDescent="0.35">
      <c r="A482" s="251" t="s">
        <v>110</v>
      </c>
      <c r="B482" s="110">
        <v>5982505</v>
      </c>
      <c r="C482" s="110">
        <v>2417167</v>
      </c>
      <c r="D482" s="110">
        <v>646725</v>
      </c>
      <c r="E482" s="110">
        <v>820963</v>
      </c>
      <c r="F482" s="110">
        <v>1827590</v>
      </c>
      <c r="G482" s="110">
        <v>192274</v>
      </c>
      <c r="H482" s="109">
        <f t="shared" si="38"/>
        <v>11887224</v>
      </c>
    </row>
    <row r="483" spans="1:8" x14ac:dyDescent="0.35">
      <c r="A483" s="251" t="s">
        <v>109</v>
      </c>
      <c r="B483" s="110">
        <v>4534165</v>
      </c>
      <c r="C483" s="110">
        <v>2510846</v>
      </c>
      <c r="D483" s="110">
        <v>540615</v>
      </c>
      <c r="E483" s="110">
        <v>696958</v>
      </c>
      <c r="F483" s="110">
        <v>1617514</v>
      </c>
      <c r="G483" s="110">
        <v>168824</v>
      </c>
      <c r="H483" s="109">
        <f t="shared" si="38"/>
        <v>10068922</v>
      </c>
    </row>
    <row r="484" spans="1:8" x14ac:dyDescent="0.35">
      <c r="A484" s="251" t="s">
        <v>108</v>
      </c>
      <c r="B484" s="110">
        <v>3491914</v>
      </c>
      <c r="C484" s="110">
        <v>3025931</v>
      </c>
      <c r="D484" s="110">
        <v>578294</v>
      </c>
      <c r="E484" s="110">
        <v>792708</v>
      </c>
      <c r="F484" s="110">
        <v>1399634</v>
      </c>
      <c r="G484" s="110">
        <v>209257</v>
      </c>
      <c r="H484" s="109">
        <f t="shared" si="38"/>
        <v>9497738</v>
      </c>
    </row>
    <row r="485" spans="1:8" x14ac:dyDescent="0.35">
      <c r="A485" s="251" t="s">
        <v>107</v>
      </c>
      <c r="B485" s="110">
        <v>3815578</v>
      </c>
      <c r="C485" s="110">
        <v>2372492</v>
      </c>
      <c r="D485" s="110">
        <v>534069</v>
      </c>
      <c r="E485" s="110">
        <v>597528</v>
      </c>
      <c r="F485" s="110">
        <v>1491627</v>
      </c>
      <c r="G485" s="110">
        <v>141536</v>
      </c>
      <c r="H485" s="109">
        <f t="shared" si="38"/>
        <v>8952830</v>
      </c>
    </row>
    <row r="486" spans="1:8" x14ac:dyDescent="0.35">
      <c r="A486" s="251" t="s">
        <v>106</v>
      </c>
      <c r="B486" s="110">
        <v>5101550</v>
      </c>
      <c r="C486" s="110">
        <v>2801505</v>
      </c>
      <c r="D486" s="110">
        <v>744976</v>
      </c>
      <c r="E486" s="110">
        <v>679271</v>
      </c>
      <c r="F486" s="110">
        <v>1770351</v>
      </c>
      <c r="G486" s="110">
        <v>222999</v>
      </c>
      <c r="H486" s="109">
        <f t="shared" si="38"/>
        <v>11320652</v>
      </c>
    </row>
    <row r="487" spans="1:8" x14ac:dyDescent="0.35">
      <c r="A487" s="251" t="s">
        <v>105</v>
      </c>
      <c r="B487" s="110">
        <v>3740949</v>
      </c>
      <c r="C487" s="110">
        <v>2246104</v>
      </c>
      <c r="D487" s="110">
        <v>482692</v>
      </c>
      <c r="E487" s="110">
        <v>483674</v>
      </c>
      <c r="F487" s="110">
        <v>1369157</v>
      </c>
      <c r="G487" s="110">
        <v>141833</v>
      </c>
      <c r="H487" s="109">
        <f t="shared" si="38"/>
        <v>8464409</v>
      </c>
    </row>
    <row r="488" spans="1:8" x14ac:dyDescent="0.35">
      <c r="A488" s="251" t="s">
        <v>104</v>
      </c>
      <c r="B488" s="110">
        <v>4826937</v>
      </c>
      <c r="C488" s="110">
        <v>2723707</v>
      </c>
      <c r="D488" s="110">
        <v>654317</v>
      </c>
      <c r="E488" s="110">
        <v>673287</v>
      </c>
      <c r="F488" s="110">
        <v>1276921</v>
      </c>
      <c r="G488" s="110">
        <v>195487</v>
      </c>
      <c r="H488" s="109">
        <f t="shared" si="38"/>
        <v>10350656</v>
      </c>
    </row>
    <row r="489" spans="1:8" x14ac:dyDescent="0.35">
      <c r="A489" s="251" t="s">
        <v>103</v>
      </c>
      <c r="B489" s="110">
        <v>4536236</v>
      </c>
      <c r="C489" s="110">
        <v>2328509</v>
      </c>
      <c r="D489" s="110">
        <v>455745</v>
      </c>
      <c r="E489" s="110">
        <v>634296</v>
      </c>
      <c r="F489" s="110">
        <v>1207756</v>
      </c>
      <c r="G489" s="110">
        <v>184360</v>
      </c>
      <c r="H489" s="109">
        <f t="shared" si="38"/>
        <v>9346902</v>
      </c>
    </row>
    <row r="490" spans="1:8" x14ac:dyDescent="0.35">
      <c r="A490" s="251" t="s">
        <v>102</v>
      </c>
      <c r="B490" s="110">
        <v>5076104</v>
      </c>
      <c r="C490" s="110">
        <v>2697246</v>
      </c>
      <c r="D490" s="110">
        <v>545247</v>
      </c>
      <c r="E490" s="110">
        <v>719652</v>
      </c>
      <c r="F490" s="110">
        <v>1350174</v>
      </c>
      <c r="G490" s="110">
        <v>176325</v>
      </c>
      <c r="H490" s="109">
        <f t="shared" si="38"/>
        <v>10564748</v>
      </c>
    </row>
    <row r="491" spans="1:8" x14ac:dyDescent="0.35">
      <c r="A491" s="251" t="s">
        <v>101</v>
      </c>
      <c r="B491" s="110">
        <v>5881641</v>
      </c>
      <c r="C491" s="110">
        <v>2442011</v>
      </c>
      <c r="D491" s="110">
        <v>636405</v>
      </c>
      <c r="E491" s="110">
        <v>608071</v>
      </c>
      <c r="F491" s="110">
        <v>1926425</v>
      </c>
      <c r="G491" s="110">
        <v>189530</v>
      </c>
      <c r="H491" s="109">
        <f t="shared" si="38"/>
        <v>11684083</v>
      </c>
    </row>
    <row r="492" spans="1:8" x14ac:dyDescent="0.35">
      <c r="A492" s="251" t="s">
        <v>100</v>
      </c>
      <c r="B492" s="110">
        <v>6821189</v>
      </c>
      <c r="C492" s="110">
        <v>2743478</v>
      </c>
      <c r="D492" s="110">
        <v>716230</v>
      </c>
      <c r="E492" s="110">
        <v>600067</v>
      </c>
      <c r="F492" s="110">
        <v>1470949</v>
      </c>
      <c r="G492" s="110">
        <v>159849</v>
      </c>
      <c r="H492" s="109">
        <f t="shared" si="38"/>
        <v>12511762</v>
      </c>
    </row>
    <row r="493" spans="1:8" x14ac:dyDescent="0.35">
      <c r="A493" s="251" t="s">
        <v>99</v>
      </c>
      <c r="B493" s="110">
        <v>5161655</v>
      </c>
      <c r="C493" s="110">
        <v>2197145</v>
      </c>
      <c r="D493" s="110">
        <v>564590</v>
      </c>
      <c r="E493" s="110">
        <v>730578</v>
      </c>
      <c r="F493" s="110">
        <v>1202323</v>
      </c>
      <c r="G493" s="110">
        <v>211956</v>
      </c>
      <c r="H493" s="109">
        <f t="shared" si="38"/>
        <v>10068247</v>
      </c>
    </row>
    <row r="494" spans="1:8" x14ac:dyDescent="0.35">
      <c r="A494" s="251" t="s">
        <v>98</v>
      </c>
      <c r="B494" s="110">
        <v>3576229</v>
      </c>
      <c r="C494" s="110">
        <v>2223866</v>
      </c>
      <c r="D494" s="110">
        <v>570585</v>
      </c>
      <c r="E494" s="110">
        <v>749013</v>
      </c>
      <c r="F494" s="110">
        <v>1176942</v>
      </c>
      <c r="G494" s="110">
        <v>142315</v>
      </c>
      <c r="H494" s="109">
        <f t="shared" si="38"/>
        <v>8438950</v>
      </c>
    </row>
    <row r="495" spans="1:8" x14ac:dyDescent="0.35">
      <c r="A495" s="238" t="s">
        <v>97</v>
      </c>
      <c r="B495" s="108">
        <f>SUM(B474:B494)</f>
        <v>99488769</v>
      </c>
      <c r="C495" s="108">
        <f>SUM(C474:C494)</f>
        <v>51486448</v>
      </c>
      <c r="D495" s="108">
        <f>SUM(D474:D494)</f>
        <v>12933389</v>
      </c>
      <c r="E495" s="108">
        <f>SUM(E474:E494)</f>
        <v>15438912</v>
      </c>
      <c r="F495" s="108">
        <v>30865831</v>
      </c>
      <c r="G495" s="108">
        <v>3861655</v>
      </c>
      <c r="H495" s="108">
        <f>SUM(H474:H494)</f>
        <v>214045829</v>
      </c>
    </row>
    <row r="496" spans="1:8" x14ac:dyDescent="0.35">
      <c r="A496" s="228" t="s">
        <v>96</v>
      </c>
      <c r="B496" s="107">
        <f t="shared" ref="B496:H496" si="39">B495/21</f>
        <v>4737560.4285714282</v>
      </c>
      <c r="C496" s="107">
        <f t="shared" si="39"/>
        <v>2451735.6190476189</v>
      </c>
      <c r="D496" s="107">
        <f t="shared" si="39"/>
        <v>615875.66666666663</v>
      </c>
      <c r="E496" s="107">
        <f t="shared" si="39"/>
        <v>735186.28571428568</v>
      </c>
      <c r="F496" s="107">
        <f t="shared" si="39"/>
        <v>1469801.4761904762</v>
      </c>
      <c r="G496" s="107">
        <f t="shared" si="39"/>
        <v>183888.33333333334</v>
      </c>
      <c r="H496" s="107">
        <f t="shared" si="39"/>
        <v>10192658.523809524</v>
      </c>
    </row>
    <row r="497" spans="1:8" ht="41.25" customHeight="1" x14ac:dyDescent="0.5">
      <c r="A497" s="231">
        <v>2009</v>
      </c>
    </row>
    <row r="498" spans="1:8" ht="28.5" customHeight="1" x14ac:dyDescent="0.35">
      <c r="A498" s="235" t="s">
        <v>189</v>
      </c>
      <c r="B498" s="112" t="s">
        <v>0</v>
      </c>
      <c r="C498" s="112" t="s">
        <v>1</v>
      </c>
      <c r="D498" s="112" t="s">
        <v>2</v>
      </c>
      <c r="E498" s="112" t="s">
        <v>3</v>
      </c>
      <c r="F498" s="112" t="s">
        <v>50</v>
      </c>
      <c r="G498" s="112" t="s">
        <v>52</v>
      </c>
      <c r="H498" s="112" t="s">
        <v>13</v>
      </c>
    </row>
    <row r="499" spans="1:8" x14ac:dyDescent="0.35">
      <c r="A499" s="251" t="s">
        <v>95</v>
      </c>
      <c r="B499" s="110">
        <v>6370322</v>
      </c>
      <c r="C499" s="111">
        <v>4321957</v>
      </c>
      <c r="D499" s="111">
        <v>860905</v>
      </c>
      <c r="E499" s="111">
        <v>707070</v>
      </c>
      <c r="F499" s="110">
        <v>1284066</v>
      </c>
      <c r="G499" s="110">
        <v>185562</v>
      </c>
      <c r="H499" s="109">
        <f t="shared" ref="H499:H519" si="40">B499+C499+D499+E499+F499+G499</f>
        <v>13729882</v>
      </c>
    </row>
    <row r="500" spans="1:8" x14ac:dyDescent="0.35">
      <c r="A500" s="251" t="s">
        <v>94</v>
      </c>
      <c r="B500" s="110">
        <v>4915716</v>
      </c>
      <c r="C500" s="111">
        <v>2602860</v>
      </c>
      <c r="D500" s="111">
        <v>742588</v>
      </c>
      <c r="E500" s="111">
        <v>566650</v>
      </c>
      <c r="F500" s="110">
        <v>1448293</v>
      </c>
      <c r="G500" s="110">
        <v>268882</v>
      </c>
      <c r="H500" s="109">
        <f t="shared" si="40"/>
        <v>10544989</v>
      </c>
    </row>
    <row r="501" spans="1:8" x14ac:dyDescent="0.35">
      <c r="A501" s="251" t="s">
        <v>93</v>
      </c>
      <c r="B501" s="110">
        <v>3661432</v>
      </c>
      <c r="C501" s="111">
        <v>1960300</v>
      </c>
      <c r="D501" s="111">
        <v>637863</v>
      </c>
      <c r="E501" s="111">
        <v>687155</v>
      </c>
      <c r="F501" s="110">
        <v>1377562</v>
      </c>
      <c r="G501" s="110">
        <v>285083</v>
      </c>
      <c r="H501" s="109">
        <f t="shared" si="40"/>
        <v>8609395</v>
      </c>
    </row>
    <row r="502" spans="1:8" x14ac:dyDescent="0.35">
      <c r="A502" s="251" t="s">
        <v>92</v>
      </c>
      <c r="B502" s="110">
        <v>4321763</v>
      </c>
      <c r="C502" s="111">
        <v>2326904</v>
      </c>
      <c r="D502" s="111">
        <v>770311</v>
      </c>
      <c r="E502" s="111">
        <v>595314</v>
      </c>
      <c r="F502" s="110">
        <v>1354296</v>
      </c>
      <c r="G502" s="110">
        <v>199075</v>
      </c>
      <c r="H502" s="109">
        <f t="shared" si="40"/>
        <v>9567663</v>
      </c>
    </row>
    <row r="503" spans="1:8" x14ac:dyDescent="0.35">
      <c r="A503" s="251" t="s">
        <v>91</v>
      </c>
      <c r="B503" s="110">
        <v>3757837</v>
      </c>
      <c r="C503" s="111">
        <v>2318024</v>
      </c>
      <c r="D503" s="111">
        <v>1128730</v>
      </c>
      <c r="E503" s="111">
        <v>630609</v>
      </c>
      <c r="F503" s="110">
        <v>1559171</v>
      </c>
      <c r="G503" s="110">
        <v>297009</v>
      </c>
      <c r="H503" s="109">
        <f t="shared" si="40"/>
        <v>9691380</v>
      </c>
    </row>
    <row r="504" spans="1:8" x14ac:dyDescent="0.35">
      <c r="A504" s="251" t="s">
        <v>90</v>
      </c>
      <c r="B504" s="110">
        <v>4203375</v>
      </c>
      <c r="C504" s="111">
        <v>3388552</v>
      </c>
      <c r="D504" s="111">
        <v>961818</v>
      </c>
      <c r="E504" s="111">
        <v>604425</v>
      </c>
      <c r="F504" s="110">
        <v>1708294</v>
      </c>
      <c r="G504" s="110">
        <v>223688</v>
      </c>
      <c r="H504" s="109">
        <f t="shared" si="40"/>
        <v>11090152</v>
      </c>
    </row>
    <row r="505" spans="1:8" x14ac:dyDescent="0.35">
      <c r="A505" s="251" t="s">
        <v>89</v>
      </c>
      <c r="B505" s="110">
        <v>4547728</v>
      </c>
      <c r="C505" s="111">
        <v>4023674</v>
      </c>
      <c r="D505" s="111">
        <v>1082043</v>
      </c>
      <c r="E505" s="111">
        <v>639451</v>
      </c>
      <c r="F505" s="110">
        <v>1880503</v>
      </c>
      <c r="G505" s="110">
        <v>237838</v>
      </c>
      <c r="H505" s="109">
        <f t="shared" si="40"/>
        <v>12411237</v>
      </c>
    </row>
    <row r="506" spans="1:8" x14ac:dyDescent="0.35">
      <c r="A506" s="251" t="s">
        <v>88</v>
      </c>
      <c r="B506" s="110">
        <v>4983203</v>
      </c>
      <c r="C506" s="111">
        <v>3552219</v>
      </c>
      <c r="D506" s="111">
        <v>823765</v>
      </c>
      <c r="E506" s="111">
        <v>736209</v>
      </c>
      <c r="F506" s="110">
        <v>1789211</v>
      </c>
      <c r="G506" s="110">
        <v>228623</v>
      </c>
      <c r="H506" s="109">
        <f t="shared" si="40"/>
        <v>12113230</v>
      </c>
    </row>
    <row r="507" spans="1:8" x14ac:dyDescent="0.35">
      <c r="A507" s="251" t="s">
        <v>87</v>
      </c>
      <c r="B507" s="110">
        <v>3440556</v>
      </c>
      <c r="C507" s="111">
        <v>3449848</v>
      </c>
      <c r="D507" s="111">
        <v>626152</v>
      </c>
      <c r="E507" s="111">
        <v>526295</v>
      </c>
      <c r="F507" s="110">
        <v>1443693</v>
      </c>
      <c r="G507" s="110">
        <v>169866</v>
      </c>
      <c r="H507" s="109">
        <f t="shared" si="40"/>
        <v>9656410</v>
      </c>
    </row>
    <row r="508" spans="1:8" x14ac:dyDescent="0.35">
      <c r="A508" s="251" t="s">
        <v>86</v>
      </c>
      <c r="B508" s="110">
        <v>4511016</v>
      </c>
      <c r="C508" s="111">
        <v>4272231</v>
      </c>
      <c r="D508" s="111">
        <v>657002</v>
      </c>
      <c r="E508" s="111">
        <v>1096714</v>
      </c>
      <c r="F508" s="110">
        <v>1749053</v>
      </c>
      <c r="G508" s="110">
        <v>198205</v>
      </c>
      <c r="H508" s="109">
        <f t="shared" si="40"/>
        <v>12484221</v>
      </c>
    </row>
    <row r="509" spans="1:8" x14ac:dyDescent="0.35">
      <c r="A509" s="251" t="s">
        <v>85</v>
      </c>
      <c r="B509" s="110">
        <v>5753718</v>
      </c>
      <c r="C509" s="111">
        <v>3883619</v>
      </c>
      <c r="D509" s="111">
        <v>720496</v>
      </c>
      <c r="E509" s="111">
        <v>749787</v>
      </c>
      <c r="F509" s="110">
        <v>1885160</v>
      </c>
      <c r="G509" s="110">
        <v>252140</v>
      </c>
      <c r="H509" s="109">
        <f t="shared" si="40"/>
        <v>13244920</v>
      </c>
    </row>
    <row r="510" spans="1:8" x14ac:dyDescent="0.35">
      <c r="A510" s="251" t="s">
        <v>84</v>
      </c>
      <c r="B510" s="110">
        <v>4819200</v>
      </c>
      <c r="C510" s="111">
        <v>3709708</v>
      </c>
      <c r="D510" s="111">
        <v>630408</v>
      </c>
      <c r="E510" s="111">
        <v>602584</v>
      </c>
      <c r="F510" s="110">
        <v>1650610</v>
      </c>
      <c r="G510" s="110">
        <v>220195</v>
      </c>
      <c r="H510" s="109">
        <f t="shared" si="40"/>
        <v>11632705</v>
      </c>
    </row>
    <row r="511" spans="1:8" x14ac:dyDescent="0.35">
      <c r="A511" s="251" t="s">
        <v>83</v>
      </c>
      <c r="B511" s="110">
        <v>3175575</v>
      </c>
      <c r="C511" s="111">
        <v>2471173</v>
      </c>
      <c r="D511" s="111">
        <v>554104</v>
      </c>
      <c r="E511" s="111">
        <v>491918</v>
      </c>
      <c r="F511" s="110">
        <v>1345154</v>
      </c>
      <c r="G511" s="110">
        <v>195253</v>
      </c>
      <c r="H511" s="109">
        <f t="shared" si="40"/>
        <v>8233177</v>
      </c>
    </row>
    <row r="512" spans="1:8" x14ac:dyDescent="0.35">
      <c r="A512" s="251" t="s">
        <v>82</v>
      </c>
      <c r="B512" s="110">
        <v>3295799</v>
      </c>
      <c r="C512" s="111">
        <v>2229383</v>
      </c>
      <c r="D512" s="111">
        <v>548451</v>
      </c>
      <c r="E512" s="111">
        <v>584000</v>
      </c>
      <c r="F512" s="110">
        <v>1464951</v>
      </c>
      <c r="G512" s="110">
        <v>185050</v>
      </c>
      <c r="H512" s="109">
        <f t="shared" si="40"/>
        <v>8307634</v>
      </c>
    </row>
    <row r="513" spans="1:8" x14ac:dyDescent="0.35">
      <c r="A513" s="251" t="s">
        <v>81</v>
      </c>
      <c r="B513" s="110">
        <v>3734943</v>
      </c>
      <c r="C513" s="111">
        <v>1890655</v>
      </c>
      <c r="D513" s="111">
        <v>542943</v>
      </c>
      <c r="E513" s="111">
        <v>601855</v>
      </c>
      <c r="F513" s="110">
        <v>1345715</v>
      </c>
      <c r="G513" s="110">
        <v>185496</v>
      </c>
      <c r="H513" s="109">
        <f t="shared" si="40"/>
        <v>8301607</v>
      </c>
    </row>
    <row r="514" spans="1:8" x14ac:dyDescent="0.35">
      <c r="A514" s="251" t="s">
        <v>80</v>
      </c>
      <c r="B514" s="110">
        <v>4819937</v>
      </c>
      <c r="C514" s="111">
        <v>2771638</v>
      </c>
      <c r="D514" s="111">
        <v>614847</v>
      </c>
      <c r="E514" s="111">
        <v>603405</v>
      </c>
      <c r="F514" s="110">
        <v>1751623</v>
      </c>
      <c r="G514" s="110">
        <v>215705</v>
      </c>
      <c r="H514" s="109">
        <f t="shared" si="40"/>
        <v>10777155</v>
      </c>
    </row>
    <row r="515" spans="1:8" x14ac:dyDescent="0.35">
      <c r="A515" s="251" t="s">
        <v>79</v>
      </c>
      <c r="B515" s="110">
        <v>4819445</v>
      </c>
      <c r="C515" s="111">
        <v>3084207</v>
      </c>
      <c r="D515" s="111">
        <v>896407</v>
      </c>
      <c r="E515" s="111">
        <v>621594</v>
      </c>
      <c r="F515" s="110">
        <v>2001710</v>
      </c>
      <c r="G515" s="110">
        <v>311494</v>
      </c>
      <c r="H515" s="109">
        <f t="shared" si="40"/>
        <v>11734857</v>
      </c>
    </row>
    <row r="516" spans="1:8" x14ac:dyDescent="0.35">
      <c r="A516" s="251" t="s">
        <v>78</v>
      </c>
      <c r="B516" s="110">
        <v>5176470</v>
      </c>
      <c r="C516" s="111">
        <v>2543368</v>
      </c>
      <c r="D516" s="111">
        <v>771579</v>
      </c>
      <c r="E516" s="111">
        <v>632654</v>
      </c>
      <c r="F516" s="110">
        <v>1626645</v>
      </c>
      <c r="G516" s="110">
        <v>248353</v>
      </c>
      <c r="H516" s="109">
        <f t="shared" si="40"/>
        <v>10999069</v>
      </c>
    </row>
    <row r="517" spans="1:8" x14ac:dyDescent="0.35">
      <c r="A517" s="251" t="s">
        <v>77</v>
      </c>
      <c r="B517" s="110">
        <v>2710992</v>
      </c>
      <c r="C517" s="111">
        <v>2046303</v>
      </c>
      <c r="D517" s="111">
        <v>670171</v>
      </c>
      <c r="E517" s="111">
        <v>478626</v>
      </c>
      <c r="F517" s="110">
        <v>1102253</v>
      </c>
      <c r="G517" s="110">
        <v>171706</v>
      </c>
      <c r="H517" s="109">
        <f t="shared" si="40"/>
        <v>7180051</v>
      </c>
    </row>
    <row r="518" spans="1:8" x14ac:dyDescent="0.35">
      <c r="A518" s="251" t="s">
        <v>76</v>
      </c>
      <c r="B518" s="110">
        <v>4162696</v>
      </c>
      <c r="C518" s="111">
        <v>2199500</v>
      </c>
      <c r="D518" s="111">
        <v>706422</v>
      </c>
      <c r="E518" s="111">
        <v>623133</v>
      </c>
      <c r="F518" s="110">
        <v>1318999</v>
      </c>
      <c r="G518" s="110">
        <v>210158</v>
      </c>
      <c r="H518" s="109">
        <f t="shared" si="40"/>
        <v>9220908</v>
      </c>
    </row>
    <row r="519" spans="1:8" x14ac:dyDescent="0.35">
      <c r="A519" s="251" t="s">
        <v>75</v>
      </c>
      <c r="B519" s="110">
        <v>4642344</v>
      </c>
      <c r="C519" s="111">
        <v>3751077</v>
      </c>
      <c r="D519" s="111">
        <v>923281</v>
      </c>
      <c r="E519" s="111">
        <v>645228</v>
      </c>
      <c r="F519" s="110">
        <v>1756111</v>
      </c>
      <c r="G519" s="110">
        <v>253795</v>
      </c>
      <c r="H519" s="109">
        <f t="shared" si="40"/>
        <v>11971836</v>
      </c>
    </row>
    <row r="520" spans="1:8" x14ac:dyDescent="0.35">
      <c r="A520" s="238" t="s">
        <v>74</v>
      </c>
      <c r="B520" s="108">
        <f t="shared" ref="B520:H520" si="41">SUM(B499:B519)</f>
        <v>91824067</v>
      </c>
      <c r="C520" s="108">
        <f t="shared" si="41"/>
        <v>62797200</v>
      </c>
      <c r="D520" s="108">
        <f t="shared" si="41"/>
        <v>15870286</v>
      </c>
      <c r="E520" s="108">
        <f t="shared" si="41"/>
        <v>13424676</v>
      </c>
      <c r="F520" s="108">
        <f t="shared" si="41"/>
        <v>32843073</v>
      </c>
      <c r="G520" s="108">
        <f t="shared" si="41"/>
        <v>4743176</v>
      </c>
      <c r="H520" s="108">
        <f t="shared" si="41"/>
        <v>221502478</v>
      </c>
    </row>
    <row r="521" spans="1:8" x14ac:dyDescent="0.35">
      <c r="A521" s="228" t="s">
        <v>73</v>
      </c>
      <c r="B521" s="107">
        <f t="shared" ref="B521:H521" si="42">B520/21</f>
        <v>4372574.6190476194</v>
      </c>
      <c r="C521" s="107">
        <f t="shared" si="42"/>
        <v>2990342.8571428573</v>
      </c>
      <c r="D521" s="107">
        <f t="shared" si="42"/>
        <v>755727.90476190473</v>
      </c>
      <c r="E521" s="107">
        <f t="shared" si="42"/>
        <v>639270.28571428568</v>
      </c>
      <c r="F521" s="107">
        <f t="shared" si="42"/>
        <v>1563955.857142857</v>
      </c>
      <c r="G521" s="107">
        <f t="shared" si="42"/>
        <v>225865.52380952382</v>
      </c>
      <c r="H521" s="107">
        <f t="shared" si="42"/>
        <v>10547737.047619049</v>
      </c>
    </row>
    <row r="522" spans="1:8" ht="21" customHeight="1" x14ac:dyDescent="0.5">
      <c r="A522" s="231"/>
    </row>
    <row r="523" spans="1:8" x14ac:dyDescent="0.35">
      <c r="A523" s="252" t="s">
        <v>349</v>
      </c>
      <c r="B523" s="110">
        <v>5707027</v>
      </c>
      <c r="C523" s="111">
        <v>3678125</v>
      </c>
      <c r="D523" s="111">
        <v>738338</v>
      </c>
      <c r="E523" s="111">
        <v>586004</v>
      </c>
      <c r="F523" s="110">
        <v>1607643</v>
      </c>
      <c r="G523" s="110">
        <v>201489</v>
      </c>
      <c r="H523" s="109">
        <f>SUM(B523:G523)</f>
        <v>12518626</v>
      </c>
    </row>
    <row r="524" spans="1:8" x14ac:dyDescent="0.35">
      <c r="A524" s="252" t="s">
        <v>348</v>
      </c>
      <c r="B524" s="110">
        <v>6214327</v>
      </c>
      <c r="C524" s="111">
        <v>3377650</v>
      </c>
      <c r="D524" s="111">
        <v>880841</v>
      </c>
      <c r="E524" s="111">
        <v>638079</v>
      </c>
      <c r="F524" s="110">
        <v>1197134</v>
      </c>
      <c r="G524" s="110">
        <v>233175</v>
      </c>
      <c r="H524" s="109">
        <f t="shared" ref="H524:H544" si="43">SUM(B524:G524)</f>
        <v>12541206</v>
      </c>
    </row>
    <row r="525" spans="1:8" x14ac:dyDescent="0.35">
      <c r="A525" s="252" t="s">
        <v>416</v>
      </c>
      <c r="B525" s="110">
        <v>3027602</v>
      </c>
      <c r="C525" s="111">
        <v>2241407</v>
      </c>
      <c r="D525" s="111">
        <v>477625</v>
      </c>
      <c r="E525" s="111">
        <v>653616</v>
      </c>
      <c r="F525" s="110">
        <v>1564281</v>
      </c>
      <c r="G525" s="110">
        <v>173824</v>
      </c>
      <c r="H525" s="109">
        <f t="shared" si="43"/>
        <v>8138355</v>
      </c>
    </row>
    <row r="526" spans="1:8" x14ac:dyDescent="0.35">
      <c r="A526" s="252" t="s">
        <v>346</v>
      </c>
      <c r="B526" s="110">
        <v>3725232</v>
      </c>
      <c r="C526" s="111">
        <v>2903588</v>
      </c>
      <c r="D526" s="111">
        <v>662055</v>
      </c>
      <c r="E526" s="111">
        <v>944070</v>
      </c>
      <c r="F526" s="110">
        <v>1479657</v>
      </c>
      <c r="G526" s="110">
        <v>353572</v>
      </c>
      <c r="H526" s="109">
        <f t="shared" si="43"/>
        <v>10068174</v>
      </c>
    </row>
    <row r="527" spans="1:8" x14ac:dyDescent="0.35">
      <c r="A527" s="252" t="s">
        <v>345</v>
      </c>
      <c r="B527" s="110">
        <v>3694903</v>
      </c>
      <c r="C527" s="111">
        <v>2218118</v>
      </c>
      <c r="D527" s="111">
        <v>664929</v>
      </c>
      <c r="E527" s="111">
        <v>646374</v>
      </c>
      <c r="F527" s="110">
        <v>1909881</v>
      </c>
      <c r="G527" s="110">
        <v>246245</v>
      </c>
      <c r="H527" s="109">
        <f t="shared" si="43"/>
        <v>9380450</v>
      </c>
    </row>
    <row r="528" spans="1:8" x14ac:dyDescent="0.35">
      <c r="A528" s="252" t="s">
        <v>344</v>
      </c>
      <c r="B528" s="110">
        <v>4218889</v>
      </c>
      <c r="C528" s="111">
        <v>2540700</v>
      </c>
      <c r="D528" s="111">
        <v>769030</v>
      </c>
      <c r="E528" s="111">
        <v>1016542</v>
      </c>
      <c r="F528" s="110">
        <v>2021571</v>
      </c>
      <c r="G528" s="110">
        <v>331029</v>
      </c>
      <c r="H528" s="109">
        <f t="shared" si="43"/>
        <v>10897761</v>
      </c>
    </row>
    <row r="529" spans="1:8" x14ac:dyDescent="0.35">
      <c r="A529" s="252" t="s">
        <v>343</v>
      </c>
      <c r="B529" s="110">
        <v>6070246</v>
      </c>
      <c r="C529" s="111">
        <v>1806953</v>
      </c>
      <c r="D529" s="111">
        <v>694330</v>
      </c>
      <c r="E529" s="111">
        <v>918116</v>
      </c>
      <c r="F529" s="110">
        <v>1337544</v>
      </c>
      <c r="G529" s="110">
        <v>207766</v>
      </c>
      <c r="H529" s="109">
        <f t="shared" si="43"/>
        <v>11034955</v>
      </c>
    </row>
    <row r="530" spans="1:8" x14ac:dyDescent="0.35">
      <c r="A530" s="252" t="s">
        <v>417</v>
      </c>
      <c r="B530" s="110">
        <v>686059</v>
      </c>
      <c r="C530" s="111">
        <v>1540369</v>
      </c>
      <c r="D530" s="111">
        <v>392774</v>
      </c>
      <c r="E530" s="111">
        <v>870959</v>
      </c>
      <c r="F530" s="110">
        <v>1529514</v>
      </c>
      <c r="G530" s="110">
        <v>127488</v>
      </c>
      <c r="H530" s="109">
        <f t="shared" si="43"/>
        <v>5147163</v>
      </c>
    </row>
    <row r="531" spans="1:8" x14ac:dyDescent="0.35">
      <c r="A531" s="252" t="s">
        <v>341</v>
      </c>
      <c r="B531" s="110">
        <v>3860482</v>
      </c>
      <c r="C531" s="111">
        <v>2064111</v>
      </c>
      <c r="D531" s="111">
        <v>729751</v>
      </c>
      <c r="E531" s="111">
        <v>932190</v>
      </c>
      <c r="F531" s="110">
        <v>1909045</v>
      </c>
      <c r="G531" s="110">
        <v>247764</v>
      </c>
      <c r="H531" s="109">
        <f t="shared" si="43"/>
        <v>9743343</v>
      </c>
    </row>
    <row r="532" spans="1:8" x14ac:dyDescent="0.35">
      <c r="A532" s="252" t="s">
        <v>340</v>
      </c>
      <c r="B532" s="110">
        <v>5070949</v>
      </c>
      <c r="C532" s="111">
        <v>2639963</v>
      </c>
      <c r="D532" s="111">
        <v>733736</v>
      </c>
      <c r="E532" s="111">
        <v>836941</v>
      </c>
      <c r="F532" s="110">
        <v>1825775</v>
      </c>
      <c r="G532" s="110">
        <v>233252</v>
      </c>
      <c r="H532" s="109">
        <f t="shared" si="43"/>
        <v>11340616</v>
      </c>
    </row>
    <row r="533" spans="1:8" x14ac:dyDescent="0.35">
      <c r="A533" s="252" t="s">
        <v>339</v>
      </c>
      <c r="B533" s="110">
        <v>5318649</v>
      </c>
      <c r="C533" s="111">
        <v>2447501</v>
      </c>
      <c r="D533" s="111">
        <v>809352</v>
      </c>
      <c r="E533" s="111">
        <v>754340</v>
      </c>
      <c r="F533" s="110">
        <v>1761193</v>
      </c>
      <c r="G533" s="110">
        <v>251654</v>
      </c>
      <c r="H533" s="109">
        <f t="shared" si="43"/>
        <v>11342689</v>
      </c>
    </row>
    <row r="534" spans="1:8" x14ac:dyDescent="0.35">
      <c r="A534" s="252" t="s">
        <v>338</v>
      </c>
      <c r="B534" s="110">
        <v>5091877</v>
      </c>
      <c r="C534" s="111">
        <v>2803430</v>
      </c>
      <c r="D534" s="111">
        <v>718282</v>
      </c>
      <c r="E534" s="111">
        <v>510430</v>
      </c>
      <c r="F534" s="110">
        <v>1689932</v>
      </c>
      <c r="G534" s="110">
        <v>197198</v>
      </c>
      <c r="H534" s="109">
        <f t="shared" si="43"/>
        <v>11011149</v>
      </c>
    </row>
    <row r="535" spans="1:8" x14ac:dyDescent="0.35">
      <c r="A535" s="252" t="s">
        <v>418</v>
      </c>
      <c r="B535" s="110">
        <v>3425293</v>
      </c>
      <c r="C535" s="111">
        <v>2158795</v>
      </c>
      <c r="D535" s="111">
        <v>586135</v>
      </c>
      <c r="E535" s="111">
        <v>622801</v>
      </c>
      <c r="F535" s="110">
        <v>1474041</v>
      </c>
      <c r="G535" s="110">
        <v>181681</v>
      </c>
      <c r="H535" s="109">
        <f t="shared" si="43"/>
        <v>8448746</v>
      </c>
    </row>
    <row r="536" spans="1:8" x14ac:dyDescent="0.35">
      <c r="A536" s="252" t="s">
        <v>336</v>
      </c>
      <c r="B536" s="110">
        <v>4417420</v>
      </c>
      <c r="C536" s="111">
        <v>2640705</v>
      </c>
      <c r="D536" s="111">
        <v>754544</v>
      </c>
      <c r="E536" s="111">
        <v>699043</v>
      </c>
      <c r="F536" s="110">
        <v>3097645</v>
      </c>
      <c r="G536" s="110">
        <v>220655</v>
      </c>
      <c r="H536" s="109">
        <f t="shared" si="43"/>
        <v>11830012</v>
      </c>
    </row>
    <row r="537" spans="1:8" x14ac:dyDescent="0.35">
      <c r="A537" s="252" t="s">
        <v>335</v>
      </c>
      <c r="B537" s="110">
        <v>4598531</v>
      </c>
      <c r="C537" s="111">
        <v>3138318</v>
      </c>
      <c r="D537" s="111">
        <v>851796</v>
      </c>
      <c r="E537" s="111">
        <v>1025365</v>
      </c>
      <c r="F537" s="110">
        <v>2240028</v>
      </c>
      <c r="G537" s="110">
        <v>256947</v>
      </c>
      <c r="H537" s="109">
        <f t="shared" si="43"/>
        <v>12110985</v>
      </c>
    </row>
    <row r="538" spans="1:8" x14ac:dyDescent="0.35">
      <c r="A538" s="252" t="s">
        <v>334</v>
      </c>
      <c r="B538" s="110">
        <v>4218356</v>
      </c>
      <c r="C538" s="111">
        <v>2918881</v>
      </c>
      <c r="D538" s="111">
        <v>701102</v>
      </c>
      <c r="E538" s="111">
        <v>742423</v>
      </c>
      <c r="F538" s="110">
        <v>1654706</v>
      </c>
      <c r="G538" s="110">
        <v>195011</v>
      </c>
      <c r="H538" s="109">
        <f t="shared" si="43"/>
        <v>10430479</v>
      </c>
    </row>
    <row r="539" spans="1:8" x14ac:dyDescent="0.35">
      <c r="A539" s="253" t="s">
        <v>333</v>
      </c>
      <c r="B539" s="110">
        <v>4779288</v>
      </c>
      <c r="C539" s="111">
        <v>3107400</v>
      </c>
      <c r="D539" s="111">
        <v>746035</v>
      </c>
      <c r="E539" s="111">
        <v>965260</v>
      </c>
      <c r="F539" s="110">
        <v>1598122</v>
      </c>
      <c r="G539" s="110">
        <v>253079</v>
      </c>
      <c r="H539" s="109">
        <f t="shared" si="43"/>
        <v>11449184</v>
      </c>
    </row>
    <row r="540" spans="1:8" x14ac:dyDescent="0.35">
      <c r="A540" s="252" t="s">
        <v>419</v>
      </c>
      <c r="B540" s="110">
        <v>4360091</v>
      </c>
      <c r="C540" s="111">
        <v>3190781</v>
      </c>
      <c r="D540" s="111">
        <v>787439</v>
      </c>
      <c r="E540" s="111">
        <v>777450</v>
      </c>
      <c r="F540" s="110">
        <v>1723303</v>
      </c>
      <c r="G540" s="110">
        <v>282415</v>
      </c>
      <c r="H540" s="109">
        <f t="shared" si="43"/>
        <v>11121479</v>
      </c>
    </row>
    <row r="541" spans="1:8" x14ac:dyDescent="0.35">
      <c r="A541" s="254" t="s">
        <v>331</v>
      </c>
      <c r="B541" s="110">
        <v>4847327</v>
      </c>
      <c r="C541" s="111">
        <v>3330441</v>
      </c>
      <c r="D541" s="111">
        <v>879990</v>
      </c>
      <c r="E541" s="111">
        <v>830151</v>
      </c>
      <c r="F541" s="110">
        <v>1689881</v>
      </c>
      <c r="G541" s="110">
        <v>293094</v>
      </c>
      <c r="H541" s="109">
        <f t="shared" si="43"/>
        <v>11870884</v>
      </c>
    </row>
    <row r="542" spans="1:8" x14ac:dyDescent="0.35">
      <c r="A542" s="252" t="s">
        <v>330</v>
      </c>
      <c r="B542" s="110">
        <v>5578188</v>
      </c>
      <c r="C542" s="111">
        <v>3805095</v>
      </c>
      <c r="D542" s="111">
        <v>971266</v>
      </c>
      <c r="E542" s="111">
        <v>758911</v>
      </c>
      <c r="F542" s="110">
        <v>1624475</v>
      </c>
      <c r="G542" s="110">
        <v>287775</v>
      </c>
      <c r="H542" s="109">
        <f t="shared" si="43"/>
        <v>13025710</v>
      </c>
    </row>
    <row r="543" spans="1:8" x14ac:dyDescent="0.35">
      <c r="A543" s="252" t="s">
        <v>329</v>
      </c>
      <c r="B543" s="110">
        <v>4536936</v>
      </c>
      <c r="C543" s="111">
        <v>3042029</v>
      </c>
      <c r="D543" s="111">
        <v>905954</v>
      </c>
      <c r="E543" s="111">
        <v>755779</v>
      </c>
      <c r="F543" s="110">
        <v>1610029</v>
      </c>
      <c r="G543" s="110">
        <v>246506</v>
      </c>
      <c r="H543" s="109">
        <f t="shared" si="43"/>
        <v>11097233</v>
      </c>
    </row>
    <row r="544" spans="1:8" x14ac:dyDescent="0.35">
      <c r="A544" s="252" t="s">
        <v>328</v>
      </c>
      <c r="B544" s="110">
        <v>4935749</v>
      </c>
      <c r="C544" s="111">
        <v>4537475</v>
      </c>
      <c r="D544" s="111">
        <v>977617</v>
      </c>
      <c r="E544" s="111">
        <v>783314</v>
      </c>
      <c r="F544" s="110">
        <v>1428015</v>
      </c>
      <c r="G544" s="110">
        <v>239634</v>
      </c>
      <c r="H544" s="109">
        <f t="shared" si="43"/>
        <v>12901804</v>
      </c>
    </row>
    <row r="545" spans="1:8" x14ac:dyDescent="0.35">
      <c r="A545" s="238" t="s">
        <v>420</v>
      </c>
      <c r="B545" s="108">
        <f>SUM(B523:B544)</f>
        <v>98383421</v>
      </c>
      <c r="C545" s="108">
        <f t="shared" ref="C545:H545" si="44">SUM(C523:C544)</f>
        <v>62131835</v>
      </c>
      <c r="D545" s="108">
        <f t="shared" si="44"/>
        <v>16432921</v>
      </c>
      <c r="E545" s="108">
        <f t="shared" si="44"/>
        <v>17268158</v>
      </c>
      <c r="F545" s="108">
        <f t="shared" si="44"/>
        <v>37973415</v>
      </c>
      <c r="G545" s="108">
        <f t="shared" si="44"/>
        <v>5261253</v>
      </c>
      <c r="H545" s="108">
        <f t="shared" si="44"/>
        <v>237451003</v>
      </c>
    </row>
    <row r="546" spans="1:8" x14ac:dyDescent="0.35">
      <c r="A546" s="228" t="s">
        <v>421</v>
      </c>
      <c r="B546" s="107">
        <f>B545/22</f>
        <v>4471973.6818181816</v>
      </c>
      <c r="C546" s="107">
        <f t="shared" ref="C546:H546" si="45">C545/22</f>
        <v>2824174.3181818184</v>
      </c>
      <c r="D546" s="107">
        <f t="shared" si="45"/>
        <v>746950.95454545459</v>
      </c>
      <c r="E546" s="107">
        <f t="shared" si="45"/>
        <v>784916.27272727271</v>
      </c>
      <c r="F546" s="107">
        <f t="shared" si="45"/>
        <v>1726064.3181818181</v>
      </c>
      <c r="G546" s="107">
        <f t="shared" si="45"/>
        <v>239147.86363636365</v>
      </c>
      <c r="H546" s="107">
        <f t="shared" si="45"/>
        <v>10793227.409090908</v>
      </c>
    </row>
    <row r="547" spans="1:8" ht="21" customHeight="1" x14ac:dyDescent="0.35"/>
    <row r="548" spans="1:8" x14ac:dyDescent="0.35">
      <c r="A548" s="255" t="s">
        <v>422</v>
      </c>
      <c r="B548" s="110">
        <v>3989895</v>
      </c>
      <c r="C548" s="111">
        <v>3763223</v>
      </c>
      <c r="D548" s="111">
        <v>835238</v>
      </c>
      <c r="E548" s="111">
        <v>820836</v>
      </c>
      <c r="F548" s="110">
        <v>1370531</v>
      </c>
      <c r="G548" s="110">
        <v>248691</v>
      </c>
      <c r="H548" s="109">
        <v>11028414</v>
      </c>
    </row>
    <row r="549" spans="1:8" x14ac:dyDescent="0.35">
      <c r="A549" s="252" t="s">
        <v>324</v>
      </c>
      <c r="B549" s="110">
        <v>5039601</v>
      </c>
      <c r="C549" s="111">
        <v>3033050</v>
      </c>
      <c r="D549" s="111">
        <v>904639</v>
      </c>
      <c r="E549" s="111">
        <v>859222</v>
      </c>
      <c r="F549" s="110">
        <v>1480006</v>
      </c>
      <c r="G549" s="110">
        <v>382976</v>
      </c>
      <c r="H549" s="109">
        <v>11699494</v>
      </c>
    </row>
    <row r="550" spans="1:8" x14ac:dyDescent="0.35">
      <c r="A550" s="255" t="s">
        <v>323</v>
      </c>
      <c r="B550" s="110">
        <v>5543822</v>
      </c>
      <c r="C550" s="111">
        <v>3126760</v>
      </c>
      <c r="D550" s="111">
        <v>848186</v>
      </c>
      <c r="E550" s="111">
        <v>778119</v>
      </c>
      <c r="F550" s="110">
        <v>1719755</v>
      </c>
      <c r="G550" s="110">
        <v>357866</v>
      </c>
      <c r="H550" s="109">
        <v>12374508</v>
      </c>
    </row>
    <row r="551" spans="1:8" x14ac:dyDescent="0.35">
      <c r="A551" s="252" t="s">
        <v>322</v>
      </c>
      <c r="B551" s="110">
        <v>4615713</v>
      </c>
      <c r="C551" s="111">
        <v>2662381</v>
      </c>
      <c r="D551" s="111">
        <v>662403</v>
      </c>
      <c r="E551" s="111">
        <v>737584</v>
      </c>
      <c r="F551" s="110">
        <v>1307871</v>
      </c>
      <c r="G551" s="110">
        <v>223705</v>
      </c>
      <c r="H551" s="109">
        <v>10209657</v>
      </c>
    </row>
    <row r="552" spans="1:8" x14ac:dyDescent="0.35">
      <c r="A552" s="255" t="s">
        <v>321</v>
      </c>
      <c r="B552" s="110">
        <v>6436898</v>
      </c>
      <c r="C552" s="111">
        <v>2750502</v>
      </c>
      <c r="D552" s="111">
        <v>814299</v>
      </c>
      <c r="E552" s="111">
        <v>819542</v>
      </c>
      <c r="F552" s="110">
        <v>1654333</v>
      </c>
      <c r="G552" s="110">
        <v>324981</v>
      </c>
      <c r="H552" s="109">
        <v>12800555</v>
      </c>
    </row>
    <row r="553" spans="1:8" x14ac:dyDescent="0.35">
      <c r="A553" s="252" t="s">
        <v>423</v>
      </c>
      <c r="B553" s="110">
        <v>3405621</v>
      </c>
      <c r="C553" s="111">
        <v>2500157</v>
      </c>
      <c r="D553" s="111">
        <v>599676</v>
      </c>
      <c r="E553" s="111">
        <v>906771</v>
      </c>
      <c r="F553" s="110">
        <v>1347757</v>
      </c>
      <c r="G553" s="110">
        <v>291879</v>
      </c>
      <c r="H553" s="109">
        <v>9051861</v>
      </c>
    </row>
    <row r="554" spans="1:8" x14ac:dyDescent="0.35">
      <c r="A554" s="252" t="s">
        <v>319</v>
      </c>
      <c r="B554" s="110">
        <v>3790199</v>
      </c>
      <c r="C554" s="111">
        <v>2400130</v>
      </c>
      <c r="D554" s="111">
        <v>670087</v>
      </c>
      <c r="E554" s="111">
        <v>1056471</v>
      </c>
      <c r="F554" s="110">
        <v>1705144</v>
      </c>
      <c r="G554" s="110">
        <v>316059</v>
      </c>
      <c r="H554" s="109">
        <v>9938090</v>
      </c>
    </row>
    <row r="555" spans="1:8" x14ac:dyDescent="0.35">
      <c r="A555" s="252" t="s">
        <v>318</v>
      </c>
      <c r="B555" s="110">
        <v>1134008</v>
      </c>
      <c r="C555" s="111">
        <v>2452037</v>
      </c>
      <c r="D555" s="111">
        <v>690170</v>
      </c>
      <c r="E555" s="111">
        <v>1138048</v>
      </c>
      <c r="F555" s="110">
        <v>1386267</v>
      </c>
      <c r="G555" s="110">
        <v>324166</v>
      </c>
      <c r="H555" s="109">
        <v>7124696</v>
      </c>
    </row>
    <row r="556" spans="1:8" x14ac:dyDescent="0.35">
      <c r="A556" s="252" t="s">
        <v>317</v>
      </c>
      <c r="B556" s="110">
        <v>5226441</v>
      </c>
      <c r="C556" s="111">
        <v>2683663</v>
      </c>
      <c r="D556" s="111">
        <v>893777</v>
      </c>
      <c r="E556" s="111">
        <v>1075714</v>
      </c>
      <c r="F556" s="110">
        <v>1963129</v>
      </c>
      <c r="G556" s="110">
        <v>341093</v>
      </c>
      <c r="H556" s="109">
        <v>12183817</v>
      </c>
    </row>
    <row r="557" spans="1:8" x14ac:dyDescent="0.35">
      <c r="A557" s="252" t="s">
        <v>316</v>
      </c>
      <c r="B557" s="110">
        <v>3437112</v>
      </c>
      <c r="C557" s="111">
        <v>2019188</v>
      </c>
      <c r="D557" s="111">
        <v>712020</v>
      </c>
      <c r="E557" s="111">
        <v>692187</v>
      </c>
      <c r="F557" s="110">
        <v>1496121</v>
      </c>
      <c r="G557" s="110">
        <v>302610</v>
      </c>
      <c r="H557" s="109">
        <v>8659238</v>
      </c>
    </row>
    <row r="558" spans="1:8" x14ac:dyDescent="0.35">
      <c r="A558" s="252" t="s">
        <v>424</v>
      </c>
      <c r="B558" s="110">
        <v>4703758</v>
      </c>
      <c r="C558" s="111">
        <v>2676693</v>
      </c>
      <c r="D558" s="111">
        <v>753389</v>
      </c>
      <c r="E558" s="111">
        <v>810535</v>
      </c>
      <c r="F558" s="110">
        <v>1459774</v>
      </c>
      <c r="G558" s="110">
        <v>423671</v>
      </c>
      <c r="H558" s="109">
        <v>10827820</v>
      </c>
    </row>
    <row r="559" spans="1:8" x14ac:dyDescent="0.35">
      <c r="A559" s="252" t="s">
        <v>314</v>
      </c>
      <c r="B559" s="110">
        <v>4470378</v>
      </c>
      <c r="C559" s="111">
        <v>2012772</v>
      </c>
      <c r="D559" s="111">
        <v>776966</v>
      </c>
      <c r="E559" s="111">
        <v>851898</v>
      </c>
      <c r="F559" s="110">
        <v>1673056</v>
      </c>
      <c r="G559" s="110">
        <v>315449</v>
      </c>
      <c r="H559" s="109">
        <v>10100519</v>
      </c>
    </row>
    <row r="560" spans="1:8" x14ac:dyDescent="0.35">
      <c r="A560" s="252" t="s">
        <v>313</v>
      </c>
      <c r="B560" s="110">
        <v>5225360</v>
      </c>
      <c r="C560" s="111">
        <v>2036661</v>
      </c>
      <c r="D560" s="111">
        <v>684683</v>
      </c>
      <c r="E560" s="111">
        <v>989141</v>
      </c>
      <c r="F560" s="110">
        <v>1682861</v>
      </c>
      <c r="G560" s="110">
        <v>379438</v>
      </c>
      <c r="H560" s="109">
        <v>10998144</v>
      </c>
    </row>
    <row r="561" spans="1:8" x14ac:dyDescent="0.35">
      <c r="A561" s="252" t="s">
        <v>312</v>
      </c>
      <c r="B561" s="110">
        <v>4883254</v>
      </c>
      <c r="C561" s="111">
        <v>2812858</v>
      </c>
      <c r="D561" s="111">
        <v>815517</v>
      </c>
      <c r="E561" s="111">
        <v>770850</v>
      </c>
      <c r="F561" s="110">
        <v>1778842</v>
      </c>
      <c r="G561" s="110">
        <v>373583</v>
      </c>
      <c r="H561" s="109">
        <v>11434904</v>
      </c>
    </row>
    <row r="562" spans="1:8" x14ac:dyDescent="0.35">
      <c r="A562" s="252" t="s">
        <v>311</v>
      </c>
      <c r="B562" s="110">
        <v>4604503</v>
      </c>
      <c r="C562" s="111">
        <v>2031004</v>
      </c>
      <c r="D562" s="111">
        <v>719519</v>
      </c>
      <c r="E562" s="111">
        <v>752956</v>
      </c>
      <c r="F562" s="110">
        <v>1245354</v>
      </c>
      <c r="G562" s="110">
        <v>370294</v>
      </c>
      <c r="H562" s="109">
        <v>9723630</v>
      </c>
    </row>
    <row r="563" spans="1:8" x14ac:dyDescent="0.35">
      <c r="A563" s="252" t="s">
        <v>425</v>
      </c>
      <c r="B563" s="110">
        <v>4867969</v>
      </c>
      <c r="C563" s="111">
        <v>2090595</v>
      </c>
      <c r="D563" s="111">
        <v>596111</v>
      </c>
      <c r="E563" s="111">
        <v>859537</v>
      </c>
      <c r="F563" s="110">
        <v>1428434</v>
      </c>
      <c r="G563" s="110">
        <v>509591</v>
      </c>
      <c r="H563" s="109">
        <v>10352237</v>
      </c>
    </row>
    <row r="564" spans="1:8" x14ac:dyDescent="0.35">
      <c r="A564" s="252" t="s">
        <v>309</v>
      </c>
      <c r="B564" s="110">
        <v>6528836</v>
      </c>
      <c r="C564" s="111">
        <v>2083869</v>
      </c>
      <c r="D564" s="111">
        <v>720183</v>
      </c>
      <c r="E564" s="111">
        <v>910147</v>
      </c>
      <c r="F564" s="110">
        <v>1667653</v>
      </c>
      <c r="G564" s="110">
        <v>573513</v>
      </c>
      <c r="H564" s="109">
        <v>12484201</v>
      </c>
    </row>
    <row r="565" spans="1:8" x14ac:dyDescent="0.35">
      <c r="A565" s="252" t="s">
        <v>308</v>
      </c>
      <c r="B565" s="110">
        <v>7637534</v>
      </c>
      <c r="C565" s="111">
        <v>1456337</v>
      </c>
      <c r="D565" s="111">
        <v>813448</v>
      </c>
      <c r="E565" s="111">
        <v>867072</v>
      </c>
      <c r="F565" s="110">
        <v>1469660</v>
      </c>
      <c r="G565" s="110">
        <v>509048</v>
      </c>
      <c r="H565" s="109">
        <v>12753099</v>
      </c>
    </row>
    <row r="566" spans="1:8" x14ac:dyDescent="0.35">
      <c r="A566" s="252" t="s">
        <v>426</v>
      </c>
      <c r="B566" s="110">
        <v>5712124</v>
      </c>
      <c r="C566" s="111">
        <v>2297564</v>
      </c>
      <c r="D566" s="111">
        <v>1318224</v>
      </c>
      <c r="E566" s="111">
        <v>706694</v>
      </c>
      <c r="F566" s="110">
        <v>906956</v>
      </c>
      <c r="G566" s="110">
        <v>581484</v>
      </c>
      <c r="H566" s="109">
        <v>11523046</v>
      </c>
    </row>
    <row r="567" spans="1:8" x14ac:dyDescent="0.35">
      <c r="A567" s="252" t="s">
        <v>427</v>
      </c>
      <c r="B567" s="110">
        <v>4462722</v>
      </c>
      <c r="C567" s="111">
        <v>2683861</v>
      </c>
      <c r="D567" s="111">
        <v>818070</v>
      </c>
      <c r="E567" s="111">
        <v>836356</v>
      </c>
      <c r="F567" s="110">
        <v>1531455</v>
      </c>
      <c r="G567" s="110">
        <v>285406</v>
      </c>
      <c r="H567" s="109">
        <v>10617870</v>
      </c>
    </row>
    <row r="568" spans="1:8" x14ac:dyDescent="0.35">
      <c r="A568" s="238" t="s">
        <v>428</v>
      </c>
      <c r="B568" s="78">
        <f>SUM(B548:B567)</f>
        <v>95715748</v>
      </c>
      <c r="C568" s="78">
        <f t="shared" ref="C568:H568" si="46">SUM(C548:C567)</f>
        <v>49573305</v>
      </c>
      <c r="D568" s="78">
        <f t="shared" si="46"/>
        <v>15646605</v>
      </c>
      <c r="E568" s="78">
        <f t="shared" si="46"/>
        <v>17239680</v>
      </c>
      <c r="F568" s="78">
        <f t="shared" si="46"/>
        <v>30274959</v>
      </c>
      <c r="G568" s="78">
        <f t="shared" si="46"/>
        <v>7435503</v>
      </c>
      <c r="H568" s="78">
        <f t="shared" si="46"/>
        <v>215885800</v>
      </c>
    </row>
    <row r="569" spans="1:8" x14ac:dyDescent="0.35">
      <c r="A569" s="228" t="s">
        <v>429</v>
      </c>
      <c r="B569" s="158">
        <f>B568/20</f>
        <v>4785787.4000000004</v>
      </c>
      <c r="C569" s="158">
        <f t="shared" ref="C569:H569" si="47">C568/20</f>
        <v>2478665.25</v>
      </c>
      <c r="D569" s="158">
        <f t="shared" si="47"/>
        <v>782330.25</v>
      </c>
      <c r="E569" s="158">
        <f t="shared" si="47"/>
        <v>861984</v>
      </c>
      <c r="F569" s="158">
        <f t="shared" si="47"/>
        <v>1513747.95</v>
      </c>
      <c r="G569" s="158">
        <f t="shared" si="47"/>
        <v>371775.15</v>
      </c>
      <c r="H569" s="158">
        <f t="shared" si="47"/>
        <v>10794290</v>
      </c>
    </row>
    <row r="570" spans="1:8" x14ac:dyDescent="0.35">
      <c r="A570" s="252"/>
    </row>
    <row r="571" spans="1:8" x14ac:dyDescent="0.35">
      <c r="A571" s="255" t="s">
        <v>432</v>
      </c>
      <c r="B571" s="110">
        <v>4892636</v>
      </c>
      <c r="C571" s="111">
        <v>2456713</v>
      </c>
      <c r="D571" s="111">
        <v>857714</v>
      </c>
      <c r="E571" s="111">
        <v>771400</v>
      </c>
      <c r="F571" s="110">
        <v>1553145</v>
      </c>
      <c r="G571" s="110">
        <v>314162</v>
      </c>
      <c r="H571" s="109">
        <v>10845770</v>
      </c>
    </row>
    <row r="572" spans="1:8" x14ac:dyDescent="0.35">
      <c r="A572" s="252" t="s">
        <v>433</v>
      </c>
      <c r="B572" s="110">
        <v>5054143</v>
      </c>
      <c r="C572" s="111">
        <v>2228442</v>
      </c>
      <c r="D572" s="111">
        <v>722169</v>
      </c>
      <c r="E572" s="111">
        <v>720378</v>
      </c>
      <c r="F572" s="110">
        <v>1542955</v>
      </c>
      <c r="G572" s="110">
        <v>328081</v>
      </c>
      <c r="H572" s="109">
        <v>10596168</v>
      </c>
    </row>
    <row r="573" spans="1:8" x14ac:dyDescent="0.35">
      <c r="A573" s="255" t="s">
        <v>434</v>
      </c>
      <c r="B573" s="110">
        <v>5743994</v>
      </c>
      <c r="C573" s="111">
        <v>2734877</v>
      </c>
      <c r="D573" s="111">
        <v>896928</v>
      </c>
      <c r="E573" s="111">
        <v>711955</v>
      </c>
      <c r="F573" s="110">
        <v>1705252</v>
      </c>
      <c r="G573" s="110">
        <v>347290</v>
      </c>
      <c r="H573" s="109">
        <v>12140296</v>
      </c>
    </row>
    <row r="574" spans="1:8" x14ac:dyDescent="0.35">
      <c r="A574" s="252" t="s">
        <v>435</v>
      </c>
      <c r="B574" s="110">
        <v>7556339</v>
      </c>
      <c r="C574" s="111">
        <v>3881502</v>
      </c>
      <c r="D574" s="111">
        <v>1396125</v>
      </c>
      <c r="E574" s="111">
        <v>673475</v>
      </c>
      <c r="F574" s="110">
        <v>1564184</v>
      </c>
      <c r="G574" s="110">
        <v>533377</v>
      </c>
      <c r="H574" s="109">
        <v>15605002</v>
      </c>
    </row>
    <row r="575" spans="1:8" x14ac:dyDescent="0.35">
      <c r="A575" s="255" t="s">
        <v>436</v>
      </c>
      <c r="B575" s="110">
        <v>3866630</v>
      </c>
      <c r="C575" s="111">
        <v>2155903</v>
      </c>
      <c r="D575" s="111">
        <v>1033386</v>
      </c>
      <c r="E575" s="111">
        <v>714695</v>
      </c>
      <c r="F575" s="110">
        <v>1737109</v>
      </c>
      <c r="G575" s="110">
        <v>421738</v>
      </c>
      <c r="H575" s="109">
        <v>9929461</v>
      </c>
    </row>
    <row r="576" spans="1:8" x14ac:dyDescent="0.35">
      <c r="A576" s="252" t="s">
        <v>437</v>
      </c>
      <c r="B576" s="110">
        <v>5106360</v>
      </c>
      <c r="C576" s="111">
        <v>3261927</v>
      </c>
      <c r="D576" s="111">
        <v>1275152</v>
      </c>
      <c r="E576" s="111">
        <v>687346</v>
      </c>
      <c r="F576" s="110">
        <v>2037738</v>
      </c>
      <c r="G576" s="110">
        <v>365776</v>
      </c>
      <c r="H576" s="109">
        <v>12734299</v>
      </c>
    </row>
    <row r="577" spans="1:8" x14ac:dyDescent="0.35">
      <c r="A577" s="252" t="s">
        <v>438</v>
      </c>
      <c r="B577" s="110">
        <v>3826463</v>
      </c>
      <c r="C577" s="111">
        <v>3504229</v>
      </c>
      <c r="D577" s="111">
        <v>1319863</v>
      </c>
      <c r="E577" s="111">
        <v>812010</v>
      </c>
      <c r="F577" s="110">
        <v>2264669</v>
      </c>
      <c r="G577" s="110">
        <v>405056</v>
      </c>
      <c r="H577" s="109">
        <v>12132290</v>
      </c>
    </row>
    <row r="578" spans="1:8" x14ac:dyDescent="0.35">
      <c r="A578" s="252" t="s">
        <v>439</v>
      </c>
      <c r="B578" s="110">
        <v>4740938</v>
      </c>
      <c r="C578" s="111">
        <v>3301684</v>
      </c>
      <c r="D578" s="111">
        <v>1114425</v>
      </c>
      <c r="E578" s="111">
        <v>711534</v>
      </c>
      <c r="F578" s="110">
        <v>2066368</v>
      </c>
      <c r="G578" s="110">
        <v>250751</v>
      </c>
      <c r="H578" s="109">
        <v>12185700</v>
      </c>
    </row>
    <row r="579" spans="1:8" x14ac:dyDescent="0.35">
      <c r="A579" s="252" t="s">
        <v>440</v>
      </c>
      <c r="B579" s="110">
        <v>5324284</v>
      </c>
      <c r="C579" s="111">
        <v>3321960</v>
      </c>
      <c r="D579" s="111">
        <v>1026580</v>
      </c>
      <c r="E579" s="111">
        <v>704352</v>
      </c>
      <c r="F579" s="110">
        <v>1637390</v>
      </c>
      <c r="G579" s="110">
        <v>324919</v>
      </c>
      <c r="H579" s="109">
        <v>12339485</v>
      </c>
    </row>
    <row r="580" spans="1:8" x14ac:dyDescent="0.35">
      <c r="A580" s="252" t="s">
        <v>441</v>
      </c>
      <c r="B580" s="110">
        <v>3313196</v>
      </c>
      <c r="C580" s="111">
        <v>3278289</v>
      </c>
      <c r="D580" s="111">
        <v>592027</v>
      </c>
      <c r="E580" s="111">
        <v>622248</v>
      </c>
      <c r="F580" s="110">
        <v>1391977</v>
      </c>
      <c r="G580" s="110">
        <v>204848</v>
      </c>
      <c r="H580" s="109">
        <v>9402585</v>
      </c>
    </row>
    <row r="581" spans="1:8" x14ac:dyDescent="0.35">
      <c r="A581" s="252" t="s">
        <v>442</v>
      </c>
      <c r="B581" s="110">
        <v>4930193</v>
      </c>
      <c r="C581" s="111">
        <v>3255279</v>
      </c>
      <c r="D581" s="111">
        <v>665169</v>
      </c>
      <c r="E581" s="111">
        <v>667704</v>
      </c>
      <c r="F581" s="110">
        <v>1749344</v>
      </c>
      <c r="G581" s="110">
        <v>241086</v>
      </c>
      <c r="H581" s="109">
        <v>11508775</v>
      </c>
    </row>
    <row r="582" spans="1:8" x14ac:dyDescent="0.35">
      <c r="A582" s="252" t="s">
        <v>443</v>
      </c>
      <c r="B582" s="110">
        <v>4637573</v>
      </c>
      <c r="C582" s="111">
        <v>2713125</v>
      </c>
      <c r="D582" s="111">
        <v>680141</v>
      </c>
      <c r="E582" s="111">
        <v>621058</v>
      </c>
      <c r="F582" s="110">
        <v>1730007</v>
      </c>
      <c r="G582" s="110">
        <v>249640</v>
      </c>
      <c r="H582" s="109">
        <v>10631544</v>
      </c>
    </row>
    <row r="583" spans="1:8" x14ac:dyDescent="0.35">
      <c r="A583" s="252" t="s">
        <v>444</v>
      </c>
      <c r="B583" s="110">
        <v>4416206</v>
      </c>
      <c r="C583" s="111">
        <v>3167146</v>
      </c>
      <c r="D583" s="111">
        <v>867149</v>
      </c>
      <c r="E583" s="111">
        <v>743110</v>
      </c>
      <c r="F583" s="110">
        <v>1710645</v>
      </c>
      <c r="G583" s="110">
        <v>362764</v>
      </c>
      <c r="H583" s="109">
        <v>11267020</v>
      </c>
    </row>
    <row r="584" spans="1:8" x14ac:dyDescent="0.35">
      <c r="A584" s="252" t="s">
        <v>445</v>
      </c>
      <c r="B584" s="110">
        <v>2962564</v>
      </c>
      <c r="C584" s="111">
        <v>2378119</v>
      </c>
      <c r="D584" s="111">
        <v>738888</v>
      </c>
      <c r="E584" s="111">
        <v>590851</v>
      </c>
      <c r="F584" s="110">
        <v>1568548</v>
      </c>
      <c r="G584" s="110">
        <v>266539</v>
      </c>
      <c r="H584" s="109">
        <v>8505509</v>
      </c>
    </row>
    <row r="585" spans="1:8" x14ac:dyDescent="0.35">
      <c r="A585" s="252" t="s">
        <v>446</v>
      </c>
      <c r="B585" s="110">
        <v>3045840</v>
      </c>
      <c r="C585" s="111">
        <v>1610976</v>
      </c>
      <c r="D585" s="111">
        <v>456175</v>
      </c>
      <c r="E585" s="111">
        <v>495523</v>
      </c>
      <c r="F585" s="110">
        <v>1242987</v>
      </c>
      <c r="G585" s="110">
        <v>225098</v>
      </c>
      <c r="H585" s="109">
        <v>7076599</v>
      </c>
    </row>
    <row r="586" spans="1:8" x14ac:dyDescent="0.35">
      <c r="A586" s="252" t="s">
        <v>447</v>
      </c>
      <c r="B586" s="110">
        <v>3586625</v>
      </c>
      <c r="C586" s="111">
        <v>1268011</v>
      </c>
      <c r="D586" s="111">
        <v>527954</v>
      </c>
      <c r="E586" s="111">
        <v>566148</v>
      </c>
      <c r="F586" s="110">
        <v>1159799</v>
      </c>
      <c r="G586" s="110">
        <v>295555</v>
      </c>
      <c r="H586" s="109">
        <v>7404092</v>
      </c>
    </row>
    <row r="587" spans="1:8" x14ac:dyDescent="0.35">
      <c r="A587" s="252" t="s">
        <v>448</v>
      </c>
      <c r="B587" s="110">
        <v>2402680</v>
      </c>
      <c r="C587" s="111">
        <v>1011517</v>
      </c>
      <c r="D587" s="111">
        <v>397522</v>
      </c>
      <c r="E587" s="111">
        <v>424235</v>
      </c>
      <c r="F587" s="110">
        <v>1153344</v>
      </c>
      <c r="G587" s="110">
        <v>189364</v>
      </c>
      <c r="H587" s="109">
        <v>5578662</v>
      </c>
    </row>
    <row r="588" spans="1:8" x14ac:dyDescent="0.35">
      <c r="A588" s="252" t="s">
        <v>449</v>
      </c>
      <c r="B588" s="110">
        <v>1148695</v>
      </c>
      <c r="C588" s="111">
        <v>396733</v>
      </c>
      <c r="D588" s="111">
        <v>177550</v>
      </c>
      <c r="E588" s="111">
        <v>223914</v>
      </c>
      <c r="F588" s="110">
        <v>656185</v>
      </c>
      <c r="G588" s="110">
        <v>108911</v>
      </c>
      <c r="H588" s="109">
        <v>2711988</v>
      </c>
    </row>
    <row r="589" spans="1:8" x14ac:dyDescent="0.35">
      <c r="A589" s="252" t="s">
        <v>450</v>
      </c>
      <c r="B589" s="110">
        <v>2073559</v>
      </c>
      <c r="C589" s="111">
        <v>716577</v>
      </c>
      <c r="D589" s="111">
        <v>197493</v>
      </c>
      <c r="E589" s="111">
        <v>493084</v>
      </c>
      <c r="F589" s="110">
        <v>800664</v>
      </c>
      <c r="G589" s="110">
        <v>128626</v>
      </c>
      <c r="H589" s="109">
        <v>4410003</v>
      </c>
    </row>
    <row r="590" spans="1:8" x14ac:dyDescent="0.35">
      <c r="A590" s="252" t="s">
        <v>451</v>
      </c>
      <c r="B590" s="110">
        <v>2593472</v>
      </c>
      <c r="C590" s="111">
        <v>807211</v>
      </c>
      <c r="D590" s="111">
        <v>456153</v>
      </c>
      <c r="E590" s="111">
        <v>489467</v>
      </c>
      <c r="F590" s="110">
        <v>892456</v>
      </c>
      <c r="G590" s="110">
        <v>165279</v>
      </c>
      <c r="H590" s="109">
        <v>5404038</v>
      </c>
    </row>
    <row r="591" spans="1:8" x14ac:dyDescent="0.35">
      <c r="A591" s="252" t="s">
        <v>452</v>
      </c>
      <c r="B591" s="110">
        <v>2142189</v>
      </c>
      <c r="C591" s="111">
        <v>856419</v>
      </c>
      <c r="D591" s="111">
        <v>437084</v>
      </c>
      <c r="E591" s="111">
        <v>520563</v>
      </c>
      <c r="F591" s="110">
        <v>888314</v>
      </c>
      <c r="G591" s="110">
        <v>164158</v>
      </c>
      <c r="H591" s="109">
        <v>5008727</v>
      </c>
    </row>
    <row r="592" spans="1:8" x14ac:dyDescent="0.35">
      <c r="A592" s="252" t="s">
        <v>453</v>
      </c>
      <c r="B592" s="110">
        <v>2118063</v>
      </c>
      <c r="C592" s="111">
        <v>897063</v>
      </c>
      <c r="D592" s="111">
        <v>330291</v>
      </c>
      <c r="E592" s="111">
        <v>532924</v>
      </c>
      <c r="F592" s="110">
        <v>792218</v>
      </c>
      <c r="G592" s="110">
        <v>112921</v>
      </c>
      <c r="H592" s="109">
        <v>4783480</v>
      </c>
    </row>
    <row r="593" spans="1:8" x14ac:dyDescent="0.35">
      <c r="A593" s="238" t="s">
        <v>430</v>
      </c>
      <c r="B593" s="78">
        <f>SUM(B571:B592)</f>
        <v>85482642</v>
      </c>
      <c r="C593" s="78">
        <f t="shared" ref="C593:H593" si="48">SUM(C571:C592)</f>
        <v>49203702</v>
      </c>
      <c r="D593" s="78">
        <f t="shared" si="48"/>
        <v>16165938</v>
      </c>
      <c r="E593" s="78">
        <f t="shared" si="48"/>
        <v>13497974</v>
      </c>
      <c r="F593" s="78">
        <f t="shared" si="48"/>
        <v>31845298</v>
      </c>
      <c r="G593" s="78">
        <f t="shared" si="48"/>
        <v>6005939</v>
      </c>
      <c r="H593" s="78">
        <f t="shared" si="48"/>
        <v>202201493</v>
      </c>
    </row>
    <row r="594" spans="1:8" x14ac:dyDescent="0.35">
      <c r="A594" s="228" t="s">
        <v>431</v>
      </c>
      <c r="B594" s="158">
        <f>B593/22</f>
        <v>3885574.6363636362</v>
      </c>
      <c r="C594" s="158">
        <f t="shared" ref="C594:H594" si="49">C593/22</f>
        <v>2236531.9090909092</v>
      </c>
      <c r="D594" s="158">
        <f t="shared" si="49"/>
        <v>734815.36363636365</v>
      </c>
      <c r="E594" s="158">
        <f t="shared" si="49"/>
        <v>613544.27272727271</v>
      </c>
      <c r="F594" s="158">
        <f t="shared" si="49"/>
        <v>1447513.5454545454</v>
      </c>
      <c r="G594" s="158">
        <f t="shared" si="49"/>
        <v>272997.22727272729</v>
      </c>
      <c r="H594" s="158">
        <f t="shared" si="49"/>
        <v>9190976.9545454551</v>
      </c>
    </row>
    <row r="595" spans="1:8" x14ac:dyDescent="0.35">
      <c r="A595" s="252"/>
    </row>
    <row r="596" spans="1:8" x14ac:dyDescent="0.35">
      <c r="A596" s="252"/>
    </row>
    <row r="597" spans="1:8" ht="21" customHeight="1" x14ac:dyDescent="0.5">
      <c r="A597" s="231">
        <v>2010</v>
      </c>
    </row>
    <row r="598" spans="1:8" ht="45" customHeight="1" x14ac:dyDescent="0.35">
      <c r="A598" s="235" t="s">
        <v>189</v>
      </c>
      <c r="B598" s="112" t="s">
        <v>0</v>
      </c>
      <c r="C598" s="112" t="s">
        <v>1</v>
      </c>
      <c r="D598" s="112" t="s">
        <v>2</v>
      </c>
      <c r="E598" s="112" t="s">
        <v>3</v>
      </c>
      <c r="F598" s="112" t="s">
        <v>50</v>
      </c>
      <c r="G598" s="112" t="s">
        <v>52</v>
      </c>
      <c r="H598" s="112" t="s">
        <v>13</v>
      </c>
    </row>
    <row r="599" spans="1:8" x14ac:dyDescent="0.35">
      <c r="A599" s="252" t="s">
        <v>454</v>
      </c>
      <c r="B599" s="110">
        <v>3801094</v>
      </c>
      <c r="C599" s="111">
        <v>1758111</v>
      </c>
      <c r="D599" s="111">
        <v>700091</v>
      </c>
      <c r="E599" s="111">
        <v>762099</v>
      </c>
      <c r="F599" s="111">
        <v>1347103</v>
      </c>
      <c r="G599" s="110">
        <v>268542</v>
      </c>
      <c r="H599" s="109">
        <v>8637040</v>
      </c>
    </row>
    <row r="600" spans="1:8" x14ac:dyDescent="0.35">
      <c r="A600" s="252" t="s">
        <v>455</v>
      </c>
      <c r="B600" s="110">
        <v>4515719</v>
      </c>
      <c r="C600" s="111">
        <v>1860843</v>
      </c>
      <c r="D600" s="111">
        <v>676592</v>
      </c>
      <c r="E600" s="111">
        <v>579032</v>
      </c>
      <c r="F600" s="111">
        <v>1393169</v>
      </c>
      <c r="G600" s="110">
        <v>262140</v>
      </c>
      <c r="H600" s="109">
        <v>9287495</v>
      </c>
    </row>
    <row r="601" spans="1:8" x14ac:dyDescent="0.35">
      <c r="A601" s="252" t="s">
        <v>456</v>
      </c>
      <c r="B601" s="110">
        <v>5306666</v>
      </c>
      <c r="C601" s="111">
        <v>1787847</v>
      </c>
      <c r="D601" s="111">
        <v>725056</v>
      </c>
      <c r="E601" s="111">
        <v>673545</v>
      </c>
      <c r="F601" s="111">
        <v>1887529</v>
      </c>
      <c r="G601" s="110">
        <v>306292</v>
      </c>
      <c r="H601" s="109">
        <v>10686935</v>
      </c>
    </row>
    <row r="602" spans="1:8" x14ac:dyDescent="0.35">
      <c r="A602" s="252" t="s">
        <v>457</v>
      </c>
      <c r="B602" s="110">
        <v>4776672</v>
      </c>
      <c r="C602" s="111">
        <v>2076165</v>
      </c>
      <c r="D602" s="111">
        <v>685570</v>
      </c>
      <c r="E602" s="111">
        <v>744475</v>
      </c>
      <c r="F602" s="111">
        <v>1475008</v>
      </c>
      <c r="G602" s="110">
        <v>214699</v>
      </c>
      <c r="H602" s="109">
        <v>9972589</v>
      </c>
    </row>
    <row r="603" spans="1:8" x14ac:dyDescent="0.35">
      <c r="A603" s="252" t="s">
        <v>458</v>
      </c>
      <c r="B603" s="110">
        <v>6551296</v>
      </c>
      <c r="C603" s="111">
        <v>2038173</v>
      </c>
      <c r="D603" s="111">
        <v>921780</v>
      </c>
      <c r="E603" s="111">
        <v>739879</v>
      </c>
      <c r="F603" s="111">
        <v>1830569</v>
      </c>
      <c r="G603" s="110">
        <v>341929</v>
      </c>
      <c r="H603" s="109">
        <v>12423626</v>
      </c>
    </row>
    <row r="604" spans="1:8" x14ac:dyDescent="0.35">
      <c r="A604" s="252" t="s">
        <v>459</v>
      </c>
      <c r="B604" s="110">
        <v>3306758</v>
      </c>
      <c r="C604" s="111">
        <v>1960370</v>
      </c>
      <c r="D604" s="111">
        <v>584171</v>
      </c>
      <c r="E604" s="111">
        <v>735643</v>
      </c>
      <c r="F604" s="111">
        <v>1525211</v>
      </c>
      <c r="G604" s="110">
        <v>320982</v>
      </c>
      <c r="H604" s="109">
        <v>8433135</v>
      </c>
    </row>
    <row r="605" spans="1:8" x14ac:dyDescent="0.35">
      <c r="A605" s="252" t="s">
        <v>460</v>
      </c>
      <c r="B605" s="110">
        <v>4919797</v>
      </c>
      <c r="C605" s="111">
        <v>2822056</v>
      </c>
      <c r="D605" s="111">
        <v>755217</v>
      </c>
      <c r="E605" s="111">
        <v>1044630</v>
      </c>
      <c r="F605" s="111">
        <v>1603074</v>
      </c>
      <c r="G605" s="110">
        <v>389978</v>
      </c>
      <c r="H605" s="109">
        <v>11534752</v>
      </c>
    </row>
    <row r="606" spans="1:8" x14ac:dyDescent="0.35">
      <c r="A606" s="252" t="s">
        <v>461</v>
      </c>
      <c r="B606" s="110">
        <v>4692115</v>
      </c>
      <c r="C606" s="111">
        <v>2756267</v>
      </c>
      <c r="D606" s="111">
        <v>750030</v>
      </c>
      <c r="E606" s="111">
        <v>1198623</v>
      </c>
      <c r="F606" s="111">
        <v>2158187</v>
      </c>
      <c r="G606" s="110">
        <v>366101</v>
      </c>
      <c r="H606" s="109">
        <v>11921323</v>
      </c>
    </row>
    <row r="607" spans="1:8" x14ac:dyDescent="0.35">
      <c r="A607" s="252" t="s">
        <v>462</v>
      </c>
      <c r="B607" s="110">
        <v>4743968</v>
      </c>
      <c r="C607" s="111">
        <v>1815453</v>
      </c>
      <c r="D607" s="111">
        <v>674571</v>
      </c>
      <c r="E607" s="111">
        <v>862055</v>
      </c>
      <c r="F607" s="111">
        <v>1881669</v>
      </c>
      <c r="G607" s="110">
        <v>303404</v>
      </c>
      <c r="H607" s="109">
        <v>10281120</v>
      </c>
    </row>
    <row r="608" spans="1:8" x14ac:dyDescent="0.35">
      <c r="A608" s="252" t="s">
        <v>463</v>
      </c>
      <c r="B608" s="110">
        <v>4709263</v>
      </c>
      <c r="C608" s="111">
        <v>2827609</v>
      </c>
      <c r="D608" s="111">
        <v>675268</v>
      </c>
      <c r="E608" s="111">
        <v>875732</v>
      </c>
      <c r="F608" s="111">
        <v>1466602</v>
      </c>
      <c r="G608" s="110">
        <v>262068</v>
      </c>
      <c r="H608" s="109">
        <v>10816542</v>
      </c>
    </row>
    <row r="609" spans="1:8" x14ac:dyDescent="0.35">
      <c r="A609" s="252" t="s">
        <v>464</v>
      </c>
      <c r="B609" s="110">
        <v>4263349</v>
      </c>
      <c r="C609" s="111">
        <v>2578082</v>
      </c>
      <c r="D609" s="111">
        <v>978989</v>
      </c>
      <c r="E609" s="111">
        <v>741548</v>
      </c>
      <c r="F609" s="111">
        <v>1813678</v>
      </c>
      <c r="G609" s="110">
        <v>344043</v>
      </c>
      <c r="H609" s="109">
        <v>10719689</v>
      </c>
    </row>
    <row r="610" spans="1:8" x14ac:dyDescent="0.35">
      <c r="A610" s="252" t="s">
        <v>465</v>
      </c>
      <c r="B610" s="110">
        <v>3966254</v>
      </c>
      <c r="C610" s="111">
        <v>3162126</v>
      </c>
      <c r="D610" s="111">
        <v>946053</v>
      </c>
      <c r="E610" s="111">
        <v>823966</v>
      </c>
      <c r="F610" s="111">
        <v>1636476</v>
      </c>
      <c r="G610" s="110">
        <v>421166</v>
      </c>
      <c r="H610" s="109">
        <v>10956041</v>
      </c>
    </row>
    <row r="611" spans="1:8" x14ac:dyDescent="0.35">
      <c r="A611" s="252" t="s">
        <v>466</v>
      </c>
      <c r="B611" s="110">
        <v>5829484</v>
      </c>
      <c r="C611" s="111">
        <v>4465315</v>
      </c>
      <c r="D611" s="111">
        <v>1092668</v>
      </c>
      <c r="E611" s="111">
        <v>661546</v>
      </c>
      <c r="F611" s="111">
        <v>1888568</v>
      </c>
      <c r="G611" s="110">
        <v>492352</v>
      </c>
      <c r="H611" s="109">
        <v>14429933</v>
      </c>
    </row>
    <row r="612" spans="1:8" x14ac:dyDescent="0.35">
      <c r="A612" s="252" t="s">
        <v>467</v>
      </c>
      <c r="B612" s="110">
        <v>5299820</v>
      </c>
      <c r="C612" s="111">
        <v>4677485</v>
      </c>
      <c r="D612" s="111">
        <v>904836</v>
      </c>
      <c r="E612" s="111">
        <v>648597</v>
      </c>
      <c r="F612" s="111">
        <v>1660697</v>
      </c>
      <c r="G612" s="110">
        <v>423469</v>
      </c>
      <c r="H612" s="109">
        <v>13614904</v>
      </c>
    </row>
    <row r="613" spans="1:8" x14ac:dyDescent="0.35">
      <c r="A613" s="252" t="s">
        <v>468</v>
      </c>
      <c r="B613" s="110">
        <v>3315960</v>
      </c>
      <c r="C613" s="111">
        <v>2803411</v>
      </c>
      <c r="D613" s="111">
        <v>587596</v>
      </c>
      <c r="E613" s="111">
        <v>574638</v>
      </c>
      <c r="F613" s="111">
        <v>1590281</v>
      </c>
      <c r="G613" s="110">
        <v>308142</v>
      </c>
      <c r="H613" s="109">
        <v>9180028</v>
      </c>
    </row>
    <row r="614" spans="1:8" x14ac:dyDescent="0.35">
      <c r="A614" s="252" t="s">
        <v>469</v>
      </c>
      <c r="B614" s="110">
        <v>3914354</v>
      </c>
      <c r="C614" s="111">
        <v>3277781</v>
      </c>
      <c r="D614" s="111">
        <v>922873</v>
      </c>
      <c r="E614" s="111">
        <v>663270</v>
      </c>
      <c r="F614" s="111">
        <v>1568682</v>
      </c>
      <c r="G614" s="110">
        <v>466818</v>
      </c>
      <c r="H614" s="109">
        <v>10813778</v>
      </c>
    </row>
    <row r="615" spans="1:8" x14ac:dyDescent="0.35">
      <c r="A615" s="252" t="s">
        <v>470</v>
      </c>
      <c r="B615" s="110">
        <v>5521455</v>
      </c>
      <c r="C615" s="111">
        <v>3508393</v>
      </c>
      <c r="D615" s="111">
        <v>927561</v>
      </c>
      <c r="E615" s="111">
        <v>714515</v>
      </c>
      <c r="F615" s="111">
        <v>1768540</v>
      </c>
      <c r="G615" s="110">
        <v>463696</v>
      </c>
      <c r="H615" s="109">
        <v>12904160</v>
      </c>
    </row>
    <row r="616" spans="1:8" x14ac:dyDescent="0.35">
      <c r="A616" s="252" t="s">
        <v>471</v>
      </c>
      <c r="B616" s="110">
        <v>5719171</v>
      </c>
      <c r="C616" s="111">
        <v>4109591</v>
      </c>
      <c r="D616" s="111">
        <v>1016769</v>
      </c>
      <c r="E616" s="111">
        <v>757520</v>
      </c>
      <c r="F616" s="111">
        <v>1527259</v>
      </c>
      <c r="G616" s="110">
        <v>459987</v>
      </c>
      <c r="H616" s="109">
        <v>13590297</v>
      </c>
    </row>
    <row r="617" spans="1:8" x14ac:dyDescent="0.35">
      <c r="A617" s="252" t="s">
        <v>472</v>
      </c>
      <c r="B617" s="110">
        <v>5297611</v>
      </c>
      <c r="C617" s="111">
        <v>4070224</v>
      </c>
      <c r="D617" s="111">
        <v>1054497</v>
      </c>
      <c r="E617" s="111">
        <v>840819</v>
      </c>
      <c r="F617" s="111">
        <v>1258341</v>
      </c>
      <c r="G617" s="110">
        <v>320074</v>
      </c>
      <c r="H617" s="109">
        <v>12841566</v>
      </c>
    </row>
    <row r="618" spans="1:8" x14ac:dyDescent="0.35">
      <c r="A618" s="238" t="s">
        <v>474</v>
      </c>
      <c r="B618" s="78">
        <f>SUM(B599:B617)</f>
        <v>90450806</v>
      </c>
      <c r="C618" s="78">
        <f t="shared" ref="C618:H618" si="50">SUM(C599:C617)</f>
        <v>54355302</v>
      </c>
      <c r="D618" s="78">
        <f t="shared" si="50"/>
        <v>15580188</v>
      </c>
      <c r="E618" s="78">
        <f t="shared" si="50"/>
        <v>14642132</v>
      </c>
      <c r="F618" s="78">
        <f t="shared" si="50"/>
        <v>31280643</v>
      </c>
      <c r="G618" s="78">
        <f t="shared" si="50"/>
        <v>6735882</v>
      </c>
      <c r="H618" s="78">
        <f t="shared" si="50"/>
        <v>213044953</v>
      </c>
    </row>
    <row r="619" spans="1:8" x14ac:dyDescent="0.35">
      <c r="A619" s="228" t="s">
        <v>473</v>
      </c>
      <c r="B619" s="158">
        <f>B618/19</f>
        <v>4760568.7368421052</v>
      </c>
      <c r="C619" s="158">
        <f t="shared" ref="C619:H619" si="51">C618/19</f>
        <v>2860805.3684210526</v>
      </c>
      <c r="D619" s="158">
        <f t="shared" si="51"/>
        <v>820009.89473684214</v>
      </c>
      <c r="E619" s="158">
        <f t="shared" si="51"/>
        <v>770638.52631578944</v>
      </c>
      <c r="F619" s="158">
        <f t="shared" si="51"/>
        <v>1646349.6315789474</v>
      </c>
      <c r="G619" s="158">
        <f t="shared" si="51"/>
        <v>354520.10526315792</v>
      </c>
      <c r="H619" s="158">
        <f t="shared" si="51"/>
        <v>11212892.263157895</v>
      </c>
    </row>
    <row r="620" spans="1:8" x14ac:dyDescent="0.35">
      <c r="A620" s="252"/>
    </row>
    <row r="621" spans="1:8" x14ac:dyDescent="0.35">
      <c r="A621" s="251" t="s">
        <v>475</v>
      </c>
      <c r="B621" s="110">
        <v>3688722</v>
      </c>
      <c r="C621" s="111">
        <v>2558265</v>
      </c>
      <c r="D621" s="111">
        <v>746321</v>
      </c>
      <c r="E621" s="111">
        <v>809102</v>
      </c>
      <c r="F621" s="111">
        <v>1236537</v>
      </c>
      <c r="G621" s="110">
        <v>286230</v>
      </c>
      <c r="H621" s="109">
        <v>9325177</v>
      </c>
    </row>
    <row r="622" spans="1:8" x14ac:dyDescent="0.35">
      <c r="A622" s="251" t="s">
        <v>476</v>
      </c>
      <c r="B622" s="110">
        <v>3435097</v>
      </c>
      <c r="C622" s="111">
        <v>2781379</v>
      </c>
      <c r="D622" s="111">
        <v>747148</v>
      </c>
      <c r="E622" s="111">
        <v>947713</v>
      </c>
      <c r="F622" s="111">
        <v>1585677</v>
      </c>
      <c r="G622" s="110">
        <v>286604</v>
      </c>
      <c r="H622" s="109">
        <v>9783618</v>
      </c>
    </row>
    <row r="623" spans="1:8" x14ac:dyDescent="0.35">
      <c r="A623" s="251" t="s">
        <v>477</v>
      </c>
      <c r="B623" s="110">
        <v>4064485</v>
      </c>
      <c r="C623" s="111">
        <v>2465978</v>
      </c>
      <c r="D623" s="111">
        <v>855827</v>
      </c>
      <c r="E623" s="111">
        <v>957278</v>
      </c>
      <c r="F623" s="111">
        <v>1598686</v>
      </c>
      <c r="G623" s="110">
        <v>312121</v>
      </c>
      <c r="H623" s="109">
        <v>10254375</v>
      </c>
    </row>
    <row r="624" spans="1:8" x14ac:dyDescent="0.35">
      <c r="A624" s="251" t="s">
        <v>478</v>
      </c>
      <c r="B624" s="110">
        <v>6067102</v>
      </c>
      <c r="C624" s="111">
        <v>4323125</v>
      </c>
      <c r="D624" s="111">
        <v>1260222</v>
      </c>
      <c r="E624" s="111">
        <v>992652</v>
      </c>
      <c r="F624" s="111">
        <v>2017954</v>
      </c>
      <c r="G624" s="110">
        <v>487690</v>
      </c>
      <c r="H624" s="109">
        <v>15148745</v>
      </c>
    </row>
    <row r="625" spans="1:8" x14ac:dyDescent="0.35">
      <c r="A625" s="251" t="s">
        <v>479</v>
      </c>
      <c r="B625" s="110">
        <v>8328998</v>
      </c>
      <c r="C625" s="111">
        <v>5200217</v>
      </c>
      <c r="D625" s="111">
        <v>1348903</v>
      </c>
      <c r="E625" s="111">
        <v>1059052</v>
      </c>
      <c r="F625" s="111">
        <v>2194731</v>
      </c>
      <c r="G625" s="110">
        <v>475832</v>
      </c>
      <c r="H625" s="109">
        <v>18607733</v>
      </c>
    </row>
    <row r="626" spans="1:8" x14ac:dyDescent="0.35">
      <c r="A626" s="251" t="s">
        <v>480</v>
      </c>
      <c r="B626" s="110">
        <v>3560659</v>
      </c>
      <c r="C626" s="111">
        <v>2708072</v>
      </c>
      <c r="D626" s="111">
        <v>643116</v>
      </c>
      <c r="E626" s="111">
        <v>988140</v>
      </c>
      <c r="F626" s="111">
        <v>1557920</v>
      </c>
      <c r="G626" s="110">
        <v>285647</v>
      </c>
      <c r="H626" s="109">
        <v>9743554</v>
      </c>
    </row>
    <row r="627" spans="1:8" x14ac:dyDescent="0.35">
      <c r="A627" s="251" t="s">
        <v>481</v>
      </c>
      <c r="B627" s="110">
        <v>5093425</v>
      </c>
      <c r="C627" s="111">
        <v>3813644</v>
      </c>
      <c r="D627" s="111">
        <v>1080540</v>
      </c>
      <c r="E627" s="111">
        <v>1181403</v>
      </c>
      <c r="F627" s="111">
        <v>2147788</v>
      </c>
      <c r="G627" s="110">
        <v>354265</v>
      </c>
      <c r="H627" s="109">
        <v>13671065</v>
      </c>
    </row>
    <row r="628" spans="1:8" x14ac:dyDescent="0.35">
      <c r="A628" s="251" t="s">
        <v>482</v>
      </c>
      <c r="B628" s="110">
        <v>6154848</v>
      </c>
      <c r="C628" s="111">
        <v>2816920</v>
      </c>
      <c r="D628" s="111">
        <v>869244</v>
      </c>
      <c r="E628" s="111">
        <v>1112595</v>
      </c>
      <c r="F628" s="111">
        <v>2262429</v>
      </c>
      <c r="G628" s="110">
        <v>326787</v>
      </c>
      <c r="H628" s="109">
        <v>13542823</v>
      </c>
    </row>
    <row r="629" spans="1:8" x14ac:dyDescent="0.35">
      <c r="A629" s="251" t="s">
        <v>483</v>
      </c>
      <c r="B629" s="110">
        <v>4471015</v>
      </c>
      <c r="C629" s="111">
        <v>2963066</v>
      </c>
      <c r="D629" s="111">
        <v>1020387</v>
      </c>
      <c r="E629" s="111">
        <v>982973</v>
      </c>
      <c r="F629" s="111">
        <v>1987392</v>
      </c>
      <c r="G629" s="110">
        <v>359573</v>
      </c>
      <c r="H629" s="109">
        <v>11784406</v>
      </c>
    </row>
    <row r="630" spans="1:8" x14ac:dyDescent="0.35">
      <c r="A630" s="251" t="s">
        <v>484</v>
      </c>
      <c r="B630" s="110">
        <v>3933647</v>
      </c>
      <c r="C630" s="111">
        <v>3461284</v>
      </c>
      <c r="D630" s="111">
        <v>976579</v>
      </c>
      <c r="E630" s="111">
        <v>749775</v>
      </c>
      <c r="F630" s="111">
        <v>1565718</v>
      </c>
      <c r="G630" s="110">
        <v>278282</v>
      </c>
      <c r="H630" s="109">
        <v>10965285</v>
      </c>
    </row>
    <row r="631" spans="1:8" x14ac:dyDescent="0.35">
      <c r="A631" s="251" t="s">
        <v>485</v>
      </c>
      <c r="B631" s="110">
        <v>3377901</v>
      </c>
      <c r="C631" s="111">
        <v>2369698</v>
      </c>
      <c r="D631" s="111">
        <v>867915</v>
      </c>
      <c r="E631" s="111">
        <v>877960</v>
      </c>
      <c r="F631" s="111">
        <v>1565958</v>
      </c>
      <c r="G631" s="110">
        <v>374505</v>
      </c>
      <c r="H631" s="109">
        <v>9433937</v>
      </c>
    </row>
    <row r="632" spans="1:8" x14ac:dyDescent="0.35">
      <c r="A632" s="251" t="s">
        <v>486</v>
      </c>
      <c r="B632" s="110">
        <v>4546080</v>
      </c>
      <c r="C632" s="111">
        <v>2337227</v>
      </c>
      <c r="D632" s="111">
        <v>795710</v>
      </c>
      <c r="E632" s="111">
        <v>738028</v>
      </c>
      <c r="F632" s="111">
        <v>1852605</v>
      </c>
      <c r="G632" s="110">
        <v>339034</v>
      </c>
      <c r="H632" s="109">
        <v>10608684</v>
      </c>
    </row>
    <row r="633" spans="1:8" x14ac:dyDescent="0.35">
      <c r="A633" s="251" t="s">
        <v>487</v>
      </c>
      <c r="B633" s="110">
        <v>6438455</v>
      </c>
      <c r="C633" s="111">
        <v>2513567</v>
      </c>
      <c r="D633" s="111">
        <v>906745</v>
      </c>
      <c r="E633" s="111">
        <v>802839</v>
      </c>
      <c r="F633" s="111">
        <v>1914019</v>
      </c>
      <c r="G633" s="110">
        <v>344646</v>
      </c>
      <c r="H633" s="109">
        <v>12920271</v>
      </c>
    </row>
    <row r="634" spans="1:8" x14ac:dyDescent="0.35">
      <c r="A634" s="251" t="s">
        <v>488</v>
      </c>
      <c r="B634" s="110">
        <v>7143787</v>
      </c>
      <c r="C634" s="111">
        <v>2818407</v>
      </c>
      <c r="D634" s="111">
        <v>922466</v>
      </c>
      <c r="E634" s="111">
        <v>713352</v>
      </c>
      <c r="F634" s="111">
        <v>1805640</v>
      </c>
      <c r="G634" s="110">
        <v>315273</v>
      </c>
      <c r="H634" s="109">
        <v>13718925</v>
      </c>
    </row>
    <row r="635" spans="1:8" x14ac:dyDescent="0.35">
      <c r="A635" s="251" t="s">
        <v>489</v>
      </c>
      <c r="B635" s="110">
        <v>4511551</v>
      </c>
      <c r="C635" s="111">
        <v>1775326</v>
      </c>
      <c r="D635" s="111">
        <v>605465</v>
      </c>
      <c r="E635" s="111">
        <v>1063165</v>
      </c>
      <c r="F635" s="111">
        <v>1429528</v>
      </c>
      <c r="G635" s="110">
        <v>289017</v>
      </c>
      <c r="H635" s="109">
        <v>9674052</v>
      </c>
    </row>
    <row r="636" spans="1:8" x14ac:dyDescent="0.35">
      <c r="A636" s="251" t="s">
        <v>490</v>
      </c>
      <c r="B636" s="110">
        <v>9996700</v>
      </c>
      <c r="C636" s="111">
        <v>2933405</v>
      </c>
      <c r="D636" s="111">
        <v>1071247</v>
      </c>
      <c r="E636" s="111">
        <v>998121</v>
      </c>
      <c r="F636" s="111">
        <v>1582412</v>
      </c>
      <c r="G636" s="110">
        <v>329455</v>
      </c>
      <c r="H636" s="109">
        <v>16911340</v>
      </c>
    </row>
    <row r="637" spans="1:8" x14ac:dyDescent="0.35">
      <c r="A637" s="251" t="s">
        <v>491</v>
      </c>
      <c r="B637" s="110">
        <v>9743101</v>
      </c>
      <c r="C637" s="111">
        <v>2436671</v>
      </c>
      <c r="D637" s="111">
        <v>873593</v>
      </c>
      <c r="E637" s="111">
        <v>806462</v>
      </c>
      <c r="F637" s="111">
        <v>1420288</v>
      </c>
      <c r="G637" s="110">
        <v>351233</v>
      </c>
      <c r="H637" s="109">
        <v>15631348</v>
      </c>
    </row>
    <row r="638" spans="1:8" x14ac:dyDescent="0.35">
      <c r="A638" s="251" t="s">
        <v>492</v>
      </c>
      <c r="B638" s="110">
        <v>8171181</v>
      </c>
      <c r="C638" s="111">
        <v>3413578</v>
      </c>
      <c r="D638" s="111">
        <v>1115989</v>
      </c>
      <c r="E638" s="111">
        <v>827861</v>
      </c>
      <c r="F638" s="111">
        <v>1430989</v>
      </c>
      <c r="G638" s="110">
        <v>392641</v>
      </c>
      <c r="H638" s="109">
        <v>15352239</v>
      </c>
    </row>
    <row r="639" spans="1:8" x14ac:dyDescent="0.35">
      <c r="A639" s="251" t="s">
        <v>493</v>
      </c>
      <c r="B639" s="110">
        <v>5016051</v>
      </c>
      <c r="C639" s="111">
        <v>2468773</v>
      </c>
      <c r="D639" s="111">
        <v>989800</v>
      </c>
      <c r="E639" s="111">
        <v>737338</v>
      </c>
      <c r="F639" s="111">
        <v>1257000</v>
      </c>
      <c r="G639" s="110">
        <v>235062</v>
      </c>
      <c r="H639" s="109">
        <v>10704024</v>
      </c>
    </row>
    <row r="640" spans="1:8" x14ac:dyDescent="0.35">
      <c r="A640" s="238" t="s">
        <v>494</v>
      </c>
      <c r="B640" s="78">
        <f>SUM(B621:B639)</f>
        <v>107742805</v>
      </c>
      <c r="C640" s="78">
        <f t="shared" ref="C640:H640" si="52">SUM(C621:C639)</f>
        <v>56158602</v>
      </c>
      <c r="D640" s="78">
        <f t="shared" si="52"/>
        <v>17697217</v>
      </c>
      <c r="E640" s="78">
        <f t="shared" si="52"/>
        <v>17345809</v>
      </c>
      <c r="F640" s="78">
        <f t="shared" si="52"/>
        <v>32413271</v>
      </c>
      <c r="G640" s="78">
        <f t="shared" si="52"/>
        <v>6423897</v>
      </c>
      <c r="H640" s="78">
        <f t="shared" si="52"/>
        <v>237781601</v>
      </c>
    </row>
    <row r="641" spans="1:8" x14ac:dyDescent="0.35">
      <c r="A641" s="228" t="s">
        <v>495</v>
      </c>
      <c r="B641" s="158">
        <f>B640/19</f>
        <v>5670673.9473684207</v>
      </c>
      <c r="C641" s="158">
        <f t="shared" ref="C641:H641" si="53">C640/19</f>
        <v>2955715.8947368423</v>
      </c>
      <c r="D641" s="158">
        <f t="shared" si="53"/>
        <v>931432.47368421056</v>
      </c>
      <c r="E641" s="158">
        <f t="shared" si="53"/>
        <v>912937.31578947371</v>
      </c>
      <c r="F641" s="158">
        <f t="shared" si="53"/>
        <v>1705961.6315789474</v>
      </c>
      <c r="G641" s="158">
        <f t="shared" si="53"/>
        <v>338099.84210526315</v>
      </c>
      <c r="H641" s="158">
        <f t="shared" si="53"/>
        <v>12514821.105263159</v>
      </c>
    </row>
    <row r="642" spans="1:8" x14ac:dyDescent="0.35">
      <c r="A642" s="252"/>
    </row>
    <row r="643" spans="1:8" x14ac:dyDescent="0.35">
      <c r="A643" s="251" t="s">
        <v>496</v>
      </c>
      <c r="B643" s="110">
        <v>3597231</v>
      </c>
      <c r="C643" s="111">
        <v>2184161</v>
      </c>
      <c r="D643" s="111">
        <v>969574</v>
      </c>
      <c r="E643" s="111">
        <v>686213</v>
      </c>
      <c r="F643" s="111">
        <v>1313578</v>
      </c>
      <c r="G643" s="110">
        <v>252682</v>
      </c>
      <c r="H643" s="109">
        <v>9003439</v>
      </c>
    </row>
    <row r="644" spans="1:8" x14ac:dyDescent="0.35">
      <c r="A644" s="251" t="s">
        <v>497</v>
      </c>
      <c r="B644" s="110">
        <v>4099902</v>
      </c>
      <c r="C644" s="111">
        <v>2064109</v>
      </c>
      <c r="D644" s="111">
        <v>981729</v>
      </c>
      <c r="E644" s="111">
        <v>625779</v>
      </c>
      <c r="F644" s="111">
        <v>1522907</v>
      </c>
      <c r="G644" s="110">
        <v>344655</v>
      </c>
      <c r="H644" s="109">
        <v>9639081</v>
      </c>
    </row>
    <row r="645" spans="1:8" x14ac:dyDescent="0.35">
      <c r="A645" s="251" t="s">
        <v>498</v>
      </c>
      <c r="B645" s="110">
        <v>4597452</v>
      </c>
      <c r="C645" s="111">
        <v>2106884</v>
      </c>
      <c r="D645" s="111">
        <v>983395</v>
      </c>
      <c r="E645" s="111">
        <v>632909</v>
      </c>
      <c r="F645" s="111">
        <v>1469060</v>
      </c>
      <c r="G645" s="110">
        <v>306819</v>
      </c>
      <c r="H645" s="109">
        <v>10096519</v>
      </c>
    </row>
    <row r="646" spans="1:8" x14ac:dyDescent="0.35">
      <c r="A646" s="251" t="s">
        <v>499</v>
      </c>
      <c r="B646" s="110">
        <v>6037097</v>
      </c>
      <c r="C646" s="111">
        <v>1954039</v>
      </c>
      <c r="D646" s="111">
        <v>998953</v>
      </c>
      <c r="E646" s="111">
        <v>689142</v>
      </c>
      <c r="F646" s="111">
        <v>1602678</v>
      </c>
      <c r="G646" s="110">
        <v>265077</v>
      </c>
      <c r="H646" s="109">
        <v>11546986</v>
      </c>
    </row>
    <row r="647" spans="1:8" x14ac:dyDescent="0.35">
      <c r="A647" s="251" t="s">
        <v>500</v>
      </c>
      <c r="B647" s="110">
        <v>6993446</v>
      </c>
      <c r="C647" s="111">
        <v>2601529</v>
      </c>
      <c r="D647" s="111">
        <v>1056547</v>
      </c>
      <c r="E647" s="111">
        <v>681735</v>
      </c>
      <c r="F647" s="111">
        <v>1257436</v>
      </c>
      <c r="G647" s="110">
        <v>275373</v>
      </c>
      <c r="H647" s="109">
        <v>12866066</v>
      </c>
    </row>
    <row r="648" spans="1:8" x14ac:dyDescent="0.35">
      <c r="A648" s="251" t="s">
        <v>501</v>
      </c>
      <c r="B648" s="110">
        <v>3471084</v>
      </c>
      <c r="C648" s="111">
        <v>1728358</v>
      </c>
      <c r="D648" s="111">
        <v>1005463</v>
      </c>
      <c r="E648" s="111">
        <v>627219</v>
      </c>
      <c r="F648" s="111">
        <v>1536537</v>
      </c>
      <c r="G648" s="110">
        <v>257184</v>
      </c>
      <c r="H648" s="109">
        <v>8625845</v>
      </c>
    </row>
    <row r="649" spans="1:8" x14ac:dyDescent="0.35">
      <c r="A649" s="251" t="s">
        <v>502</v>
      </c>
      <c r="B649" s="110">
        <v>4177640</v>
      </c>
      <c r="C649" s="111">
        <v>2614815</v>
      </c>
      <c r="D649" s="111">
        <v>1171491</v>
      </c>
      <c r="E649" s="111">
        <v>668776</v>
      </c>
      <c r="F649" s="111">
        <v>1502075</v>
      </c>
      <c r="G649" s="110">
        <v>297058</v>
      </c>
      <c r="H649" s="109">
        <v>10431855</v>
      </c>
    </row>
    <row r="650" spans="1:8" x14ac:dyDescent="0.35">
      <c r="A650" s="251" t="s">
        <v>503</v>
      </c>
      <c r="B650" s="110">
        <v>4612853</v>
      </c>
      <c r="C650" s="111">
        <v>3267872</v>
      </c>
      <c r="D650" s="111">
        <v>1207348</v>
      </c>
      <c r="E650" s="111">
        <v>942046</v>
      </c>
      <c r="F650" s="111">
        <v>2163262</v>
      </c>
      <c r="G650" s="110">
        <v>376863</v>
      </c>
      <c r="H650" s="109">
        <v>12570244</v>
      </c>
    </row>
    <row r="651" spans="1:8" x14ac:dyDescent="0.35">
      <c r="A651" s="251" t="s">
        <v>504</v>
      </c>
      <c r="B651" s="110">
        <v>5418893</v>
      </c>
      <c r="C651" s="111">
        <v>4124025</v>
      </c>
      <c r="D651" s="111">
        <v>1047939</v>
      </c>
      <c r="E651" s="111">
        <v>775013</v>
      </c>
      <c r="F651" s="111">
        <v>1519421</v>
      </c>
      <c r="G651" s="110">
        <v>270680</v>
      </c>
      <c r="H651" s="109">
        <v>13155971</v>
      </c>
    </row>
    <row r="652" spans="1:8" x14ac:dyDescent="0.35">
      <c r="A652" s="251" t="s">
        <v>505</v>
      </c>
      <c r="B652" s="110">
        <v>7032268</v>
      </c>
      <c r="C652" s="111">
        <v>3456167</v>
      </c>
      <c r="D652" s="111">
        <v>971954</v>
      </c>
      <c r="E652" s="111">
        <v>632240</v>
      </c>
      <c r="F652" s="111">
        <v>1395908</v>
      </c>
      <c r="G652" s="110">
        <v>269840</v>
      </c>
      <c r="H652" s="109">
        <v>13758377</v>
      </c>
    </row>
    <row r="653" spans="1:8" x14ac:dyDescent="0.35">
      <c r="A653" s="251" t="s">
        <v>506</v>
      </c>
      <c r="B653" s="110">
        <v>3928049</v>
      </c>
      <c r="C653" s="111">
        <v>3077330</v>
      </c>
      <c r="D653" s="111">
        <v>633361</v>
      </c>
      <c r="E653" s="111">
        <v>560958</v>
      </c>
      <c r="F653" s="111">
        <v>1296348</v>
      </c>
      <c r="G653" s="110">
        <v>272690</v>
      </c>
      <c r="H653" s="109">
        <v>9768736</v>
      </c>
    </row>
    <row r="654" spans="1:8" x14ac:dyDescent="0.35">
      <c r="A654" s="251" t="s">
        <v>507</v>
      </c>
      <c r="B654" s="110">
        <v>5668976</v>
      </c>
      <c r="C654" s="111">
        <v>3395731</v>
      </c>
      <c r="D654" s="111">
        <v>796645</v>
      </c>
      <c r="E654" s="111">
        <v>584104</v>
      </c>
      <c r="F654" s="111">
        <v>1597040</v>
      </c>
      <c r="G654" s="110">
        <v>259900</v>
      </c>
      <c r="H654" s="109">
        <v>12302396</v>
      </c>
    </row>
    <row r="655" spans="1:8" x14ac:dyDescent="0.35">
      <c r="A655" s="251" t="s">
        <v>508</v>
      </c>
      <c r="B655" s="110">
        <v>4143305</v>
      </c>
      <c r="C655" s="111">
        <v>3263558</v>
      </c>
      <c r="D655" s="111">
        <v>708298</v>
      </c>
      <c r="E655" s="111">
        <v>623192</v>
      </c>
      <c r="F655" s="111">
        <v>1546328</v>
      </c>
      <c r="G655" s="110">
        <v>243628</v>
      </c>
      <c r="H655" s="109">
        <v>10528309</v>
      </c>
    </row>
    <row r="656" spans="1:8" x14ac:dyDescent="0.35">
      <c r="A656" s="251" t="s">
        <v>509</v>
      </c>
      <c r="B656" s="110">
        <v>5400841</v>
      </c>
      <c r="C656" s="111">
        <v>2849129</v>
      </c>
      <c r="D656" s="111">
        <v>788268</v>
      </c>
      <c r="E656" s="111">
        <v>713272</v>
      </c>
      <c r="F656" s="111">
        <v>1867705</v>
      </c>
      <c r="G656" s="110">
        <v>233472</v>
      </c>
      <c r="H656" s="109">
        <v>11852687</v>
      </c>
    </row>
    <row r="657" spans="1:8" x14ac:dyDescent="0.35">
      <c r="A657" s="251" t="s">
        <v>510</v>
      </c>
      <c r="B657" s="110">
        <v>5318987</v>
      </c>
      <c r="C657" s="111">
        <v>2844999</v>
      </c>
      <c r="D657" s="111">
        <v>784419</v>
      </c>
      <c r="E657" s="111">
        <v>471168</v>
      </c>
      <c r="F657" s="111">
        <v>1451579</v>
      </c>
      <c r="G657" s="110">
        <v>313863</v>
      </c>
      <c r="H657" s="109">
        <v>11185015</v>
      </c>
    </row>
    <row r="658" spans="1:8" x14ac:dyDescent="0.35">
      <c r="A658" s="251" t="s">
        <v>511</v>
      </c>
      <c r="B658" s="110">
        <v>3336708</v>
      </c>
      <c r="C658" s="111">
        <v>2456300</v>
      </c>
      <c r="D658" s="111">
        <v>775080</v>
      </c>
      <c r="E658" s="111">
        <v>560570</v>
      </c>
      <c r="F658" s="111">
        <v>1393436</v>
      </c>
      <c r="G658" s="110">
        <v>308396</v>
      </c>
      <c r="H658" s="109">
        <v>8830490</v>
      </c>
    </row>
    <row r="659" spans="1:8" x14ac:dyDescent="0.35">
      <c r="A659" s="251" t="s">
        <v>512</v>
      </c>
      <c r="B659" s="110">
        <v>3984097</v>
      </c>
      <c r="C659" s="111">
        <v>2361533</v>
      </c>
      <c r="D659" s="111">
        <v>738993</v>
      </c>
      <c r="E659" s="111">
        <v>659925</v>
      </c>
      <c r="F659" s="111">
        <v>1275392</v>
      </c>
      <c r="G659" s="110">
        <v>287766</v>
      </c>
      <c r="H659" s="109">
        <v>9307706</v>
      </c>
    </row>
    <row r="660" spans="1:8" x14ac:dyDescent="0.35">
      <c r="A660" s="251" t="s">
        <v>513</v>
      </c>
      <c r="B660" s="110">
        <v>7656748</v>
      </c>
      <c r="C660" s="111">
        <v>2526008</v>
      </c>
      <c r="D660" s="111">
        <v>1081765</v>
      </c>
      <c r="E660" s="111">
        <v>595816</v>
      </c>
      <c r="F660" s="111">
        <v>1428835</v>
      </c>
      <c r="G660" s="110">
        <v>344595</v>
      </c>
      <c r="H660" s="109">
        <v>13633767</v>
      </c>
    </row>
    <row r="661" spans="1:8" x14ac:dyDescent="0.35">
      <c r="A661" s="251" t="s">
        <v>514</v>
      </c>
      <c r="B661" s="110">
        <v>7150955</v>
      </c>
      <c r="C661" s="111">
        <v>2970342</v>
      </c>
      <c r="D661" s="111">
        <v>964149</v>
      </c>
      <c r="E661" s="111">
        <v>717320</v>
      </c>
      <c r="F661" s="111">
        <v>1614389</v>
      </c>
      <c r="G661" s="110">
        <v>341411</v>
      </c>
      <c r="H661" s="109">
        <v>13758566</v>
      </c>
    </row>
    <row r="662" spans="1:8" x14ac:dyDescent="0.35">
      <c r="A662" s="251" t="s">
        <v>515</v>
      </c>
      <c r="B662" s="110">
        <v>4496258</v>
      </c>
      <c r="C662" s="111">
        <v>2720507</v>
      </c>
      <c r="D662" s="111">
        <v>845789</v>
      </c>
      <c r="E662" s="111">
        <v>637574</v>
      </c>
      <c r="F662" s="111">
        <v>1402918</v>
      </c>
      <c r="G662" s="110">
        <v>382845</v>
      </c>
      <c r="H662" s="109">
        <v>10485891</v>
      </c>
    </row>
    <row r="663" spans="1:8" x14ac:dyDescent="0.35">
      <c r="A663" s="251" t="s">
        <v>516</v>
      </c>
      <c r="B663" s="110">
        <v>3427056</v>
      </c>
      <c r="C663" s="111">
        <v>1873230</v>
      </c>
      <c r="D663" s="111">
        <v>598647</v>
      </c>
      <c r="E663" s="111">
        <v>752193</v>
      </c>
      <c r="F663" s="111">
        <v>1315643</v>
      </c>
      <c r="G663" s="110">
        <v>408842</v>
      </c>
      <c r="H663" s="109">
        <v>8375611</v>
      </c>
    </row>
    <row r="664" spans="1:8" x14ac:dyDescent="0.35">
      <c r="A664" s="251" t="s">
        <v>517</v>
      </c>
      <c r="B664" s="110">
        <v>3745416</v>
      </c>
      <c r="C664" s="111">
        <v>2126953</v>
      </c>
      <c r="D664" s="111">
        <v>758256</v>
      </c>
      <c r="E664" s="111">
        <v>931961</v>
      </c>
      <c r="F664" s="111">
        <v>1205539</v>
      </c>
      <c r="G664" s="110">
        <v>262041</v>
      </c>
      <c r="H664" s="109">
        <v>9030166</v>
      </c>
    </row>
    <row r="665" spans="1:8" x14ac:dyDescent="0.35">
      <c r="A665" s="251" t="s">
        <v>518</v>
      </c>
      <c r="B665" s="110">
        <v>5817541</v>
      </c>
      <c r="C665" s="111">
        <v>2647567</v>
      </c>
      <c r="D665" s="111">
        <v>991394</v>
      </c>
      <c r="E665" s="111">
        <v>1158351</v>
      </c>
      <c r="F665" s="111">
        <v>1753502</v>
      </c>
      <c r="G665" s="110">
        <v>235568</v>
      </c>
      <c r="H665" s="109">
        <v>12603923</v>
      </c>
    </row>
    <row r="666" spans="1:8" x14ac:dyDescent="0.35">
      <c r="A666" s="238" t="s">
        <v>519</v>
      </c>
      <c r="B666" s="78">
        <f>SUM(B643:B665)</f>
        <v>114112803</v>
      </c>
      <c r="C666" s="78">
        <f t="shared" ref="C666:H666" si="54">SUM(C643:C665)</f>
        <v>61215146</v>
      </c>
      <c r="D666" s="78">
        <f t="shared" si="54"/>
        <v>20859457</v>
      </c>
      <c r="E666" s="78">
        <f t="shared" si="54"/>
        <v>15927476</v>
      </c>
      <c r="F666" s="78">
        <f t="shared" si="54"/>
        <v>34431516</v>
      </c>
      <c r="G666" s="78">
        <f t="shared" si="54"/>
        <v>6811248</v>
      </c>
      <c r="H666" s="78">
        <f t="shared" si="54"/>
        <v>253357646</v>
      </c>
    </row>
    <row r="667" spans="1:8" x14ac:dyDescent="0.35">
      <c r="A667" s="228" t="s">
        <v>520</v>
      </c>
      <c r="B667" s="158">
        <f>B666/23</f>
        <v>4961426.2173913047</v>
      </c>
      <c r="C667" s="158">
        <f>C666/23</f>
        <v>2661528.086956522</v>
      </c>
      <c r="D667" s="158">
        <f>D666/23</f>
        <v>906932.91304347827</v>
      </c>
      <c r="E667" s="166" t="s">
        <v>521</v>
      </c>
      <c r="F667" s="158">
        <f>F666/23</f>
        <v>1497022.4347826086</v>
      </c>
      <c r="G667" s="158">
        <f>G666/23</f>
        <v>296141.21739130432</v>
      </c>
      <c r="H667" s="158" t="s">
        <v>522</v>
      </c>
    </row>
    <row r="668" spans="1:8" ht="15" customHeight="1" x14ac:dyDescent="0.35">
      <c r="A668" s="252"/>
    </row>
    <row r="669" spans="1:8" ht="15" customHeight="1" x14ac:dyDescent="0.35">
      <c r="A669" s="256" t="s">
        <v>523</v>
      </c>
      <c r="B669" s="111">
        <v>4776481</v>
      </c>
      <c r="C669" s="111">
        <v>2602504</v>
      </c>
      <c r="D669" s="111">
        <v>822376</v>
      </c>
      <c r="E669" s="111">
        <v>797145</v>
      </c>
      <c r="F669" s="111">
        <v>1521178</v>
      </c>
      <c r="G669" s="111">
        <v>233803</v>
      </c>
      <c r="H669" s="111">
        <v>10753487</v>
      </c>
    </row>
    <row r="670" spans="1:8" x14ac:dyDescent="0.35">
      <c r="A670" s="257" t="s">
        <v>524</v>
      </c>
      <c r="B670" s="111">
        <v>2984042</v>
      </c>
      <c r="C670" s="111">
        <v>129070</v>
      </c>
      <c r="D670" s="111">
        <v>136613</v>
      </c>
      <c r="E670" s="111">
        <v>2795</v>
      </c>
      <c r="F670" s="111" t="s">
        <v>547</v>
      </c>
      <c r="G670" s="111" t="s">
        <v>547</v>
      </c>
      <c r="H670" s="111">
        <v>3252520</v>
      </c>
    </row>
    <row r="671" spans="1:8" x14ac:dyDescent="0.35">
      <c r="A671" s="257" t="s">
        <v>525</v>
      </c>
      <c r="B671" s="111">
        <v>4682748</v>
      </c>
      <c r="C671" s="111">
        <v>1449028</v>
      </c>
      <c r="D671" s="111">
        <v>358179</v>
      </c>
      <c r="E671" s="111">
        <v>631338</v>
      </c>
      <c r="F671" s="111">
        <v>1196363</v>
      </c>
      <c r="G671" s="111">
        <v>156698</v>
      </c>
      <c r="H671" s="111">
        <v>8474354</v>
      </c>
    </row>
    <row r="672" spans="1:8" x14ac:dyDescent="0.35">
      <c r="A672" s="257" t="s">
        <v>526</v>
      </c>
      <c r="B672" s="111">
        <v>5664612</v>
      </c>
      <c r="C672" s="111">
        <v>1824503</v>
      </c>
      <c r="D672" s="111">
        <v>833728</v>
      </c>
      <c r="E672" s="111">
        <v>737961</v>
      </c>
      <c r="F672" s="111">
        <v>1658377</v>
      </c>
      <c r="G672" s="111">
        <v>241317</v>
      </c>
      <c r="H672" s="111">
        <v>10960498</v>
      </c>
    </row>
    <row r="673" spans="1:8" x14ac:dyDescent="0.35">
      <c r="A673" s="257" t="s">
        <v>527</v>
      </c>
      <c r="B673" s="111">
        <v>6829334</v>
      </c>
      <c r="C673" s="111">
        <v>2771407</v>
      </c>
      <c r="D673" s="111">
        <v>787333</v>
      </c>
      <c r="E673" s="111">
        <v>1026552</v>
      </c>
      <c r="F673" s="111">
        <v>2024531</v>
      </c>
      <c r="G673" s="111">
        <v>301977</v>
      </c>
      <c r="H673" s="111">
        <v>13741134</v>
      </c>
    </row>
    <row r="674" spans="1:8" x14ac:dyDescent="0.35">
      <c r="A674" s="257" t="s">
        <v>528</v>
      </c>
      <c r="B674" s="111">
        <v>5599536</v>
      </c>
      <c r="C674" s="111">
        <v>2434153</v>
      </c>
      <c r="D674" s="111">
        <v>794294</v>
      </c>
      <c r="E674" s="111">
        <v>919213</v>
      </c>
      <c r="F674" s="111">
        <v>1911940</v>
      </c>
      <c r="G674" s="111">
        <v>231552</v>
      </c>
      <c r="H674" s="111">
        <v>11890688</v>
      </c>
    </row>
    <row r="675" spans="1:8" x14ac:dyDescent="0.35">
      <c r="A675" s="257" t="s">
        <v>529</v>
      </c>
      <c r="B675" s="111">
        <v>3745932</v>
      </c>
      <c r="C675" s="111">
        <v>1926337</v>
      </c>
      <c r="D675" s="111">
        <v>878504</v>
      </c>
      <c r="E675" s="111">
        <v>881005</v>
      </c>
      <c r="F675" s="111">
        <v>2035540</v>
      </c>
      <c r="G675" s="111">
        <v>262234</v>
      </c>
      <c r="H675" s="111">
        <v>9729552</v>
      </c>
    </row>
    <row r="676" spans="1:8" x14ac:dyDescent="0.35">
      <c r="A676" s="257" t="s">
        <v>530</v>
      </c>
      <c r="B676" s="111">
        <v>4270300</v>
      </c>
      <c r="C676" s="111">
        <v>1719405</v>
      </c>
      <c r="D676" s="111">
        <v>717362</v>
      </c>
      <c r="E676" s="111">
        <v>1081162</v>
      </c>
      <c r="F676" s="111">
        <v>1996757</v>
      </c>
      <c r="G676" s="111">
        <v>266593</v>
      </c>
      <c r="H676" s="111">
        <v>10051579</v>
      </c>
    </row>
    <row r="677" spans="1:8" x14ac:dyDescent="0.35">
      <c r="A677" s="257" t="s">
        <v>531</v>
      </c>
      <c r="B677" s="111">
        <v>6031477</v>
      </c>
      <c r="C677" s="111">
        <v>2092808</v>
      </c>
      <c r="D677" s="111">
        <v>658594</v>
      </c>
      <c r="E677" s="111">
        <v>1256440</v>
      </c>
      <c r="F677" s="111">
        <v>2577495</v>
      </c>
      <c r="G677" s="111">
        <v>304546</v>
      </c>
      <c r="H677" s="111">
        <v>12921360</v>
      </c>
    </row>
    <row r="678" spans="1:8" x14ac:dyDescent="0.35">
      <c r="A678" s="257" t="s">
        <v>532</v>
      </c>
      <c r="B678" s="111">
        <v>5413280</v>
      </c>
      <c r="C678" s="111">
        <v>2341076</v>
      </c>
      <c r="D678" s="111">
        <v>759246</v>
      </c>
      <c r="E678" s="111">
        <v>1247769</v>
      </c>
      <c r="F678" s="111">
        <v>2360526</v>
      </c>
      <c r="G678" s="111">
        <v>260014</v>
      </c>
      <c r="H678" s="111">
        <v>12381911</v>
      </c>
    </row>
    <row r="679" spans="1:8" x14ac:dyDescent="0.35">
      <c r="A679" s="257" t="s">
        <v>533</v>
      </c>
      <c r="B679" s="111">
        <v>4691646</v>
      </c>
      <c r="C679" s="111">
        <v>2320889</v>
      </c>
      <c r="D679" s="111">
        <v>741033</v>
      </c>
      <c r="E679" s="111">
        <v>955538</v>
      </c>
      <c r="F679" s="111">
        <v>1918663</v>
      </c>
      <c r="G679" s="111">
        <v>216120</v>
      </c>
      <c r="H679" s="111">
        <v>10843889</v>
      </c>
    </row>
    <row r="680" spans="1:8" x14ac:dyDescent="0.35">
      <c r="A680" s="257" t="s">
        <v>534</v>
      </c>
      <c r="B680" s="111">
        <v>7952667</v>
      </c>
      <c r="C680" s="111">
        <v>4768885</v>
      </c>
      <c r="D680" s="111">
        <v>1053945</v>
      </c>
      <c r="E680" s="111">
        <v>891305</v>
      </c>
      <c r="F680" s="111">
        <v>1992444</v>
      </c>
      <c r="G680" s="111">
        <v>383490</v>
      </c>
      <c r="H680" s="111">
        <v>17042736</v>
      </c>
    </row>
    <row r="681" spans="1:8" x14ac:dyDescent="0.35">
      <c r="A681" s="257" t="s">
        <v>535</v>
      </c>
      <c r="B681" s="111">
        <v>4621405</v>
      </c>
      <c r="C681" s="111">
        <v>3204158</v>
      </c>
      <c r="D681" s="111">
        <v>802420</v>
      </c>
      <c r="E681" s="111">
        <v>869226</v>
      </c>
      <c r="F681" s="111">
        <v>1659912</v>
      </c>
      <c r="G681" s="111">
        <v>248129</v>
      </c>
      <c r="H681" s="111">
        <v>11405250</v>
      </c>
    </row>
    <row r="682" spans="1:8" x14ac:dyDescent="0.35">
      <c r="A682" s="257" t="s">
        <v>536</v>
      </c>
      <c r="B682" s="111">
        <v>5177783</v>
      </c>
      <c r="C682" s="111">
        <v>2031334</v>
      </c>
      <c r="D682" s="111">
        <v>796704</v>
      </c>
      <c r="E682" s="111">
        <v>854256</v>
      </c>
      <c r="F682" s="111">
        <v>1631745</v>
      </c>
      <c r="G682" s="111">
        <v>269265</v>
      </c>
      <c r="H682" s="111">
        <v>10761087</v>
      </c>
    </row>
    <row r="683" spans="1:8" x14ac:dyDescent="0.35">
      <c r="A683" s="257" t="s">
        <v>537</v>
      </c>
      <c r="B683" s="111">
        <v>5457086</v>
      </c>
      <c r="C683" s="111">
        <v>2778282</v>
      </c>
      <c r="D683" s="111">
        <v>739392</v>
      </c>
      <c r="E683" s="111">
        <v>1040160</v>
      </c>
      <c r="F683" s="111">
        <v>1743367</v>
      </c>
      <c r="G683" s="111">
        <v>251267</v>
      </c>
      <c r="H683" s="111">
        <v>12009554</v>
      </c>
    </row>
    <row r="684" spans="1:8" x14ac:dyDescent="0.35">
      <c r="A684" s="257" t="s">
        <v>538</v>
      </c>
      <c r="B684" s="111">
        <v>6438146</v>
      </c>
      <c r="C684" s="111">
        <v>3396122</v>
      </c>
      <c r="D684" s="111">
        <v>1148289</v>
      </c>
      <c r="E684" s="111">
        <v>900740</v>
      </c>
      <c r="F684" s="111">
        <v>1840642</v>
      </c>
      <c r="G684" s="111">
        <v>282750</v>
      </c>
      <c r="H684" s="111">
        <v>14006689</v>
      </c>
    </row>
    <row r="685" spans="1:8" x14ac:dyDescent="0.35">
      <c r="A685" s="257" t="s">
        <v>539</v>
      </c>
      <c r="B685" s="111">
        <v>5784947</v>
      </c>
      <c r="C685" s="111">
        <v>2458381</v>
      </c>
      <c r="D685" s="111">
        <v>1068235</v>
      </c>
      <c r="E685" s="111">
        <v>931396</v>
      </c>
      <c r="F685" s="111">
        <v>1598278</v>
      </c>
      <c r="G685" s="111">
        <v>295876</v>
      </c>
      <c r="H685" s="111">
        <v>12137113</v>
      </c>
    </row>
    <row r="686" spans="1:8" x14ac:dyDescent="0.35">
      <c r="A686" s="257" t="s">
        <v>540</v>
      </c>
      <c r="B686" s="111">
        <v>4388954</v>
      </c>
      <c r="C686" s="111">
        <v>2106029</v>
      </c>
      <c r="D686" s="111">
        <v>695812</v>
      </c>
      <c r="E686" s="111">
        <v>875327</v>
      </c>
      <c r="F686" s="111">
        <v>1424560</v>
      </c>
      <c r="G686" s="111">
        <v>224331</v>
      </c>
      <c r="H686" s="111">
        <v>9715013</v>
      </c>
    </row>
    <row r="687" spans="1:8" x14ac:dyDescent="0.35">
      <c r="A687" s="257" t="s">
        <v>541</v>
      </c>
      <c r="B687" s="111">
        <v>9143228</v>
      </c>
      <c r="C687" s="111">
        <v>4619262</v>
      </c>
      <c r="D687" s="111">
        <v>1368058</v>
      </c>
      <c r="E687" s="111">
        <v>1002598</v>
      </c>
      <c r="F687" s="111">
        <v>1930015</v>
      </c>
      <c r="G687" s="111">
        <v>397964</v>
      </c>
      <c r="H687" s="111">
        <v>18461126</v>
      </c>
    </row>
    <row r="688" spans="1:8" x14ac:dyDescent="0.35">
      <c r="A688" s="257" t="s">
        <v>542</v>
      </c>
      <c r="B688" s="111">
        <v>7545420</v>
      </c>
      <c r="C688" s="111">
        <v>3686487</v>
      </c>
      <c r="D688" s="111">
        <v>1476692</v>
      </c>
      <c r="E688" s="111">
        <v>1043456</v>
      </c>
      <c r="F688" s="111">
        <v>1762756</v>
      </c>
      <c r="G688" s="111">
        <v>389665</v>
      </c>
      <c r="H688" s="111">
        <v>15904476</v>
      </c>
    </row>
    <row r="689" spans="1:8" x14ac:dyDescent="0.35">
      <c r="A689" s="257" t="s">
        <v>543</v>
      </c>
      <c r="B689" s="111">
        <v>5148247</v>
      </c>
      <c r="C689" s="111">
        <v>2605772</v>
      </c>
      <c r="D689" s="111">
        <v>867879</v>
      </c>
      <c r="E689" s="111">
        <v>1019773</v>
      </c>
      <c r="F689" s="111">
        <v>2015582</v>
      </c>
      <c r="G689" s="111">
        <v>264193</v>
      </c>
      <c r="H689" s="111">
        <v>11921446</v>
      </c>
    </row>
    <row r="690" spans="1:8" x14ac:dyDescent="0.35">
      <c r="A690" s="257" t="s">
        <v>544</v>
      </c>
      <c r="B690" s="111">
        <v>6960695</v>
      </c>
      <c r="C690" s="111">
        <v>3705694</v>
      </c>
      <c r="D690" s="111">
        <v>1012215</v>
      </c>
      <c r="E690" s="111">
        <v>711037</v>
      </c>
      <c r="F690" s="111">
        <v>1653644</v>
      </c>
      <c r="G690" s="111">
        <v>242484</v>
      </c>
      <c r="H690" s="111">
        <v>14285769</v>
      </c>
    </row>
    <row r="691" spans="1:8" x14ac:dyDescent="0.35">
      <c r="A691" s="238" t="s">
        <v>545</v>
      </c>
      <c r="B691" s="78">
        <f>SUM(B669:B690)</f>
        <v>123307966</v>
      </c>
      <c r="C691" s="78">
        <f t="shared" ref="C691:H691" si="55">SUM(C669:C690)</f>
        <v>56971586</v>
      </c>
      <c r="D691" s="78">
        <f t="shared" si="55"/>
        <v>18516903</v>
      </c>
      <c r="E691" s="78">
        <f t="shared" si="55"/>
        <v>19676192</v>
      </c>
      <c r="F691" s="78">
        <f t="shared" si="55"/>
        <v>38454315</v>
      </c>
      <c r="G691" s="78">
        <f t="shared" si="55"/>
        <v>5724268</v>
      </c>
      <c r="H691" s="78">
        <f t="shared" si="55"/>
        <v>262651231</v>
      </c>
    </row>
    <row r="692" spans="1:8" x14ac:dyDescent="0.35">
      <c r="A692" s="228" t="s">
        <v>546</v>
      </c>
      <c r="B692" s="158">
        <f>B691/22</f>
        <v>5604907.5454545459</v>
      </c>
      <c r="C692" s="158">
        <f t="shared" ref="C692:H692" si="56">C691/22</f>
        <v>2589617.5454545454</v>
      </c>
      <c r="D692" s="158">
        <f t="shared" si="56"/>
        <v>841677.40909090906</v>
      </c>
      <c r="E692" s="158">
        <f t="shared" si="56"/>
        <v>894372.36363636365</v>
      </c>
      <c r="F692" s="158">
        <f t="shared" si="56"/>
        <v>1747923.4090909092</v>
      </c>
      <c r="G692" s="158">
        <f t="shared" si="56"/>
        <v>260194</v>
      </c>
      <c r="H692" s="158">
        <f t="shared" si="56"/>
        <v>11938692.318181818</v>
      </c>
    </row>
    <row r="693" spans="1:8" x14ac:dyDescent="0.35">
      <c r="A693" s="252"/>
      <c r="E693" s="153"/>
    </row>
    <row r="694" spans="1:8" ht="21" x14ac:dyDescent="0.5">
      <c r="A694" s="231">
        <v>2010</v>
      </c>
    </row>
    <row r="695" spans="1:8" ht="46.5" customHeight="1" x14ac:dyDescent="0.35">
      <c r="A695" s="235" t="s">
        <v>189</v>
      </c>
      <c r="B695" s="112" t="s">
        <v>0</v>
      </c>
      <c r="C695" s="112" t="s">
        <v>1</v>
      </c>
      <c r="D695" s="112" t="s">
        <v>2</v>
      </c>
      <c r="E695" s="112" t="s">
        <v>3</v>
      </c>
      <c r="F695" s="112" t="s">
        <v>50</v>
      </c>
      <c r="G695" s="112" t="s">
        <v>52</v>
      </c>
      <c r="H695" s="112" t="s">
        <v>13</v>
      </c>
    </row>
    <row r="696" spans="1:8" x14ac:dyDescent="0.35">
      <c r="A696" s="252" t="s">
        <v>548</v>
      </c>
      <c r="B696" s="111">
        <v>3995186</v>
      </c>
      <c r="C696" s="111">
        <v>2380925</v>
      </c>
      <c r="D696" s="111">
        <v>639452</v>
      </c>
      <c r="E696" s="111">
        <v>638757</v>
      </c>
      <c r="F696" s="111">
        <v>1393184</v>
      </c>
      <c r="G696" s="111">
        <v>168132</v>
      </c>
      <c r="H696" s="111">
        <v>9215636</v>
      </c>
    </row>
    <row r="697" spans="1:8" x14ac:dyDescent="0.35">
      <c r="A697" s="252" t="s">
        <v>549</v>
      </c>
      <c r="B697" s="111">
        <v>7517941</v>
      </c>
      <c r="C697" s="111">
        <v>4676634</v>
      </c>
      <c r="D697" s="111">
        <v>1335404</v>
      </c>
      <c r="E697" s="111">
        <v>756214</v>
      </c>
      <c r="F697" s="111">
        <v>1909048</v>
      </c>
      <c r="G697" s="111">
        <v>378453</v>
      </c>
      <c r="H697" s="111">
        <v>16573694</v>
      </c>
    </row>
    <row r="698" spans="1:8" x14ac:dyDescent="0.35">
      <c r="A698" s="252" t="s">
        <v>550</v>
      </c>
      <c r="B698" s="111">
        <v>9186253</v>
      </c>
      <c r="C698" s="111">
        <v>4011615</v>
      </c>
      <c r="D698" s="111">
        <v>1553964</v>
      </c>
      <c r="E698" s="111">
        <v>788156</v>
      </c>
      <c r="F698" s="111">
        <v>2203322</v>
      </c>
      <c r="G698" s="111">
        <v>398079</v>
      </c>
      <c r="H698" s="111">
        <v>18141389</v>
      </c>
    </row>
    <row r="699" spans="1:8" x14ac:dyDescent="0.35">
      <c r="A699" s="252" t="s">
        <v>551</v>
      </c>
      <c r="B699" s="111">
        <v>11686940</v>
      </c>
      <c r="C699" s="111">
        <v>7350477</v>
      </c>
      <c r="D699" s="111">
        <v>2371202</v>
      </c>
      <c r="E699" s="111">
        <v>994313</v>
      </c>
      <c r="F699" s="111">
        <v>2366321</v>
      </c>
      <c r="G699" s="111">
        <v>505836</v>
      </c>
      <c r="H699" s="111">
        <v>25275089</v>
      </c>
    </row>
    <row r="700" spans="1:8" x14ac:dyDescent="0.35">
      <c r="A700" s="252" t="s">
        <v>552</v>
      </c>
      <c r="B700" s="111">
        <v>11004656</v>
      </c>
      <c r="C700" s="111">
        <v>6663567</v>
      </c>
      <c r="D700" s="111">
        <v>2147865</v>
      </c>
      <c r="E700" s="111">
        <v>715220</v>
      </c>
      <c r="F700" s="111">
        <v>2589990</v>
      </c>
      <c r="G700" s="111">
        <v>494686</v>
      </c>
      <c r="H700" s="111">
        <v>23615984</v>
      </c>
    </row>
    <row r="701" spans="1:8" x14ac:dyDescent="0.35">
      <c r="A701" s="252" t="s">
        <v>553</v>
      </c>
      <c r="B701" s="111">
        <v>7555547</v>
      </c>
      <c r="C701" s="111">
        <v>4763301</v>
      </c>
      <c r="D701" s="111">
        <v>1435798</v>
      </c>
      <c r="E701" s="111">
        <v>720619</v>
      </c>
      <c r="F701" s="111">
        <v>1844136</v>
      </c>
      <c r="G701" s="111">
        <v>339079</v>
      </c>
      <c r="H701" s="111">
        <v>16658480</v>
      </c>
    </row>
    <row r="702" spans="1:8" x14ac:dyDescent="0.35">
      <c r="A702" s="252" t="s">
        <v>554</v>
      </c>
      <c r="B702" s="111">
        <v>6270448</v>
      </c>
      <c r="C702" s="111">
        <v>3544885</v>
      </c>
      <c r="D702" s="111">
        <v>1123650</v>
      </c>
      <c r="E702" s="111">
        <v>726484</v>
      </c>
      <c r="F702" s="111">
        <v>1943778</v>
      </c>
      <c r="G702" s="111">
        <v>428489</v>
      </c>
      <c r="H702" s="111">
        <v>14037734</v>
      </c>
    </row>
    <row r="703" spans="1:8" x14ac:dyDescent="0.35">
      <c r="A703" s="252" t="s">
        <v>555</v>
      </c>
      <c r="B703" s="111">
        <v>5340298</v>
      </c>
      <c r="C703" s="111">
        <v>2863929</v>
      </c>
      <c r="D703" s="111">
        <v>883954</v>
      </c>
      <c r="E703" s="111">
        <v>916839</v>
      </c>
      <c r="F703" s="111">
        <v>2737820</v>
      </c>
      <c r="G703" s="111">
        <v>432979</v>
      </c>
      <c r="H703" s="111">
        <v>13175819</v>
      </c>
    </row>
    <row r="704" spans="1:8" x14ac:dyDescent="0.35">
      <c r="A704" s="252" t="s">
        <v>556</v>
      </c>
      <c r="B704" s="111">
        <v>5855501</v>
      </c>
      <c r="C704" s="111">
        <v>2662494</v>
      </c>
      <c r="D704" s="111">
        <v>869885</v>
      </c>
      <c r="E704" s="111">
        <v>655429</v>
      </c>
      <c r="F704" s="111">
        <v>2749086</v>
      </c>
      <c r="G704" s="111">
        <v>333585</v>
      </c>
      <c r="H704" s="111">
        <v>13125980</v>
      </c>
    </row>
    <row r="705" spans="1:8" x14ac:dyDescent="0.35">
      <c r="A705" s="252" t="s">
        <v>557</v>
      </c>
      <c r="B705" s="111">
        <v>7738927</v>
      </c>
      <c r="C705" s="111">
        <v>4021345</v>
      </c>
      <c r="D705" s="111">
        <v>1210634</v>
      </c>
      <c r="E705" s="111">
        <v>757883</v>
      </c>
      <c r="F705" s="111">
        <v>1948452</v>
      </c>
      <c r="G705" s="111">
        <v>423165</v>
      </c>
      <c r="H705" s="111">
        <v>16100406</v>
      </c>
    </row>
    <row r="706" spans="1:8" x14ac:dyDescent="0.35">
      <c r="A706" s="252" t="s">
        <v>558</v>
      </c>
      <c r="B706" s="111">
        <v>6024034</v>
      </c>
      <c r="C706" s="111">
        <v>3979392</v>
      </c>
      <c r="D706" s="111">
        <v>1273662</v>
      </c>
      <c r="E706" s="111">
        <v>673363</v>
      </c>
      <c r="F706" s="111">
        <v>1904618</v>
      </c>
      <c r="G706" s="111">
        <v>332703</v>
      </c>
      <c r="H706" s="111">
        <v>14187772</v>
      </c>
    </row>
    <row r="707" spans="1:8" x14ac:dyDescent="0.35">
      <c r="A707" s="252" t="s">
        <v>559</v>
      </c>
      <c r="B707" s="111">
        <v>6449360</v>
      </c>
      <c r="C707" s="111">
        <v>4046023</v>
      </c>
      <c r="D707" s="111">
        <v>1277749</v>
      </c>
      <c r="E707" s="111">
        <v>621672</v>
      </c>
      <c r="F707" s="111">
        <v>2053947</v>
      </c>
      <c r="G707" s="111">
        <v>364331</v>
      </c>
      <c r="H707" s="111">
        <v>14813082</v>
      </c>
    </row>
    <row r="708" spans="1:8" x14ac:dyDescent="0.35">
      <c r="A708" s="252" t="s">
        <v>560</v>
      </c>
      <c r="B708" s="111">
        <v>6688095</v>
      </c>
      <c r="C708" s="111">
        <v>4653818</v>
      </c>
      <c r="D708" s="111">
        <v>1698451</v>
      </c>
      <c r="E708" s="111">
        <v>747285</v>
      </c>
      <c r="F708" s="111">
        <v>2193321</v>
      </c>
      <c r="G708" s="111">
        <v>467413</v>
      </c>
      <c r="H708" s="111">
        <v>16448383</v>
      </c>
    </row>
    <row r="709" spans="1:8" x14ac:dyDescent="0.35">
      <c r="A709" s="252" t="s">
        <v>561</v>
      </c>
      <c r="B709" s="111">
        <v>9209536</v>
      </c>
      <c r="C709" s="111">
        <v>5877412</v>
      </c>
      <c r="D709" s="111">
        <v>1767926</v>
      </c>
      <c r="E709" s="111">
        <v>773056</v>
      </c>
      <c r="F709" s="111">
        <v>2134302</v>
      </c>
      <c r="G709" s="111">
        <v>462739</v>
      </c>
      <c r="H709" s="111">
        <v>20224971</v>
      </c>
    </row>
    <row r="710" spans="1:8" x14ac:dyDescent="0.35">
      <c r="A710" s="252" t="s">
        <v>562</v>
      </c>
      <c r="B710" s="111">
        <v>9969032</v>
      </c>
      <c r="C710" s="111">
        <v>5370247</v>
      </c>
      <c r="D710" s="111">
        <v>1370236</v>
      </c>
      <c r="E710" s="111">
        <v>680625</v>
      </c>
      <c r="F710" s="111">
        <v>1641869</v>
      </c>
      <c r="G710" s="111">
        <v>376060</v>
      </c>
      <c r="H710" s="111">
        <v>19408069</v>
      </c>
    </row>
    <row r="711" spans="1:8" x14ac:dyDescent="0.35">
      <c r="A711" s="252" t="s">
        <v>563</v>
      </c>
      <c r="B711" s="111">
        <v>7688139</v>
      </c>
      <c r="C711" s="111">
        <v>2920534</v>
      </c>
      <c r="D711" s="111">
        <v>800774</v>
      </c>
      <c r="E711" s="111">
        <v>569611</v>
      </c>
      <c r="F711" s="111">
        <v>1400398</v>
      </c>
      <c r="G711" s="111">
        <v>416491</v>
      </c>
      <c r="H711" s="111">
        <v>13795947</v>
      </c>
    </row>
    <row r="712" spans="1:8" x14ac:dyDescent="0.35">
      <c r="A712" s="252" t="s">
        <v>564</v>
      </c>
      <c r="B712" s="111">
        <v>11465236</v>
      </c>
      <c r="C712" s="111">
        <v>4448552</v>
      </c>
      <c r="D712" s="111">
        <v>1152782</v>
      </c>
      <c r="E712" s="111">
        <v>722564</v>
      </c>
      <c r="F712" s="111">
        <v>2052588</v>
      </c>
      <c r="G712" s="111">
        <v>481379</v>
      </c>
      <c r="H712" s="111">
        <v>20323101</v>
      </c>
    </row>
    <row r="713" spans="1:8" x14ac:dyDescent="0.35">
      <c r="A713" s="252" t="s">
        <v>565</v>
      </c>
      <c r="B713" s="111">
        <v>12147175</v>
      </c>
      <c r="C713" s="111">
        <v>3806375</v>
      </c>
      <c r="D713" s="111">
        <v>1018934</v>
      </c>
      <c r="E713" s="111">
        <v>694677</v>
      </c>
      <c r="F713" s="111">
        <v>1705565</v>
      </c>
      <c r="G713" s="111">
        <v>550830</v>
      </c>
      <c r="H713" s="111">
        <v>19923556</v>
      </c>
    </row>
    <row r="714" spans="1:8" x14ac:dyDescent="0.35">
      <c r="A714" s="252" t="s">
        <v>566</v>
      </c>
      <c r="B714" s="111">
        <v>10616565</v>
      </c>
      <c r="C714" s="111">
        <v>3418928</v>
      </c>
      <c r="D714" s="111">
        <v>1210324</v>
      </c>
      <c r="E714" s="111">
        <v>669664</v>
      </c>
      <c r="F714" s="111">
        <v>1784357</v>
      </c>
      <c r="G714" s="111">
        <v>378097</v>
      </c>
      <c r="H714" s="111">
        <v>18077935</v>
      </c>
    </row>
    <row r="715" spans="1:8" x14ac:dyDescent="0.35">
      <c r="A715" s="252" t="s">
        <v>567</v>
      </c>
      <c r="B715" s="111">
        <v>5693595</v>
      </c>
      <c r="C715" s="111">
        <v>3103884</v>
      </c>
      <c r="D715" s="111">
        <v>976808</v>
      </c>
      <c r="E715" s="111">
        <v>797584</v>
      </c>
      <c r="F715" s="111">
        <v>1443164</v>
      </c>
      <c r="G715" s="111">
        <v>227954</v>
      </c>
      <c r="H715" s="111">
        <v>12242989</v>
      </c>
    </row>
    <row r="716" spans="1:8" x14ac:dyDescent="0.35">
      <c r="A716" s="238" t="s">
        <v>568</v>
      </c>
      <c r="B716" s="78">
        <f>SUM(B696:B715)</f>
        <v>162102464</v>
      </c>
      <c r="C716" s="78">
        <f t="shared" ref="C716:H716" si="57">SUM(C696:C715)</f>
        <v>84564337</v>
      </c>
      <c r="D716" s="78">
        <f t="shared" si="57"/>
        <v>26119454</v>
      </c>
      <c r="E716" s="78">
        <f t="shared" si="57"/>
        <v>14620015</v>
      </c>
      <c r="F716" s="78">
        <f t="shared" si="57"/>
        <v>39999266</v>
      </c>
      <c r="G716" s="78">
        <f t="shared" si="57"/>
        <v>7960480</v>
      </c>
      <c r="H716" s="78">
        <f t="shared" si="57"/>
        <v>335366016</v>
      </c>
    </row>
    <row r="717" spans="1:8" x14ac:dyDescent="0.35">
      <c r="A717" s="228" t="s">
        <v>569</v>
      </c>
      <c r="B717" s="158">
        <f>B716/20</f>
        <v>8105123.2000000002</v>
      </c>
      <c r="C717" s="158">
        <f t="shared" ref="C717:H717" si="58">C716/20</f>
        <v>4228216.8499999996</v>
      </c>
      <c r="D717" s="158">
        <f t="shared" si="58"/>
        <v>1305972.7</v>
      </c>
      <c r="E717" s="158">
        <f t="shared" si="58"/>
        <v>731000.75</v>
      </c>
      <c r="F717" s="158">
        <f t="shared" si="58"/>
        <v>1999963.3</v>
      </c>
      <c r="G717" s="158">
        <f t="shared" si="58"/>
        <v>398024</v>
      </c>
      <c r="H717" s="158">
        <f t="shared" si="58"/>
        <v>16768300.800000001</v>
      </c>
    </row>
    <row r="718" spans="1:8" x14ac:dyDescent="0.35">
      <c r="A718" s="252"/>
    </row>
    <row r="719" spans="1:8" x14ac:dyDescent="0.35">
      <c r="A719" s="252" t="s">
        <v>570</v>
      </c>
      <c r="B719" s="111">
        <v>5088139</v>
      </c>
      <c r="C719" s="111">
        <v>3383104</v>
      </c>
      <c r="D719" s="111">
        <v>1385792</v>
      </c>
      <c r="E719" s="111">
        <v>726700</v>
      </c>
      <c r="F719" s="111">
        <v>1537954</v>
      </c>
      <c r="G719" s="111">
        <v>219603</v>
      </c>
      <c r="H719" s="111">
        <v>12341292</v>
      </c>
    </row>
    <row r="720" spans="1:8" x14ac:dyDescent="0.35">
      <c r="A720" s="252" t="s">
        <v>571</v>
      </c>
      <c r="B720" s="111">
        <v>4674857</v>
      </c>
      <c r="C720" s="111">
        <v>2881322</v>
      </c>
      <c r="D720" s="111">
        <v>935936</v>
      </c>
      <c r="E720" s="111">
        <v>793916</v>
      </c>
      <c r="F720" s="111">
        <v>1642291</v>
      </c>
      <c r="G720" s="111">
        <v>199455</v>
      </c>
      <c r="H720" s="111">
        <v>11127777</v>
      </c>
    </row>
    <row r="721" spans="1:8" x14ac:dyDescent="0.35">
      <c r="A721" s="252" t="s">
        <v>572</v>
      </c>
      <c r="B721" s="111">
        <v>5658541</v>
      </c>
      <c r="C721" s="111">
        <v>2743799</v>
      </c>
      <c r="D721" s="111">
        <v>916423</v>
      </c>
      <c r="E721" s="111">
        <v>927041</v>
      </c>
      <c r="F721" s="111">
        <v>1966578</v>
      </c>
      <c r="G721" s="111">
        <v>233876</v>
      </c>
      <c r="H721" s="111">
        <v>12446258</v>
      </c>
    </row>
    <row r="722" spans="1:8" x14ac:dyDescent="0.35">
      <c r="A722" s="252" t="s">
        <v>573</v>
      </c>
      <c r="B722" s="111">
        <v>6720451</v>
      </c>
      <c r="C722" s="111">
        <v>4246155</v>
      </c>
      <c r="D722" s="111">
        <v>1487869</v>
      </c>
      <c r="E722" s="111">
        <v>928919</v>
      </c>
      <c r="F722" s="111">
        <v>1954712</v>
      </c>
      <c r="G722" s="111">
        <v>281999</v>
      </c>
      <c r="H722" s="111">
        <v>15620105</v>
      </c>
    </row>
    <row r="723" spans="1:8" x14ac:dyDescent="0.35">
      <c r="A723" s="252" t="s">
        <v>574</v>
      </c>
      <c r="B723" s="111">
        <v>3916071</v>
      </c>
      <c r="C723" s="111">
        <v>3275087</v>
      </c>
      <c r="D723" s="111">
        <v>1235645</v>
      </c>
      <c r="E723" s="111">
        <v>953002</v>
      </c>
      <c r="F723" s="111">
        <v>1780578</v>
      </c>
      <c r="G723" s="111">
        <v>330638</v>
      </c>
      <c r="H723" s="111">
        <v>11491021</v>
      </c>
    </row>
    <row r="724" spans="1:8" x14ac:dyDescent="0.35">
      <c r="A724" s="252" t="s">
        <v>575</v>
      </c>
      <c r="B724" s="111">
        <v>5428078</v>
      </c>
      <c r="C724" s="111">
        <v>4538616</v>
      </c>
      <c r="D724" s="111">
        <v>1406312</v>
      </c>
      <c r="E724" s="111">
        <v>1015774</v>
      </c>
      <c r="F724" s="111">
        <v>1991638</v>
      </c>
      <c r="G724" s="111">
        <v>310211</v>
      </c>
      <c r="H724" s="111">
        <v>14690629</v>
      </c>
    </row>
    <row r="725" spans="1:8" x14ac:dyDescent="0.35">
      <c r="A725" s="252" t="s">
        <v>576</v>
      </c>
      <c r="B725" s="111">
        <v>4933404</v>
      </c>
      <c r="C725" s="111">
        <v>4330544</v>
      </c>
      <c r="D725" s="111">
        <v>1187108</v>
      </c>
      <c r="E725" s="111">
        <v>1221165</v>
      </c>
      <c r="F725" s="111">
        <v>1880205</v>
      </c>
      <c r="G725" s="111">
        <v>284652</v>
      </c>
      <c r="H725" s="111">
        <v>13837078</v>
      </c>
    </row>
    <row r="726" spans="1:8" x14ac:dyDescent="0.35">
      <c r="A726" s="252" t="s">
        <v>577</v>
      </c>
      <c r="B726" s="111">
        <v>4648826</v>
      </c>
      <c r="C726" s="111">
        <v>5480491</v>
      </c>
      <c r="D726" s="111">
        <v>1446694</v>
      </c>
      <c r="E726" s="111">
        <v>1065278</v>
      </c>
      <c r="F726" s="111">
        <v>1930792</v>
      </c>
      <c r="G726" s="111">
        <v>260528</v>
      </c>
      <c r="H726" s="111">
        <v>14832609</v>
      </c>
    </row>
    <row r="727" spans="1:8" x14ac:dyDescent="0.35">
      <c r="A727" s="252" t="s">
        <v>578</v>
      </c>
      <c r="B727" s="111">
        <v>4740428</v>
      </c>
      <c r="C727" s="111">
        <v>4309930</v>
      </c>
      <c r="D727" s="111">
        <v>1068571</v>
      </c>
      <c r="E727" s="111">
        <v>857623</v>
      </c>
      <c r="F727" s="111">
        <v>1797570</v>
      </c>
      <c r="G727" s="111">
        <v>235517</v>
      </c>
      <c r="H727" s="111">
        <v>13009639</v>
      </c>
    </row>
    <row r="728" spans="1:8" x14ac:dyDescent="0.35">
      <c r="A728" s="252" t="s">
        <v>579</v>
      </c>
      <c r="B728" s="111">
        <v>3557528</v>
      </c>
      <c r="C728" s="111">
        <v>4344910</v>
      </c>
      <c r="D728" s="111">
        <v>868020</v>
      </c>
      <c r="E728" s="111">
        <v>900584</v>
      </c>
      <c r="F728" s="111">
        <v>1562060</v>
      </c>
      <c r="G728" s="111">
        <v>202202</v>
      </c>
      <c r="H728" s="111">
        <v>11435304</v>
      </c>
    </row>
    <row r="729" spans="1:8" x14ac:dyDescent="0.35">
      <c r="A729" s="252" t="s">
        <v>580</v>
      </c>
      <c r="B729" s="111">
        <v>4176088</v>
      </c>
      <c r="C729" s="111">
        <v>4571106</v>
      </c>
      <c r="D729" s="111">
        <v>855875</v>
      </c>
      <c r="E729" s="111">
        <v>849343</v>
      </c>
      <c r="F729" s="111">
        <v>1975223</v>
      </c>
      <c r="G729" s="111">
        <v>255394</v>
      </c>
      <c r="H729" s="111">
        <v>12683029</v>
      </c>
    </row>
    <row r="730" spans="1:8" x14ac:dyDescent="0.35">
      <c r="A730" s="252" t="s">
        <v>581</v>
      </c>
      <c r="B730" s="111">
        <v>3843671</v>
      </c>
      <c r="C730" s="111">
        <v>4086215</v>
      </c>
      <c r="D730" s="111">
        <v>696930</v>
      </c>
      <c r="E730" s="111">
        <v>887428</v>
      </c>
      <c r="F730" s="111">
        <v>1838708</v>
      </c>
      <c r="G730" s="111">
        <v>197355</v>
      </c>
      <c r="H730" s="111">
        <v>11550307</v>
      </c>
    </row>
    <row r="731" spans="1:8" x14ac:dyDescent="0.35">
      <c r="A731" s="252" t="s">
        <v>582</v>
      </c>
      <c r="B731" s="111">
        <v>4921080</v>
      </c>
      <c r="C731" s="111">
        <v>4092551</v>
      </c>
      <c r="D731" s="111">
        <v>852319</v>
      </c>
      <c r="E731" s="111">
        <v>850815</v>
      </c>
      <c r="F731" s="111">
        <v>2091661</v>
      </c>
      <c r="G731" s="111">
        <v>310015</v>
      </c>
      <c r="H731" s="111">
        <v>13118441</v>
      </c>
    </row>
    <row r="732" spans="1:8" x14ac:dyDescent="0.35">
      <c r="A732" s="252" t="s">
        <v>583</v>
      </c>
      <c r="B732" s="111">
        <v>3577371</v>
      </c>
      <c r="C732" s="111">
        <v>2201770</v>
      </c>
      <c r="D732" s="111">
        <v>529294</v>
      </c>
      <c r="E732" s="111">
        <v>868082</v>
      </c>
      <c r="F732" s="111">
        <v>1245151</v>
      </c>
      <c r="G732" s="111">
        <v>283556</v>
      </c>
      <c r="H732" s="111">
        <v>8705224</v>
      </c>
    </row>
    <row r="733" spans="1:8" x14ac:dyDescent="0.35">
      <c r="A733" s="252" t="s">
        <v>584</v>
      </c>
      <c r="B733" s="111">
        <v>4345880</v>
      </c>
      <c r="C733" s="111">
        <v>2826342</v>
      </c>
      <c r="D733" s="111">
        <v>726249</v>
      </c>
      <c r="E733" s="111">
        <v>974733</v>
      </c>
      <c r="F733" s="111">
        <v>1485159</v>
      </c>
      <c r="G733" s="111">
        <v>322618</v>
      </c>
      <c r="H733" s="111">
        <v>10680981</v>
      </c>
    </row>
    <row r="734" spans="1:8" x14ac:dyDescent="0.35">
      <c r="A734" s="252" t="s">
        <v>585</v>
      </c>
      <c r="B734" s="111">
        <v>4310317</v>
      </c>
      <c r="C734" s="111">
        <v>2966752</v>
      </c>
      <c r="D734" s="111">
        <v>798085</v>
      </c>
      <c r="E734" s="111">
        <v>783383</v>
      </c>
      <c r="F734" s="111">
        <v>1488488</v>
      </c>
      <c r="G734" s="111">
        <v>274794</v>
      </c>
      <c r="H734" s="111">
        <v>10621819</v>
      </c>
    </row>
    <row r="735" spans="1:8" x14ac:dyDescent="0.35">
      <c r="A735" s="252" t="s">
        <v>586</v>
      </c>
      <c r="B735" s="111">
        <v>5788172</v>
      </c>
      <c r="C735" s="111">
        <v>2902548</v>
      </c>
      <c r="D735" s="111">
        <v>925793</v>
      </c>
      <c r="E735" s="111">
        <v>818610</v>
      </c>
      <c r="F735" s="111">
        <v>1655587</v>
      </c>
      <c r="G735" s="111">
        <v>330217</v>
      </c>
      <c r="H735" s="111">
        <v>12420927</v>
      </c>
    </row>
    <row r="736" spans="1:8" x14ac:dyDescent="0.35">
      <c r="A736" s="252" t="s">
        <v>587</v>
      </c>
      <c r="B736" s="111">
        <v>4938753</v>
      </c>
      <c r="C736" s="111">
        <v>3327190</v>
      </c>
      <c r="D736" s="111">
        <v>868489</v>
      </c>
      <c r="E736" s="111">
        <v>913584</v>
      </c>
      <c r="F736" s="111">
        <v>1299517</v>
      </c>
      <c r="G736" s="111">
        <v>319056</v>
      </c>
      <c r="H736" s="111">
        <v>11666589</v>
      </c>
    </row>
    <row r="737" spans="1:8" x14ac:dyDescent="0.35">
      <c r="A737" s="252" t="s">
        <v>588</v>
      </c>
      <c r="B737" s="111">
        <v>3882393</v>
      </c>
      <c r="C737" s="111">
        <v>3112275</v>
      </c>
      <c r="D737" s="111">
        <v>800750</v>
      </c>
      <c r="E737" s="111">
        <v>764417</v>
      </c>
      <c r="F737" s="111">
        <v>1308977</v>
      </c>
      <c r="G737" s="111">
        <v>286997</v>
      </c>
      <c r="H737" s="111">
        <v>10155809</v>
      </c>
    </row>
    <row r="738" spans="1:8" x14ac:dyDescent="0.35">
      <c r="A738" s="252" t="s">
        <v>589</v>
      </c>
      <c r="B738" s="111">
        <v>4171449</v>
      </c>
      <c r="C738" s="111">
        <v>2230565</v>
      </c>
      <c r="D738" s="111">
        <v>655522</v>
      </c>
      <c r="E738" s="111">
        <v>958455</v>
      </c>
      <c r="F738" s="111">
        <v>1139317</v>
      </c>
      <c r="G738" s="111">
        <v>320014</v>
      </c>
      <c r="H738" s="111">
        <v>9475322</v>
      </c>
    </row>
    <row r="739" spans="1:8" x14ac:dyDescent="0.35">
      <c r="A739" s="252" t="s">
        <v>590</v>
      </c>
      <c r="B739" s="111">
        <v>5185262</v>
      </c>
      <c r="C739" s="111">
        <v>4244106</v>
      </c>
      <c r="D739" s="111">
        <v>980083</v>
      </c>
      <c r="E739" s="111">
        <v>1134274</v>
      </c>
      <c r="F739" s="111">
        <v>1538511</v>
      </c>
      <c r="G739" s="111">
        <v>311238</v>
      </c>
      <c r="H739" s="111">
        <v>13393474</v>
      </c>
    </row>
    <row r="740" spans="1:8" x14ac:dyDescent="0.35">
      <c r="A740" s="252" t="s">
        <v>591</v>
      </c>
      <c r="B740" s="111">
        <v>4829885</v>
      </c>
      <c r="C740" s="111">
        <v>3474627</v>
      </c>
      <c r="D740" s="111">
        <v>960946</v>
      </c>
      <c r="E740" s="111">
        <v>1246243</v>
      </c>
      <c r="F740" s="111">
        <v>1523274</v>
      </c>
      <c r="G740" s="111">
        <v>233350</v>
      </c>
      <c r="H740" s="111">
        <v>12268325</v>
      </c>
    </row>
    <row r="741" spans="1:8" x14ac:dyDescent="0.35">
      <c r="A741" s="238" t="s">
        <v>592</v>
      </c>
      <c r="B741" s="78">
        <f>SUM(B719:B740)</f>
        <v>103336644</v>
      </c>
      <c r="C741" s="78">
        <f t="shared" ref="C741:H741" si="59">SUM(C719:C740)</f>
        <v>79570005</v>
      </c>
      <c r="D741" s="78">
        <f t="shared" si="59"/>
        <v>21588705</v>
      </c>
      <c r="E741" s="78">
        <f t="shared" si="59"/>
        <v>20439369</v>
      </c>
      <c r="F741" s="78">
        <f t="shared" si="59"/>
        <v>36633951</v>
      </c>
      <c r="G741" s="78">
        <f t="shared" si="59"/>
        <v>6003285</v>
      </c>
      <c r="H741" s="78">
        <f t="shared" si="59"/>
        <v>267571959</v>
      </c>
    </row>
    <row r="742" spans="1:8" x14ac:dyDescent="0.35">
      <c r="A742" s="228" t="s">
        <v>593</v>
      </c>
      <c r="B742" s="158">
        <f>B741/22</f>
        <v>4697120.1818181816</v>
      </c>
      <c r="C742" s="158">
        <f t="shared" ref="C742:H742" si="60">C741/22</f>
        <v>3616818.4090909092</v>
      </c>
      <c r="D742" s="158">
        <f t="shared" si="60"/>
        <v>981304.77272727271</v>
      </c>
      <c r="E742" s="158">
        <f t="shared" si="60"/>
        <v>929062.22727272729</v>
      </c>
      <c r="F742" s="158">
        <f t="shared" si="60"/>
        <v>1665179.5909090908</v>
      </c>
      <c r="G742" s="158">
        <f t="shared" si="60"/>
        <v>272876.59090909088</v>
      </c>
      <c r="H742" s="158">
        <f t="shared" si="60"/>
        <v>12162361.772727273</v>
      </c>
    </row>
    <row r="743" spans="1:8" x14ac:dyDescent="0.35">
      <c r="A743" s="252"/>
    </row>
    <row r="744" spans="1:8" x14ac:dyDescent="0.35">
      <c r="A744" s="252" t="s">
        <v>594</v>
      </c>
      <c r="B744" s="111">
        <v>4787667</v>
      </c>
      <c r="C744" s="111">
        <v>4486629</v>
      </c>
      <c r="D744" s="111">
        <v>1389375</v>
      </c>
      <c r="E744" s="111">
        <v>909269</v>
      </c>
      <c r="F744" s="111">
        <v>1687277</v>
      </c>
      <c r="G744" s="111">
        <v>456168</v>
      </c>
      <c r="H744" s="111">
        <v>13716385</v>
      </c>
    </row>
    <row r="745" spans="1:8" x14ac:dyDescent="0.35">
      <c r="A745" s="252" t="s">
        <v>595</v>
      </c>
      <c r="B745" s="111">
        <v>4524888</v>
      </c>
      <c r="C745" s="111">
        <v>2881538</v>
      </c>
      <c r="D745" s="111">
        <v>826839</v>
      </c>
      <c r="E745" s="111">
        <v>684738</v>
      </c>
      <c r="F745" s="111">
        <v>1090640</v>
      </c>
      <c r="G745" s="111">
        <v>223697</v>
      </c>
      <c r="H745" s="111">
        <v>10232340</v>
      </c>
    </row>
    <row r="746" spans="1:8" x14ac:dyDescent="0.35">
      <c r="A746" s="252" t="s">
        <v>596</v>
      </c>
      <c r="B746" s="111">
        <v>3499932</v>
      </c>
      <c r="C746" s="111">
        <v>3217284</v>
      </c>
      <c r="D746" s="111">
        <v>1038908</v>
      </c>
      <c r="E746" s="111">
        <v>819351</v>
      </c>
      <c r="F746" s="111">
        <v>1313325</v>
      </c>
      <c r="G746" s="111">
        <v>272405</v>
      </c>
      <c r="H746" s="111">
        <v>10161205</v>
      </c>
    </row>
    <row r="747" spans="1:8" x14ac:dyDescent="0.35">
      <c r="A747" s="252" t="s">
        <v>597</v>
      </c>
      <c r="B747" s="111">
        <v>4010756</v>
      </c>
      <c r="C747" s="111">
        <v>3319766</v>
      </c>
      <c r="D747" s="111">
        <v>855923</v>
      </c>
      <c r="E747" s="111">
        <v>890335</v>
      </c>
      <c r="F747" s="111">
        <v>1336299</v>
      </c>
      <c r="G747" s="111">
        <v>258516</v>
      </c>
      <c r="H747" s="111">
        <v>10671595</v>
      </c>
    </row>
    <row r="748" spans="1:8" x14ac:dyDescent="0.35">
      <c r="A748" s="252" t="s">
        <v>598</v>
      </c>
      <c r="B748" s="111">
        <v>4556493</v>
      </c>
      <c r="C748" s="111">
        <v>2836625</v>
      </c>
      <c r="D748" s="111">
        <v>803266</v>
      </c>
      <c r="E748" s="111">
        <v>1071165</v>
      </c>
      <c r="F748" s="111">
        <v>1574596</v>
      </c>
      <c r="G748" s="111">
        <v>230298</v>
      </c>
      <c r="H748" s="111">
        <v>11072443</v>
      </c>
    </row>
    <row r="749" spans="1:8" x14ac:dyDescent="0.35">
      <c r="A749" s="252" t="s">
        <v>599</v>
      </c>
      <c r="B749" s="111">
        <v>3145497</v>
      </c>
      <c r="C749" s="111">
        <v>1971300</v>
      </c>
      <c r="D749" s="111">
        <v>684037</v>
      </c>
      <c r="E749" s="111">
        <v>875659</v>
      </c>
      <c r="F749" s="111">
        <v>1231637</v>
      </c>
      <c r="G749" s="111">
        <v>204042</v>
      </c>
      <c r="H749" s="111">
        <v>8112172</v>
      </c>
    </row>
    <row r="750" spans="1:8" x14ac:dyDescent="0.35">
      <c r="A750" s="252" t="s">
        <v>600</v>
      </c>
      <c r="B750" s="111">
        <v>3378513</v>
      </c>
      <c r="C750" s="111">
        <v>1932806</v>
      </c>
      <c r="D750" s="111">
        <v>602977</v>
      </c>
      <c r="E750" s="111">
        <v>764800</v>
      </c>
      <c r="F750" s="111">
        <v>1371605</v>
      </c>
      <c r="G750" s="111">
        <v>195556</v>
      </c>
      <c r="H750" s="111">
        <v>8246257</v>
      </c>
    </row>
    <row r="751" spans="1:8" x14ac:dyDescent="0.35">
      <c r="A751" s="252" t="s">
        <v>601</v>
      </c>
      <c r="B751" s="111">
        <v>4333143</v>
      </c>
      <c r="C751" s="111">
        <v>2772328</v>
      </c>
      <c r="D751" s="111">
        <v>898062</v>
      </c>
      <c r="E751" s="111">
        <v>918775</v>
      </c>
      <c r="F751" s="111">
        <v>1639993</v>
      </c>
      <c r="G751" s="111">
        <v>218167</v>
      </c>
      <c r="H751" s="111">
        <v>10780468</v>
      </c>
    </row>
    <row r="752" spans="1:8" x14ac:dyDescent="0.35">
      <c r="A752" s="252" t="s">
        <v>602</v>
      </c>
      <c r="B752" s="111">
        <v>5240628</v>
      </c>
      <c r="C752" s="111">
        <v>2702238</v>
      </c>
      <c r="D752" s="111">
        <v>750045</v>
      </c>
      <c r="E752" s="111">
        <v>912382</v>
      </c>
      <c r="F752" s="111">
        <v>1800430</v>
      </c>
      <c r="G752" s="111">
        <v>212626</v>
      </c>
      <c r="H752" s="111">
        <v>11618349</v>
      </c>
    </row>
    <row r="753" spans="1:8" x14ac:dyDescent="0.35">
      <c r="A753" s="252" t="s">
        <v>603</v>
      </c>
      <c r="B753" s="111">
        <v>6223955</v>
      </c>
      <c r="C753" s="111">
        <v>3260137</v>
      </c>
      <c r="D753" s="111">
        <v>988039</v>
      </c>
      <c r="E753" s="111">
        <v>1276195</v>
      </c>
      <c r="F753" s="111">
        <v>2093572</v>
      </c>
      <c r="G753" s="111">
        <v>212698</v>
      </c>
      <c r="H753" s="111">
        <v>14054596</v>
      </c>
    </row>
    <row r="754" spans="1:8" x14ac:dyDescent="0.35">
      <c r="A754" s="252" t="s">
        <v>604</v>
      </c>
      <c r="B754" s="111">
        <v>5297614</v>
      </c>
      <c r="C754" s="111">
        <v>3519957</v>
      </c>
      <c r="D754" s="111">
        <v>895197</v>
      </c>
      <c r="E754" s="111">
        <v>895846</v>
      </c>
      <c r="F754" s="111">
        <v>1187575</v>
      </c>
      <c r="G754" s="111">
        <v>293266</v>
      </c>
      <c r="H754" s="111">
        <v>12089455</v>
      </c>
    </row>
    <row r="755" spans="1:8" x14ac:dyDescent="0.35">
      <c r="A755" s="252" t="s">
        <v>605</v>
      </c>
      <c r="B755" s="111">
        <v>3425226</v>
      </c>
      <c r="C755" s="111">
        <v>2380210</v>
      </c>
      <c r="D755" s="111">
        <v>658459</v>
      </c>
      <c r="E755" s="111">
        <v>805704</v>
      </c>
      <c r="F755" s="111">
        <v>1384403</v>
      </c>
      <c r="G755" s="111">
        <v>256181</v>
      </c>
      <c r="H755" s="111">
        <v>8910183</v>
      </c>
    </row>
    <row r="756" spans="1:8" x14ac:dyDescent="0.35">
      <c r="A756" s="252" t="s">
        <v>606</v>
      </c>
      <c r="B756" s="111">
        <v>4834185</v>
      </c>
      <c r="C756" s="111">
        <v>2994138</v>
      </c>
      <c r="D756" s="111">
        <v>807609</v>
      </c>
      <c r="E756" s="111">
        <v>703009</v>
      </c>
      <c r="F756" s="111">
        <v>1341330</v>
      </c>
      <c r="G756" s="111">
        <v>293182</v>
      </c>
      <c r="H756" s="111">
        <v>10973453</v>
      </c>
    </row>
    <row r="757" spans="1:8" x14ac:dyDescent="0.35">
      <c r="A757" s="252" t="s">
        <v>607</v>
      </c>
      <c r="B757" s="111">
        <v>5253643</v>
      </c>
      <c r="C757" s="111">
        <v>3243686</v>
      </c>
      <c r="D757" s="111">
        <v>805370</v>
      </c>
      <c r="E757" s="111">
        <v>666804</v>
      </c>
      <c r="F757" s="111">
        <v>1544994</v>
      </c>
      <c r="G757" s="111">
        <v>317867</v>
      </c>
      <c r="H757" s="111">
        <v>11832364</v>
      </c>
    </row>
    <row r="758" spans="1:8" x14ac:dyDescent="0.35">
      <c r="A758" s="252" t="s">
        <v>608</v>
      </c>
      <c r="B758" s="111">
        <v>4054787</v>
      </c>
      <c r="C758" s="111">
        <v>2927562</v>
      </c>
      <c r="D758" s="111">
        <v>797391</v>
      </c>
      <c r="E758" s="111">
        <v>885354</v>
      </c>
      <c r="F758" s="111">
        <v>1656034</v>
      </c>
      <c r="G758" s="111">
        <v>310319</v>
      </c>
      <c r="H758" s="111">
        <v>10631447</v>
      </c>
    </row>
    <row r="759" spans="1:8" x14ac:dyDescent="0.35">
      <c r="A759" s="252" t="s">
        <v>609</v>
      </c>
      <c r="B759" s="111">
        <v>4612720</v>
      </c>
      <c r="C759" s="111">
        <v>2775729</v>
      </c>
      <c r="D759" s="111">
        <v>893933</v>
      </c>
      <c r="E759" s="111">
        <v>705678</v>
      </c>
      <c r="F759" s="111">
        <v>1262573</v>
      </c>
      <c r="G759" s="111">
        <v>296471</v>
      </c>
      <c r="H759" s="111">
        <v>10547104</v>
      </c>
    </row>
    <row r="760" spans="1:8" x14ac:dyDescent="0.35">
      <c r="A760" s="252" t="s">
        <v>610</v>
      </c>
      <c r="B760" s="111">
        <v>3219338</v>
      </c>
      <c r="C760" s="111">
        <v>2106785</v>
      </c>
      <c r="D760" s="111">
        <v>649346</v>
      </c>
      <c r="E760" s="111">
        <v>691237</v>
      </c>
      <c r="F760" s="111">
        <v>1082813</v>
      </c>
      <c r="G760" s="111">
        <v>418733</v>
      </c>
      <c r="H760" s="111">
        <v>8168252</v>
      </c>
    </row>
    <row r="761" spans="1:8" x14ac:dyDescent="0.35">
      <c r="A761" s="252" t="s">
        <v>611</v>
      </c>
      <c r="B761" s="111">
        <v>3990734</v>
      </c>
      <c r="C761" s="111">
        <v>2438555</v>
      </c>
      <c r="D761" s="111">
        <v>788778</v>
      </c>
      <c r="E761" s="111">
        <v>722971</v>
      </c>
      <c r="F761" s="111">
        <v>2568018</v>
      </c>
      <c r="G761" s="111">
        <v>541656</v>
      </c>
      <c r="H761" s="111">
        <v>11050712</v>
      </c>
    </row>
    <row r="762" spans="1:8" x14ac:dyDescent="0.35">
      <c r="A762" s="252" t="s">
        <v>612</v>
      </c>
      <c r="B762" s="111">
        <v>4427380</v>
      </c>
      <c r="C762" s="111">
        <v>2195664</v>
      </c>
      <c r="D762" s="111">
        <v>705877</v>
      </c>
      <c r="E762" s="111">
        <v>856296</v>
      </c>
      <c r="F762" s="111">
        <v>1726859</v>
      </c>
      <c r="G762" s="111">
        <v>560564</v>
      </c>
      <c r="H762" s="111">
        <v>10472640</v>
      </c>
    </row>
    <row r="763" spans="1:8" x14ac:dyDescent="0.35">
      <c r="A763" s="252" t="s">
        <v>613</v>
      </c>
      <c r="B763" s="111">
        <v>5837821</v>
      </c>
      <c r="C763" s="111">
        <v>3011121</v>
      </c>
      <c r="D763" s="111">
        <v>764526</v>
      </c>
      <c r="E763" s="111">
        <v>910252</v>
      </c>
      <c r="F763" s="111">
        <v>1494974</v>
      </c>
      <c r="G763" s="111">
        <v>288092</v>
      </c>
      <c r="H763" s="111">
        <v>12306786</v>
      </c>
    </row>
    <row r="764" spans="1:8" x14ac:dyDescent="0.35">
      <c r="A764" s="252" t="s">
        <v>614</v>
      </c>
      <c r="B764" s="111">
        <v>5501371</v>
      </c>
      <c r="C764" s="111">
        <v>2870611</v>
      </c>
      <c r="D764" s="111">
        <v>884913</v>
      </c>
      <c r="E764" s="111">
        <v>1062834</v>
      </c>
      <c r="F764" s="111">
        <v>1193827</v>
      </c>
      <c r="G764" s="111">
        <v>246919</v>
      </c>
      <c r="H764" s="111">
        <v>11760475</v>
      </c>
    </row>
    <row r="765" spans="1:8" x14ac:dyDescent="0.35">
      <c r="A765" s="238" t="s">
        <v>615</v>
      </c>
      <c r="B765" s="78">
        <f>SUM(B744:B764)</f>
        <v>94156291</v>
      </c>
      <c r="C765" s="78">
        <f t="shared" ref="C765:H765" si="61">SUM(C744:C764)</f>
        <v>59844669</v>
      </c>
      <c r="D765" s="78">
        <f t="shared" si="61"/>
        <v>17488870</v>
      </c>
      <c r="E765" s="78">
        <f t="shared" si="61"/>
        <v>18028654</v>
      </c>
      <c r="F765" s="78">
        <f t="shared" si="61"/>
        <v>31582774</v>
      </c>
      <c r="G765" s="78">
        <f t="shared" si="61"/>
        <v>6307423</v>
      </c>
      <c r="H765" s="78">
        <f t="shared" si="61"/>
        <v>227408681</v>
      </c>
    </row>
    <row r="766" spans="1:8" x14ac:dyDescent="0.35">
      <c r="A766" s="228" t="s">
        <v>616</v>
      </c>
      <c r="B766" s="158">
        <f>B765/21</f>
        <v>4483632.9047619049</v>
      </c>
      <c r="C766" s="158">
        <f t="shared" ref="C766:H766" si="62">C765/21</f>
        <v>2849746.1428571427</v>
      </c>
      <c r="D766" s="158">
        <f t="shared" si="62"/>
        <v>832803.33333333337</v>
      </c>
      <c r="E766" s="158">
        <f t="shared" si="62"/>
        <v>858507.33333333337</v>
      </c>
      <c r="F766" s="158">
        <f t="shared" si="62"/>
        <v>1503941.6190476189</v>
      </c>
      <c r="G766" s="158">
        <f t="shared" si="62"/>
        <v>300353.47619047621</v>
      </c>
      <c r="H766" s="158">
        <f t="shared" si="62"/>
        <v>10828984.80952381</v>
      </c>
    </row>
    <row r="767" spans="1:8" x14ac:dyDescent="0.35">
      <c r="A767" s="252"/>
    </row>
    <row r="768" spans="1:8" x14ac:dyDescent="0.35">
      <c r="A768" s="252" t="s">
        <v>617</v>
      </c>
      <c r="B768" s="111">
        <v>3678077</v>
      </c>
      <c r="C768" s="111">
        <v>2185520</v>
      </c>
      <c r="D768" s="111">
        <v>738481</v>
      </c>
      <c r="E768" s="111">
        <v>1213309</v>
      </c>
      <c r="F768" s="111">
        <v>1518152</v>
      </c>
      <c r="G768" s="111">
        <v>224020</v>
      </c>
      <c r="H768" s="111">
        <f>SUM(B768:G768)</f>
        <v>9557559</v>
      </c>
    </row>
    <row r="769" spans="1:8" x14ac:dyDescent="0.35">
      <c r="A769" s="252" t="s">
        <v>618</v>
      </c>
      <c r="B769" s="111">
        <v>4343284</v>
      </c>
      <c r="C769" s="111">
        <v>1989385</v>
      </c>
      <c r="D769" s="111">
        <v>687618</v>
      </c>
      <c r="E769" s="111">
        <v>831022</v>
      </c>
      <c r="F769" s="111">
        <v>1481205</v>
      </c>
      <c r="G769" s="111">
        <v>167958</v>
      </c>
      <c r="H769" s="111">
        <f t="shared" ref="H769:H789" si="63">SUM(B769:G769)</f>
        <v>9500472</v>
      </c>
    </row>
    <row r="770" spans="1:8" x14ac:dyDescent="0.35">
      <c r="A770" s="252" t="s">
        <v>619</v>
      </c>
      <c r="B770" s="111">
        <v>4588148</v>
      </c>
      <c r="C770" s="111">
        <v>2173203</v>
      </c>
      <c r="D770" s="111">
        <v>769298</v>
      </c>
      <c r="E770" s="111">
        <v>994038</v>
      </c>
      <c r="F770" s="111">
        <v>1586431</v>
      </c>
      <c r="G770" s="111">
        <v>254226</v>
      </c>
      <c r="H770" s="111">
        <f t="shared" si="63"/>
        <v>10365344</v>
      </c>
    </row>
    <row r="771" spans="1:8" x14ac:dyDescent="0.35">
      <c r="A771" s="252" t="s">
        <v>620</v>
      </c>
      <c r="B771" s="111">
        <v>4320023</v>
      </c>
      <c r="C771" s="111">
        <v>1832228</v>
      </c>
      <c r="D771" s="111">
        <v>666053</v>
      </c>
      <c r="E771" s="111">
        <v>1517711</v>
      </c>
      <c r="F771" s="111">
        <v>1568067</v>
      </c>
      <c r="G771" s="111">
        <v>189014</v>
      </c>
      <c r="H771" s="111">
        <f t="shared" si="63"/>
        <v>10093096</v>
      </c>
    </row>
    <row r="772" spans="1:8" x14ac:dyDescent="0.35">
      <c r="A772" s="252" t="s">
        <v>621</v>
      </c>
      <c r="B772" s="111">
        <v>5027077</v>
      </c>
      <c r="C772" s="111">
        <v>2942997</v>
      </c>
      <c r="D772" s="111">
        <v>911667</v>
      </c>
      <c r="E772" s="111">
        <v>1185375</v>
      </c>
      <c r="F772" s="111">
        <v>1630581</v>
      </c>
      <c r="G772" s="111">
        <v>235157</v>
      </c>
      <c r="H772" s="111">
        <f t="shared" si="63"/>
        <v>11932854</v>
      </c>
    </row>
    <row r="773" spans="1:8" x14ac:dyDescent="0.35">
      <c r="A773" s="252" t="s">
        <v>622</v>
      </c>
      <c r="B773" s="111">
        <v>3266734</v>
      </c>
      <c r="C773" s="111">
        <v>1401257</v>
      </c>
      <c r="D773" s="111">
        <v>473168</v>
      </c>
      <c r="E773" s="111">
        <v>1065118</v>
      </c>
      <c r="F773" s="111">
        <v>1606761</v>
      </c>
      <c r="G773" s="111">
        <v>166084</v>
      </c>
      <c r="H773" s="111">
        <f t="shared" si="63"/>
        <v>7979122</v>
      </c>
    </row>
    <row r="774" spans="1:8" x14ac:dyDescent="0.35">
      <c r="A774" s="252" t="s">
        <v>623</v>
      </c>
      <c r="B774" s="111">
        <v>5574115</v>
      </c>
      <c r="C774" s="111">
        <v>2721871</v>
      </c>
      <c r="D774" s="111">
        <v>869339</v>
      </c>
      <c r="E774" s="111">
        <v>962946</v>
      </c>
      <c r="F774" s="111">
        <v>2122104</v>
      </c>
      <c r="G774" s="111">
        <v>237964</v>
      </c>
      <c r="H774" s="111">
        <f t="shared" si="63"/>
        <v>12488339</v>
      </c>
    </row>
    <row r="775" spans="1:8" x14ac:dyDescent="0.35">
      <c r="A775" s="252" t="s">
        <v>624</v>
      </c>
      <c r="B775" s="111">
        <v>5996756</v>
      </c>
      <c r="C775" s="111">
        <v>3524594</v>
      </c>
      <c r="D775" s="111">
        <v>1130563</v>
      </c>
      <c r="E775" s="111">
        <v>1085318</v>
      </c>
      <c r="F775" s="111">
        <v>2085386</v>
      </c>
      <c r="G775" s="111">
        <v>249976</v>
      </c>
      <c r="H775" s="111">
        <f t="shared" si="63"/>
        <v>14072593</v>
      </c>
    </row>
    <row r="776" spans="1:8" x14ac:dyDescent="0.35">
      <c r="A776" s="252" t="s">
        <v>625</v>
      </c>
      <c r="B776" s="111">
        <v>6116732</v>
      </c>
      <c r="C776" s="111">
        <v>2946082</v>
      </c>
      <c r="D776" s="111">
        <v>930657</v>
      </c>
      <c r="E776" s="111">
        <v>1248991</v>
      </c>
      <c r="F776" s="111">
        <v>2210320</v>
      </c>
      <c r="G776" s="111">
        <v>284102</v>
      </c>
      <c r="H776" s="111">
        <f t="shared" si="63"/>
        <v>13736884</v>
      </c>
    </row>
    <row r="777" spans="1:8" x14ac:dyDescent="0.35">
      <c r="A777" s="252" t="s">
        <v>626</v>
      </c>
      <c r="B777" s="111">
        <v>3757647</v>
      </c>
      <c r="C777" s="111">
        <v>2032422</v>
      </c>
      <c r="D777" s="111">
        <v>727976</v>
      </c>
      <c r="E777" s="111">
        <v>747120</v>
      </c>
      <c r="F777" s="111">
        <v>1309944</v>
      </c>
      <c r="G777" s="111">
        <v>187090</v>
      </c>
      <c r="H777" s="111">
        <f t="shared" si="63"/>
        <v>8762199</v>
      </c>
    </row>
    <row r="778" spans="1:8" x14ac:dyDescent="0.35">
      <c r="A778" s="252" t="s">
        <v>627</v>
      </c>
      <c r="B778" s="111">
        <v>3760857</v>
      </c>
      <c r="C778" s="111">
        <v>2202728</v>
      </c>
      <c r="D778" s="111">
        <v>693539</v>
      </c>
      <c r="E778" s="111">
        <v>842327</v>
      </c>
      <c r="F778" s="111">
        <v>1357706</v>
      </c>
      <c r="G778" s="111">
        <v>175363</v>
      </c>
      <c r="H778" s="111">
        <f t="shared" si="63"/>
        <v>9032520</v>
      </c>
    </row>
    <row r="779" spans="1:8" x14ac:dyDescent="0.35">
      <c r="A779" s="252" t="s">
        <v>628</v>
      </c>
      <c r="B779" s="111">
        <v>4054764</v>
      </c>
      <c r="C779" s="111">
        <v>2425892</v>
      </c>
      <c r="D779" s="111">
        <v>764051</v>
      </c>
      <c r="E779" s="111">
        <v>881937</v>
      </c>
      <c r="F779" s="111">
        <v>2085331</v>
      </c>
      <c r="G779" s="111">
        <v>184454</v>
      </c>
      <c r="H779" s="111">
        <f t="shared" si="63"/>
        <v>10396429</v>
      </c>
    </row>
    <row r="780" spans="1:8" x14ac:dyDescent="0.35">
      <c r="A780" s="252" t="s">
        <v>629</v>
      </c>
      <c r="B780" s="111">
        <v>4040419</v>
      </c>
      <c r="C780" s="111">
        <v>2487032</v>
      </c>
      <c r="D780" s="111">
        <v>713297</v>
      </c>
      <c r="E780" s="111">
        <v>920882</v>
      </c>
      <c r="F780" s="111">
        <v>1962175</v>
      </c>
      <c r="G780" s="111">
        <v>278069</v>
      </c>
      <c r="H780" s="111">
        <f t="shared" si="63"/>
        <v>10401874</v>
      </c>
    </row>
    <row r="781" spans="1:8" x14ac:dyDescent="0.35">
      <c r="A781" s="252" t="s">
        <v>630</v>
      </c>
      <c r="B781" s="111">
        <v>5790027</v>
      </c>
      <c r="C781" s="111">
        <v>3281385</v>
      </c>
      <c r="D781" s="111">
        <v>1010728</v>
      </c>
      <c r="E781" s="111">
        <v>1096002</v>
      </c>
      <c r="F781" s="111">
        <v>1700599</v>
      </c>
      <c r="G781" s="111">
        <v>216909</v>
      </c>
      <c r="H781" s="111">
        <f t="shared" si="63"/>
        <v>13095650</v>
      </c>
    </row>
    <row r="782" spans="1:8" x14ac:dyDescent="0.35">
      <c r="A782" s="252" t="s">
        <v>631</v>
      </c>
      <c r="B782" s="111">
        <v>4011831</v>
      </c>
      <c r="C782" s="111">
        <v>2540863</v>
      </c>
      <c r="D782" s="111">
        <v>818525</v>
      </c>
      <c r="E782" s="111">
        <v>764516</v>
      </c>
      <c r="F782" s="111">
        <v>1136574</v>
      </c>
      <c r="G782" s="111">
        <v>191691</v>
      </c>
      <c r="H782" s="111">
        <f t="shared" si="63"/>
        <v>9464000</v>
      </c>
    </row>
    <row r="783" spans="1:8" x14ac:dyDescent="0.35">
      <c r="A783" s="252" t="s">
        <v>632</v>
      </c>
      <c r="B783" s="111">
        <v>3661140</v>
      </c>
      <c r="C783" s="111">
        <v>2145032</v>
      </c>
      <c r="D783" s="111">
        <v>662746</v>
      </c>
      <c r="E783" s="111">
        <v>714333</v>
      </c>
      <c r="F783" s="111">
        <v>1201748</v>
      </c>
      <c r="G783" s="111">
        <v>146650</v>
      </c>
      <c r="H783" s="111">
        <f t="shared" si="63"/>
        <v>8531649</v>
      </c>
    </row>
    <row r="784" spans="1:8" x14ac:dyDescent="0.35">
      <c r="A784" s="252" t="s">
        <v>633</v>
      </c>
      <c r="B784" s="111">
        <v>7415840</v>
      </c>
      <c r="C784" s="111">
        <v>3293944</v>
      </c>
      <c r="D784" s="111">
        <v>1146399</v>
      </c>
      <c r="E784" s="111">
        <v>901844</v>
      </c>
      <c r="F784" s="111">
        <v>1653169</v>
      </c>
      <c r="G784" s="111">
        <v>342260</v>
      </c>
      <c r="H784" s="111">
        <f t="shared" si="63"/>
        <v>14753456</v>
      </c>
    </row>
    <row r="785" spans="1:8" x14ac:dyDescent="0.35">
      <c r="A785" s="252" t="s">
        <v>634</v>
      </c>
      <c r="B785" s="111">
        <v>9650082</v>
      </c>
      <c r="C785" s="111">
        <v>3243928</v>
      </c>
      <c r="D785" s="111">
        <v>913229</v>
      </c>
      <c r="E785" s="111">
        <v>743845</v>
      </c>
      <c r="F785" s="111">
        <v>2030521</v>
      </c>
      <c r="G785" s="111">
        <v>305224</v>
      </c>
      <c r="H785" s="111">
        <f t="shared" si="63"/>
        <v>16886829</v>
      </c>
    </row>
    <row r="786" spans="1:8" x14ac:dyDescent="0.35">
      <c r="A786" s="252" t="s">
        <v>635</v>
      </c>
      <c r="B786" s="111">
        <v>8219277</v>
      </c>
      <c r="C786" s="111">
        <v>2687055</v>
      </c>
      <c r="D786" s="111">
        <v>847438</v>
      </c>
      <c r="E786" s="111">
        <v>816941</v>
      </c>
      <c r="F786" s="111">
        <v>2070577</v>
      </c>
      <c r="G786" s="111">
        <v>259172</v>
      </c>
      <c r="H786" s="111">
        <f t="shared" si="63"/>
        <v>14900460</v>
      </c>
    </row>
    <row r="787" spans="1:8" x14ac:dyDescent="0.35">
      <c r="A787" s="252" t="s">
        <v>636</v>
      </c>
      <c r="B787" s="111">
        <v>10187501</v>
      </c>
      <c r="C787" s="111">
        <v>3389617</v>
      </c>
      <c r="D787" s="111">
        <v>970451</v>
      </c>
      <c r="E787" s="111">
        <v>901596</v>
      </c>
      <c r="F787" s="111">
        <v>1941818</v>
      </c>
      <c r="G787" s="111">
        <v>316720</v>
      </c>
      <c r="H787" s="111">
        <f t="shared" si="63"/>
        <v>17707703</v>
      </c>
    </row>
    <row r="788" spans="1:8" x14ac:dyDescent="0.35">
      <c r="A788" s="252" t="s">
        <v>637</v>
      </c>
      <c r="B788" s="111">
        <v>6523676</v>
      </c>
      <c r="C788" s="111">
        <v>2060417</v>
      </c>
      <c r="D788" s="111">
        <v>592551</v>
      </c>
      <c r="E788" s="111">
        <v>858619</v>
      </c>
      <c r="F788" s="111">
        <v>1368359</v>
      </c>
      <c r="G788" s="111">
        <v>132258</v>
      </c>
      <c r="H788" s="111">
        <f t="shared" si="63"/>
        <v>11535880</v>
      </c>
    </row>
    <row r="789" spans="1:8" x14ac:dyDescent="0.35">
      <c r="A789" s="252" t="s">
        <v>638</v>
      </c>
      <c r="B789" s="111">
        <v>5418050</v>
      </c>
      <c r="C789" s="111">
        <v>3342981</v>
      </c>
      <c r="D789" s="111">
        <v>954597</v>
      </c>
      <c r="E789" s="111">
        <v>905873</v>
      </c>
      <c r="F789" s="111">
        <v>1856441</v>
      </c>
      <c r="G789" s="111">
        <v>218625</v>
      </c>
      <c r="H789" s="111">
        <f t="shared" si="63"/>
        <v>12696567</v>
      </c>
    </row>
    <row r="790" spans="1:8" x14ac:dyDescent="0.35">
      <c r="A790" s="238" t="s">
        <v>639</v>
      </c>
      <c r="B790" s="78">
        <f>SUM(B768:B789)</f>
        <v>119402057</v>
      </c>
      <c r="C790" s="78">
        <f t="shared" ref="C790:H790" si="64">SUM(C768:C789)</f>
        <v>56850433</v>
      </c>
      <c r="D790" s="78">
        <f t="shared" si="64"/>
        <v>17992371</v>
      </c>
      <c r="E790" s="78">
        <f t="shared" si="64"/>
        <v>21199663</v>
      </c>
      <c r="F790" s="78">
        <f t="shared" si="64"/>
        <v>37483969</v>
      </c>
      <c r="G790" s="78">
        <f t="shared" si="64"/>
        <v>4962986</v>
      </c>
      <c r="H790" s="78">
        <f t="shared" si="64"/>
        <v>257891479</v>
      </c>
    </row>
    <row r="791" spans="1:8" x14ac:dyDescent="0.35">
      <c r="A791" s="228" t="s">
        <v>640</v>
      </c>
      <c r="B791" s="158">
        <f>B790/22</f>
        <v>5427366.2272727275</v>
      </c>
      <c r="C791" s="158">
        <f t="shared" ref="C791:H791" si="65">C790/22</f>
        <v>2584110.5909090908</v>
      </c>
      <c r="D791" s="158">
        <f t="shared" si="65"/>
        <v>817835.04545454541</v>
      </c>
      <c r="E791" s="158">
        <f t="shared" si="65"/>
        <v>963621.04545454541</v>
      </c>
      <c r="F791" s="158">
        <f t="shared" si="65"/>
        <v>1703816.7727272727</v>
      </c>
      <c r="G791" s="158">
        <f t="shared" si="65"/>
        <v>225590.27272727274</v>
      </c>
      <c r="H791" s="158">
        <f t="shared" si="65"/>
        <v>11722339.954545455</v>
      </c>
    </row>
    <row r="793" spans="1:8" ht="21" x14ac:dyDescent="0.5">
      <c r="A793" s="231">
        <v>2010</v>
      </c>
    </row>
    <row r="794" spans="1:8" ht="37.5" customHeight="1" x14ac:dyDescent="0.35">
      <c r="A794" s="235" t="s">
        <v>189</v>
      </c>
      <c r="B794" s="112" t="s">
        <v>0</v>
      </c>
      <c r="C794" s="112" t="s">
        <v>1</v>
      </c>
      <c r="D794" s="112" t="s">
        <v>2</v>
      </c>
      <c r="E794" s="112" t="s">
        <v>3</v>
      </c>
      <c r="F794" s="112" t="s">
        <v>50</v>
      </c>
      <c r="G794" s="112" t="s">
        <v>52</v>
      </c>
      <c r="H794" s="112" t="s">
        <v>13</v>
      </c>
    </row>
    <row r="795" spans="1:8" x14ac:dyDescent="0.35">
      <c r="A795" s="252" t="s">
        <v>641</v>
      </c>
      <c r="B795" s="111">
        <v>6146143</v>
      </c>
      <c r="C795" s="111">
        <v>3268766</v>
      </c>
      <c r="D795" s="111">
        <v>1010410</v>
      </c>
      <c r="E795" s="111">
        <v>779859</v>
      </c>
      <c r="F795" s="111">
        <v>1800825</v>
      </c>
      <c r="G795" s="111">
        <v>260736</v>
      </c>
      <c r="H795" s="111">
        <v>13266739</v>
      </c>
    </row>
    <row r="796" spans="1:8" x14ac:dyDescent="0.35">
      <c r="A796" s="252" t="s">
        <v>642</v>
      </c>
      <c r="B796" s="111">
        <v>4544398</v>
      </c>
      <c r="C796" s="111">
        <v>2220117</v>
      </c>
      <c r="D796" s="111">
        <v>769525</v>
      </c>
      <c r="E796" s="111">
        <v>717103</v>
      </c>
      <c r="F796" s="111">
        <v>1782229</v>
      </c>
      <c r="G796" s="111">
        <v>175130</v>
      </c>
      <c r="H796" s="111">
        <v>10208502</v>
      </c>
    </row>
    <row r="797" spans="1:8" x14ac:dyDescent="0.35">
      <c r="A797" s="252" t="s">
        <v>643</v>
      </c>
      <c r="B797" s="111">
        <v>5835350</v>
      </c>
      <c r="C797" s="111">
        <v>2821615</v>
      </c>
      <c r="D797" s="111">
        <v>1000767</v>
      </c>
      <c r="E797" s="111">
        <v>1230744</v>
      </c>
      <c r="F797" s="111">
        <v>1408178</v>
      </c>
      <c r="G797" s="111">
        <v>207572</v>
      </c>
      <c r="H797" s="111">
        <v>12504226</v>
      </c>
    </row>
    <row r="798" spans="1:8" x14ac:dyDescent="0.35">
      <c r="A798" s="252" t="s">
        <v>644</v>
      </c>
      <c r="B798" s="111">
        <v>4977299</v>
      </c>
      <c r="C798" s="111">
        <v>2609236</v>
      </c>
      <c r="D798" s="111">
        <v>1429893</v>
      </c>
      <c r="E798" s="111">
        <v>927054</v>
      </c>
      <c r="F798" s="111">
        <v>1764075</v>
      </c>
      <c r="G798" s="111">
        <v>220719</v>
      </c>
      <c r="H798" s="111">
        <v>11928276</v>
      </c>
    </row>
    <row r="799" spans="1:8" x14ac:dyDescent="0.35">
      <c r="A799" s="252" t="s">
        <v>645</v>
      </c>
      <c r="B799" s="111">
        <v>5761468</v>
      </c>
      <c r="C799" s="111">
        <v>3105083</v>
      </c>
      <c r="D799" s="111">
        <v>1420228</v>
      </c>
      <c r="E799" s="111">
        <v>901979</v>
      </c>
      <c r="F799" s="111">
        <v>1687079</v>
      </c>
      <c r="G799" s="111">
        <v>246533</v>
      </c>
      <c r="H799" s="111">
        <v>13122370</v>
      </c>
    </row>
    <row r="800" spans="1:8" x14ac:dyDescent="0.35">
      <c r="A800" s="252" t="s">
        <v>646</v>
      </c>
      <c r="B800" s="111">
        <v>6015278</v>
      </c>
      <c r="C800" s="111">
        <v>3679611</v>
      </c>
      <c r="D800" s="111">
        <v>1229053</v>
      </c>
      <c r="E800" s="111">
        <v>1006485</v>
      </c>
      <c r="F800" s="111">
        <v>1769611</v>
      </c>
      <c r="G800" s="111">
        <v>252928</v>
      </c>
      <c r="H800" s="111">
        <v>13952966</v>
      </c>
    </row>
    <row r="801" spans="1:8" x14ac:dyDescent="0.35">
      <c r="A801" s="252" t="s">
        <v>647</v>
      </c>
      <c r="B801" s="111">
        <v>5658542</v>
      </c>
      <c r="C801" s="111">
        <v>3281843</v>
      </c>
      <c r="D801" s="111">
        <v>1039294</v>
      </c>
      <c r="E801" s="111">
        <v>1094212</v>
      </c>
      <c r="F801" s="111">
        <v>2098919</v>
      </c>
      <c r="G801" s="111">
        <v>205137</v>
      </c>
      <c r="H801" s="111">
        <v>13377947</v>
      </c>
    </row>
    <row r="802" spans="1:8" x14ac:dyDescent="0.35">
      <c r="A802" s="252" t="s">
        <v>648</v>
      </c>
      <c r="B802" s="111">
        <v>4698086</v>
      </c>
      <c r="C802" s="111">
        <v>3961441</v>
      </c>
      <c r="D802" s="111">
        <v>767320</v>
      </c>
      <c r="E802" s="111">
        <v>955268</v>
      </c>
      <c r="F802" s="111">
        <v>1926138</v>
      </c>
      <c r="G802" s="111">
        <v>170588</v>
      </c>
      <c r="H802" s="111">
        <v>12478841</v>
      </c>
    </row>
    <row r="803" spans="1:8" x14ac:dyDescent="0.35">
      <c r="A803" s="252" t="s">
        <v>649</v>
      </c>
      <c r="B803" s="111">
        <v>5514084</v>
      </c>
      <c r="C803" s="111">
        <v>4119552</v>
      </c>
      <c r="D803" s="111">
        <v>1041159</v>
      </c>
      <c r="E803" s="111">
        <v>1054435</v>
      </c>
      <c r="F803" s="111">
        <v>2100196</v>
      </c>
      <c r="G803" s="111">
        <v>330624</v>
      </c>
      <c r="H803" s="111">
        <v>14160050</v>
      </c>
    </row>
    <row r="804" spans="1:8" x14ac:dyDescent="0.35">
      <c r="A804" s="252" t="s">
        <v>650</v>
      </c>
      <c r="B804" s="111">
        <v>5420681</v>
      </c>
      <c r="C804" s="111">
        <v>3590456</v>
      </c>
      <c r="D804" s="111">
        <v>1066958</v>
      </c>
      <c r="E804" s="111">
        <v>818808</v>
      </c>
      <c r="F804" s="111">
        <v>1976208</v>
      </c>
      <c r="G804" s="111">
        <v>222566</v>
      </c>
      <c r="H804" s="111">
        <v>13095677</v>
      </c>
    </row>
    <row r="805" spans="1:8" x14ac:dyDescent="0.35">
      <c r="A805" s="252" t="s">
        <v>651</v>
      </c>
      <c r="B805" s="111">
        <v>5346227</v>
      </c>
      <c r="C805" s="111">
        <v>3112722</v>
      </c>
      <c r="D805" s="111">
        <v>862681</v>
      </c>
      <c r="E805" s="111">
        <v>801382</v>
      </c>
      <c r="F805" s="111">
        <v>2110656</v>
      </c>
      <c r="G805" s="111">
        <v>209179</v>
      </c>
      <c r="H805" s="111">
        <v>12442847</v>
      </c>
    </row>
    <row r="806" spans="1:8" x14ac:dyDescent="0.35">
      <c r="A806" s="252" t="s">
        <v>652</v>
      </c>
      <c r="B806" s="111">
        <v>4468395</v>
      </c>
      <c r="C806" s="111">
        <v>2683551</v>
      </c>
      <c r="D806" s="111">
        <v>763530</v>
      </c>
      <c r="E806" s="111">
        <v>1345213</v>
      </c>
      <c r="F806" s="111">
        <v>1661565</v>
      </c>
      <c r="G806" s="111">
        <v>207015</v>
      </c>
      <c r="H806" s="111">
        <v>11129269</v>
      </c>
    </row>
    <row r="807" spans="1:8" x14ac:dyDescent="0.35">
      <c r="A807" s="252" t="s">
        <v>653</v>
      </c>
      <c r="B807" s="111">
        <v>3233739</v>
      </c>
      <c r="C807" s="111">
        <v>2415161</v>
      </c>
      <c r="D807" s="111">
        <v>557879</v>
      </c>
      <c r="E807" s="111">
        <v>1163829</v>
      </c>
      <c r="F807" s="111">
        <v>1523329</v>
      </c>
      <c r="G807" s="111">
        <v>175269</v>
      </c>
      <c r="H807" s="111">
        <v>9069206</v>
      </c>
    </row>
    <row r="808" spans="1:8" x14ac:dyDescent="0.35">
      <c r="A808" s="252" t="s">
        <v>654</v>
      </c>
      <c r="B808" s="111">
        <v>6003286</v>
      </c>
      <c r="C808" s="111">
        <v>2825674</v>
      </c>
      <c r="D808" s="111">
        <v>827004</v>
      </c>
      <c r="E808" s="111">
        <v>964639</v>
      </c>
      <c r="F808" s="111">
        <v>1798130</v>
      </c>
      <c r="G808" s="111">
        <v>277215</v>
      </c>
      <c r="H808" s="111">
        <v>12695948</v>
      </c>
    </row>
    <row r="809" spans="1:8" x14ac:dyDescent="0.35">
      <c r="A809" s="252" t="s">
        <v>655</v>
      </c>
      <c r="B809" s="111">
        <v>5388600</v>
      </c>
      <c r="C809" s="111">
        <v>2675841</v>
      </c>
      <c r="D809" s="111">
        <v>1054375</v>
      </c>
      <c r="E809" s="111">
        <v>989294</v>
      </c>
      <c r="F809" s="111">
        <v>1721342</v>
      </c>
      <c r="G809" s="111">
        <v>295227</v>
      </c>
      <c r="H809" s="111">
        <v>12124679</v>
      </c>
    </row>
    <row r="810" spans="1:8" x14ac:dyDescent="0.35">
      <c r="A810" s="252" t="s">
        <v>656</v>
      </c>
      <c r="B810" s="111">
        <v>4868719</v>
      </c>
      <c r="C810" s="111">
        <v>2959332</v>
      </c>
      <c r="D810" s="111">
        <v>804392</v>
      </c>
      <c r="E810" s="111">
        <v>917625</v>
      </c>
      <c r="F810" s="111">
        <v>1510244</v>
      </c>
      <c r="G810" s="111">
        <v>264607</v>
      </c>
      <c r="H810" s="111">
        <v>11324919</v>
      </c>
    </row>
    <row r="811" spans="1:8" x14ac:dyDescent="0.35">
      <c r="A811" s="252" t="s">
        <v>657</v>
      </c>
      <c r="B811" s="111">
        <v>4457575</v>
      </c>
      <c r="C811" s="111">
        <v>2537923</v>
      </c>
      <c r="D811" s="111">
        <v>842164</v>
      </c>
      <c r="E811" s="111">
        <v>1127138</v>
      </c>
      <c r="F811" s="111">
        <v>1455767</v>
      </c>
      <c r="G811" s="111">
        <v>251485</v>
      </c>
      <c r="H811" s="111">
        <v>10672052</v>
      </c>
    </row>
    <row r="812" spans="1:8" x14ac:dyDescent="0.35">
      <c r="A812" s="252" t="s">
        <v>658</v>
      </c>
      <c r="B812" s="111">
        <v>3618143</v>
      </c>
      <c r="C812" s="111">
        <v>1854575</v>
      </c>
      <c r="D812" s="111">
        <v>547721</v>
      </c>
      <c r="E812" s="111">
        <v>924255</v>
      </c>
      <c r="F812" s="111">
        <v>1509928</v>
      </c>
      <c r="G812" s="111">
        <v>214954</v>
      </c>
      <c r="H812" s="111">
        <v>8669576</v>
      </c>
    </row>
    <row r="813" spans="1:8" x14ac:dyDescent="0.35">
      <c r="A813" s="252" t="s">
        <v>659</v>
      </c>
      <c r="B813" s="111">
        <v>5510692</v>
      </c>
      <c r="C813" s="111">
        <v>3137082</v>
      </c>
      <c r="D813" s="111">
        <v>1010950</v>
      </c>
      <c r="E813" s="111">
        <v>874058</v>
      </c>
      <c r="F813" s="111">
        <v>1595468</v>
      </c>
      <c r="G813" s="111">
        <v>399486</v>
      </c>
      <c r="H813" s="111">
        <v>12527736</v>
      </c>
    </row>
    <row r="814" spans="1:8" x14ac:dyDescent="0.35">
      <c r="A814" s="252" t="s">
        <v>660</v>
      </c>
      <c r="B814" s="111">
        <v>4927067</v>
      </c>
      <c r="C814" s="111">
        <v>2469593</v>
      </c>
      <c r="D814" s="111">
        <v>779241</v>
      </c>
      <c r="E814" s="111">
        <v>1111086</v>
      </c>
      <c r="F814" s="111">
        <v>1807431</v>
      </c>
      <c r="G814" s="111">
        <v>261440</v>
      </c>
      <c r="H814" s="111">
        <v>11355858</v>
      </c>
    </row>
    <row r="815" spans="1:8" x14ac:dyDescent="0.35">
      <c r="A815" s="252" t="s">
        <v>661</v>
      </c>
      <c r="B815" s="111">
        <v>5333897</v>
      </c>
      <c r="C815" s="111">
        <v>3748319</v>
      </c>
      <c r="D815" s="111">
        <v>1147070</v>
      </c>
      <c r="E815" s="111">
        <v>1297850</v>
      </c>
      <c r="F815" s="111">
        <v>1967931</v>
      </c>
      <c r="G815" s="111">
        <v>319155</v>
      </c>
      <c r="H815" s="111">
        <v>13814222</v>
      </c>
    </row>
    <row r="816" spans="1:8" x14ac:dyDescent="0.35">
      <c r="A816" s="238" t="s">
        <v>662</v>
      </c>
      <c r="B816" s="78">
        <f>SUM(B795:B815)</f>
        <v>107727669</v>
      </c>
      <c r="C816" s="78">
        <f t="shared" ref="C816:H816" si="66">SUM(C795:C815)</f>
        <v>63077493</v>
      </c>
      <c r="D816" s="78">
        <f t="shared" si="66"/>
        <v>19971614</v>
      </c>
      <c r="E816" s="78">
        <f t="shared" si="66"/>
        <v>21002316</v>
      </c>
      <c r="F816" s="78">
        <f t="shared" si="66"/>
        <v>36975249</v>
      </c>
      <c r="G816" s="78">
        <f t="shared" si="66"/>
        <v>5167565</v>
      </c>
      <c r="H816" s="78">
        <f t="shared" si="66"/>
        <v>253921906</v>
      </c>
    </row>
    <row r="817" spans="1:8" x14ac:dyDescent="0.35">
      <c r="A817" s="228" t="s">
        <v>663</v>
      </c>
      <c r="B817" s="158">
        <f>B816/21</f>
        <v>5129889</v>
      </c>
      <c r="C817" s="158">
        <f t="shared" ref="C817:H817" si="67">C816/21</f>
        <v>3003690.1428571427</v>
      </c>
      <c r="D817" s="158">
        <f t="shared" si="67"/>
        <v>951029.23809523811</v>
      </c>
      <c r="E817" s="158">
        <f t="shared" si="67"/>
        <v>1000110.2857142857</v>
      </c>
      <c r="F817" s="158">
        <f t="shared" si="67"/>
        <v>1760726.142857143</v>
      </c>
      <c r="G817" s="158">
        <f t="shared" si="67"/>
        <v>246074.52380952382</v>
      </c>
      <c r="H817" s="158">
        <f t="shared" si="67"/>
        <v>12091519.333333334</v>
      </c>
    </row>
    <row r="819" spans="1:8" x14ac:dyDescent="0.35">
      <c r="A819" s="258" t="s">
        <v>349</v>
      </c>
      <c r="B819" s="169">
        <v>4889476</v>
      </c>
      <c r="C819" s="169">
        <v>2753995</v>
      </c>
      <c r="D819" s="169">
        <v>895374</v>
      </c>
      <c r="E819" s="169">
        <v>1388458</v>
      </c>
      <c r="F819" s="169">
        <v>1726039</v>
      </c>
      <c r="G819" s="169">
        <v>232165</v>
      </c>
      <c r="H819" s="169">
        <v>11885507</v>
      </c>
    </row>
    <row r="820" spans="1:8" x14ac:dyDescent="0.35">
      <c r="A820" s="258" t="s">
        <v>675</v>
      </c>
      <c r="B820" s="169">
        <v>3137218</v>
      </c>
      <c r="C820" s="169">
        <v>2483991</v>
      </c>
      <c r="D820" s="169">
        <v>678792</v>
      </c>
      <c r="E820" s="169">
        <v>1046464</v>
      </c>
      <c r="F820" s="169">
        <v>1747708</v>
      </c>
      <c r="G820" s="169">
        <v>166613</v>
      </c>
      <c r="H820" s="169">
        <v>9260786</v>
      </c>
    </row>
    <row r="821" spans="1:8" x14ac:dyDescent="0.35">
      <c r="A821" s="258" t="s">
        <v>416</v>
      </c>
      <c r="B821" s="169">
        <v>4808949</v>
      </c>
      <c r="C821" s="169">
        <v>3017864</v>
      </c>
      <c r="D821" s="169">
        <v>1010899</v>
      </c>
      <c r="E821" s="169">
        <v>1028951</v>
      </c>
      <c r="F821" s="169">
        <v>1753886</v>
      </c>
      <c r="G821" s="169">
        <v>371461</v>
      </c>
      <c r="H821" s="169">
        <v>11992010</v>
      </c>
    </row>
    <row r="822" spans="1:8" x14ac:dyDescent="0.35">
      <c r="A822" s="258" t="s">
        <v>346</v>
      </c>
      <c r="B822" s="169">
        <v>5906018</v>
      </c>
      <c r="C822" s="169">
        <v>2434992</v>
      </c>
      <c r="D822" s="169">
        <v>873023</v>
      </c>
      <c r="E822" s="169">
        <v>781142</v>
      </c>
      <c r="F822" s="169">
        <v>1843837</v>
      </c>
      <c r="G822" s="169">
        <v>334604</v>
      </c>
      <c r="H822" s="169">
        <v>12173616</v>
      </c>
    </row>
    <row r="823" spans="1:8" x14ac:dyDescent="0.35">
      <c r="A823" s="258" t="s">
        <v>345</v>
      </c>
      <c r="B823" s="169">
        <v>4528985</v>
      </c>
      <c r="C823" s="169">
        <v>2652651</v>
      </c>
      <c r="D823" s="169">
        <v>1112796</v>
      </c>
      <c r="E823" s="169">
        <v>1143424</v>
      </c>
      <c r="F823" s="169">
        <v>2274169</v>
      </c>
      <c r="G823" s="169">
        <v>574605</v>
      </c>
      <c r="H823" s="169">
        <v>12286630</v>
      </c>
    </row>
    <row r="824" spans="1:8" x14ac:dyDescent="0.35">
      <c r="A824" s="258" t="s">
        <v>344</v>
      </c>
      <c r="B824" s="169">
        <v>6297236</v>
      </c>
      <c r="C824" s="169">
        <v>2675388</v>
      </c>
      <c r="D824" s="169">
        <v>1059133</v>
      </c>
      <c r="E824" s="169">
        <v>1000541</v>
      </c>
      <c r="F824" s="169">
        <v>1811041</v>
      </c>
      <c r="G824" s="169">
        <v>395287</v>
      </c>
      <c r="H824" s="169">
        <v>13238626</v>
      </c>
    </row>
    <row r="825" spans="1:8" x14ac:dyDescent="0.35">
      <c r="A825" s="258" t="s">
        <v>676</v>
      </c>
      <c r="B825" s="169">
        <v>404486</v>
      </c>
      <c r="C825" s="169">
        <v>1414026</v>
      </c>
      <c r="D825" s="169">
        <v>432602</v>
      </c>
      <c r="E825" s="169">
        <v>1790155</v>
      </c>
      <c r="F825" s="169">
        <v>1363261</v>
      </c>
      <c r="G825" s="169">
        <v>211205</v>
      </c>
      <c r="H825" s="169">
        <v>5615735</v>
      </c>
    </row>
    <row r="826" spans="1:8" x14ac:dyDescent="0.35">
      <c r="A826" s="258" t="s">
        <v>417</v>
      </c>
      <c r="B826" s="169">
        <v>3691018</v>
      </c>
      <c r="C826" s="169">
        <v>2664630</v>
      </c>
      <c r="D826" s="169">
        <v>917523</v>
      </c>
      <c r="E826" s="169">
        <v>1493562</v>
      </c>
      <c r="F826" s="169">
        <v>1807540</v>
      </c>
      <c r="G826" s="169">
        <v>300596</v>
      </c>
      <c r="H826" s="169">
        <v>10874869</v>
      </c>
    </row>
    <row r="827" spans="1:8" x14ac:dyDescent="0.35">
      <c r="A827" s="258" t="s">
        <v>341</v>
      </c>
      <c r="B827" s="169">
        <v>4653716</v>
      </c>
      <c r="C827" s="169">
        <v>2938276</v>
      </c>
      <c r="D827" s="169">
        <v>752878</v>
      </c>
      <c r="E827" s="169">
        <v>1350021</v>
      </c>
      <c r="F827" s="169">
        <v>2003199</v>
      </c>
      <c r="G827" s="169">
        <v>398107</v>
      </c>
      <c r="H827" s="169">
        <v>12096197</v>
      </c>
    </row>
    <row r="828" spans="1:8" x14ac:dyDescent="0.35">
      <c r="A828" s="258" t="s">
        <v>340</v>
      </c>
      <c r="B828" s="169">
        <v>5703606</v>
      </c>
      <c r="C828" s="169">
        <v>3174884</v>
      </c>
      <c r="D828" s="169">
        <v>890760</v>
      </c>
      <c r="E828" s="169">
        <v>1081012</v>
      </c>
      <c r="F828" s="169">
        <v>1958396</v>
      </c>
      <c r="G828" s="169">
        <v>404568</v>
      </c>
      <c r="H828" s="169">
        <v>13213226</v>
      </c>
    </row>
    <row r="829" spans="1:8" x14ac:dyDescent="0.35">
      <c r="A829" s="258" t="s">
        <v>339</v>
      </c>
      <c r="B829" s="169">
        <v>6319820</v>
      </c>
      <c r="C829" s="169">
        <v>3494157</v>
      </c>
      <c r="D829" s="169">
        <v>1034059</v>
      </c>
      <c r="E829" s="169">
        <v>918475</v>
      </c>
      <c r="F829" s="169">
        <v>1859516</v>
      </c>
      <c r="G829" s="169">
        <v>391368</v>
      </c>
      <c r="H829" s="169">
        <v>14017395</v>
      </c>
    </row>
    <row r="830" spans="1:8" x14ac:dyDescent="0.35">
      <c r="A830" s="258" t="s">
        <v>677</v>
      </c>
      <c r="B830" s="169">
        <v>4651827</v>
      </c>
      <c r="C830" s="169">
        <v>1960576</v>
      </c>
      <c r="D830" s="169">
        <v>743409</v>
      </c>
      <c r="E830" s="169">
        <v>859617</v>
      </c>
      <c r="F830" s="169">
        <v>1557006</v>
      </c>
      <c r="G830" s="169">
        <v>276335</v>
      </c>
      <c r="H830" s="169">
        <v>10048770</v>
      </c>
    </row>
    <row r="831" spans="1:8" x14ac:dyDescent="0.35">
      <c r="A831" s="258" t="s">
        <v>418</v>
      </c>
      <c r="B831" s="169">
        <v>5231484</v>
      </c>
      <c r="C831" s="169">
        <v>4010156</v>
      </c>
      <c r="D831" s="169">
        <v>1273134</v>
      </c>
      <c r="E831" s="169">
        <v>1190801</v>
      </c>
      <c r="F831" s="169">
        <v>1902380</v>
      </c>
      <c r="G831" s="169">
        <v>502881</v>
      </c>
      <c r="H831" s="169">
        <v>14110836</v>
      </c>
    </row>
    <row r="832" spans="1:8" x14ac:dyDescent="0.35">
      <c r="A832" s="258" t="s">
        <v>336</v>
      </c>
      <c r="B832" s="169">
        <v>4820709</v>
      </c>
      <c r="C832" s="169">
        <v>2998277</v>
      </c>
      <c r="D832" s="169">
        <v>1032680</v>
      </c>
      <c r="E832" s="169">
        <v>1223585</v>
      </c>
      <c r="F832" s="169">
        <v>1798046</v>
      </c>
      <c r="G832" s="169">
        <v>337678</v>
      </c>
      <c r="H832" s="169">
        <v>12210975</v>
      </c>
    </row>
    <row r="833" spans="1:8" x14ac:dyDescent="0.35">
      <c r="A833" s="258" t="s">
        <v>335</v>
      </c>
      <c r="B833" s="169">
        <v>4263636</v>
      </c>
      <c r="C833" s="169">
        <v>3111296</v>
      </c>
      <c r="D833" s="169">
        <v>977802</v>
      </c>
      <c r="E833" s="169">
        <v>1031010</v>
      </c>
      <c r="F833" s="169">
        <v>1739168</v>
      </c>
      <c r="G833" s="169">
        <v>441347</v>
      </c>
      <c r="H833" s="169">
        <v>11564259</v>
      </c>
    </row>
    <row r="834" spans="1:8" x14ac:dyDescent="0.35">
      <c r="A834" s="258" t="s">
        <v>334</v>
      </c>
      <c r="B834" s="169">
        <v>3576856</v>
      </c>
      <c r="C834" s="169">
        <v>1644887</v>
      </c>
      <c r="D834" s="169">
        <v>648359</v>
      </c>
      <c r="E834" s="169">
        <v>888479</v>
      </c>
      <c r="F834" s="169">
        <v>1329370</v>
      </c>
      <c r="G834" s="169">
        <v>309468</v>
      </c>
      <c r="H834" s="169">
        <v>8397419</v>
      </c>
    </row>
    <row r="835" spans="1:8" x14ac:dyDescent="0.35">
      <c r="A835" s="258" t="s">
        <v>678</v>
      </c>
      <c r="B835" s="169">
        <v>3991820</v>
      </c>
      <c r="C835" s="169">
        <v>2295105</v>
      </c>
      <c r="D835" s="169">
        <v>740166</v>
      </c>
      <c r="E835" s="169">
        <v>1009317</v>
      </c>
      <c r="F835" s="169">
        <v>1343355</v>
      </c>
      <c r="G835" s="169">
        <v>320688</v>
      </c>
      <c r="H835" s="169">
        <v>9700451</v>
      </c>
    </row>
    <row r="836" spans="1:8" x14ac:dyDescent="0.35">
      <c r="A836" s="258" t="s">
        <v>419</v>
      </c>
      <c r="B836" s="169">
        <v>6156083</v>
      </c>
      <c r="C836" s="169">
        <v>2284789</v>
      </c>
      <c r="D836" s="169">
        <v>894655</v>
      </c>
      <c r="E836" s="169">
        <v>1000863</v>
      </c>
      <c r="F836" s="169">
        <v>1531269</v>
      </c>
      <c r="G836" s="169">
        <v>354491</v>
      </c>
      <c r="H836" s="169">
        <v>12222150</v>
      </c>
    </row>
    <row r="837" spans="1:8" x14ac:dyDescent="0.35">
      <c r="A837" s="258" t="s">
        <v>331</v>
      </c>
      <c r="B837" s="169">
        <v>5962089</v>
      </c>
      <c r="C837" s="169">
        <v>2882274</v>
      </c>
      <c r="D837" s="169">
        <v>930773</v>
      </c>
      <c r="E837" s="169">
        <v>1085876</v>
      </c>
      <c r="F837" s="169">
        <v>1433459</v>
      </c>
      <c r="G837" s="169">
        <v>337122</v>
      </c>
      <c r="H837" s="169">
        <v>12631593</v>
      </c>
    </row>
    <row r="838" spans="1:8" x14ac:dyDescent="0.35">
      <c r="A838" s="258" t="s">
        <v>330</v>
      </c>
      <c r="B838" s="169">
        <v>5397370</v>
      </c>
      <c r="C838" s="169">
        <v>2631602</v>
      </c>
      <c r="D838" s="169">
        <v>900458</v>
      </c>
      <c r="E838" s="169">
        <v>1182950</v>
      </c>
      <c r="F838" s="169">
        <v>1577993</v>
      </c>
      <c r="G838" s="169">
        <v>321756</v>
      </c>
      <c r="H838" s="169">
        <v>12012129</v>
      </c>
    </row>
    <row r="839" spans="1:8" x14ac:dyDescent="0.35">
      <c r="A839" s="258" t="s">
        <v>329</v>
      </c>
      <c r="B839" s="169">
        <v>4764019</v>
      </c>
      <c r="C839" s="169">
        <v>2278296</v>
      </c>
      <c r="D839" s="169">
        <v>876665</v>
      </c>
      <c r="E839" s="169">
        <v>880963</v>
      </c>
      <c r="F839" s="169">
        <v>1599486</v>
      </c>
      <c r="G839" s="169">
        <v>384229</v>
      </c>
      <c r="H839" s="169">
        <v>10783658</v>
      </c>
    </row>
    <row r="840" spans="1:8" x14ac:dyDescent="0.35">
      <c r="A840" s="259" t="s">
        <v>679</v>
      </c>
      <c r="B840" s="78">
        <f>SUM(B819:B839)</f>
        <v>99156421</v>
      </c>
      <c r="C840" s="78">
        <f t="shared" ref="C840:H840" si="68">SUM(C819:C839)</f>
        <v>55802112</v>
      </c>
      <c r="D840" s="78">
        <f t="shared" si="68"/>
        <v>18675940</v>
      </c>
      <c r="E840" s="78">
        <f t="shared" si="68"/>
        <v>23375666</v>
      </c>
      <c r="F840" s="78">
        <f t="shared" si="68"/>
        <v>35960124</v>
      </c>
      <c r="G840" s="78">
        <f t="shared" si="68"/>
        <v>7366574</v>
      </c>
      <c r="H840" s="78">
        <f t="shared" si="68"/>
        <v>240336837</v>
      </c>
    </row>
    <row r="841" spans="1:8" x14ac:dyDescent="0.35">
      <c r="A841" s="260" t="s">
        <v>680</v>
      </c>
      <c r="B841" s="194">
        <v>4721734.333333333</v>
      </c>
      <c r="C841" s="194">
        <v>2657243.4285714286</v>
      </c>
      <c r="D841" s="194">
        <v>1712386.857142857</v>
      </c>
      <c r="E841" s="194">
        <v>889330.47619047621</v>
      </c>
      <c r="F841" s="194">
        <v>1113126.9523809524</v>
      </c>
      <c r="G841" s="194">
        <v>350789.23809523811</v>
      </c>
      <c r="H841" s="194">
        <v>11444611.285714285</v>
      </c>
    </row>
    <row r="843" spans="1:8" x14ac:dyDescent="0.35">
      <c r="A843" s="258" t="s">
        <v>681</v>
      </c>
      <c r="B843" s="169">
        <v>4931253</v>
      </c>
      <c r="C843" s="169">
        <v>2683035</v>
      </c>
      <c r="D843" s="169">
        <v>728645</v>
      </c>
      <c r="E843" s="169">
        <v>927613</v>
      </c>
      <c r="F843" s="169">
        <v>1550188</v>
      </c>
      <c r="G843" s="169">
        <v>276466</v>
      </c>
      <c r="H843" s="169">
        <v>11097200</v>
      </c>
    </row>
    <row r="844" spans="1:8" x14ac:dyDescent="0.35">
      <c r="A844" s="258" t="s">
        <v>682</v>
      </c>
      <c r="B844" s="169">
        <v>3761656</v>
      </c>
      <c r="C844" s="169">
        <v>2067398</v>
      </c>
      <c r="D844" s="169">
        <v>762334</v>
      </c>
      <c r="E844" s="169">
        <v>922738</v>
      </c>
      <c r="F844" s="169">
        <v>1309935</v>
      </c>
      <c r="G844" s="169">
        <v>258221</v>
      </c>
      <c r="H844" s="169">
        <v>9082282</v>
      </c>
    </row>
    <row r="845" spans="1:8" x14ac:dyDescent="0.35">
      <c r="A845" s="258" t="s">
        <v>683</v>
      </c>
      <c r="B845" s="169">
        <v>6469111</v>
      </c>
      <c r="C845" s="169">
        <v>3127064</v>
      </c>
      <c r="D845" s="169">
        <v>1093488</v>
      </c>
      <c r="E845" s="169">
        <v>1026394</v>
      </c>
      <c r="F845" s="169">
        <v>1540676</v>
      </c>
      <c r="G845" s="169">
        <v>480617</v>
      </c>
      <c r="H845" s="169">
        <v>13737350</v>
      </c>
    </row>
    <row r="846" spans="1:8" x14ac:dyDescent="0.35">
      <c r="A846" s="258" t="s">
        <v>684</v>
      </c>
      <c r="B846" s="169">
        <v>8096491</v>
      </c>
      <c r="C846" s="169">
        <v>3149329</v>
      </c>
      <c r="D846" s="169">
        <v>1034033</v>
      </c>
      <c r="E846" s="169">
        <v>1250026</v>
      </c>
      <c r="F846" s="169">
        <v>1823725</v>
      </c>
      <c r="G846" s="169">
        <v>525515</v>
      </c>
      <c r="H846" s="169">
        <v>15879119</v>
      </c>
    </row>
    <row r="847" spans="1:8" x14ac:dyDescent="0.35">
      <c r="A847" s="258" t="s">
        <v>685</v>
      </c>
      <c r="B847" s="169">
        <v>7209557</v>
      </c>
      <c r="C847" s="169">
        <v>2805500</v>
      </c>
      <c r="D847" s="169">
        <v>1043373</v>
      </c>
      <c r="E847" s="169">
        <v>1169757</v>
      </c>
      <c r="F847" s="169">
        <v>1474491</v>
      </c>
      <c r="G847" s="169">
        <v>535894</v>
      </c>
      <c r="H847" s="169">
        <v>14238572</v>
      </c>
    </row>
    <row r="848" spans="1:8" x14ac:dyDescent="0.35">
      <c r="A848" s="258" t="s">
        <v>686</v>
      </c>
      <c r="B848" s="169">
        <v>6139827</v>
      </c>
      <c r="C848" s="169">
        <v>2027844</v>
      </c>
      <c r="D848" s="169">
        <v>733206</v>
      </c>
      <c r="E848" s="169">
        <v>1204796</v>
      </c>
      <c r="F848" s="169">
        <v>1531984</v>
      </c>
      <c r="G848" s="169">
        <v>444826</v>
      </c>
      <c r="H848" s="169">
        <v>12082483</v>
      </c>
    </row>
    <row r="849" spans="1:8" x14ac:dyDescent="0.35">
      <c r="A849" s="258" t="s">
        <v>687</v>
      </c>
      <c r="B849" s="169">
        <v>8636161</v>
      </c>
      <c r="C849" s="169">
        <v>2973968</v>
      </c>
      <c r="D849" s="169">
        <v>1111293</v>
      </c>
      <c r="E849" s="169">
        <v>2068761</v>
      </c>
      <c r="F849" s="169">
        <v>1827638</v>
      </c>
      <c r="G849" s="169">
        <v>766804</v>
      </c>
      <c r="H849" s="169">
        <v>17384625</v>
      </c>
    </row>
    <row r="850" spans="1:8" x14ac:dyDescent="0.35">
      <c r="A850" s="258" t="s">
        <v>688</v>
      </c>
      <c r="B850" s="169">
        <v>10023819</v>
      </c>
      <c r="C850" s="169">
        <v>3233655</v>
      </c>
      <c r="D850" s="169">
        <v>1231868</v>
      </c>
      <c r="E850" s="169">
        <v>1465938</v>
      </c>
      <c r="F850" s="169">
        <v>2181194</v>
      </c>
      <c r="G850" s="169">
        <v>629267</v>
      </c>
      <c r="H850" s="169">
        <v>18765741</v>
      </c>
    </row>
    <row r="851" spans="1:8" x14ac:dyDescent="0.35">
      <c r="A851" s="258" t="s">
        <v>689</v>
      </c>
      <c r="B851" s="169">
        <v>1884018</v>
      </c>
      <c r="C851" s="169">
        <v>2433918</v>
      </c>
      <c r="D851" s="169">
        <v>811820</v>
      </c>
      <c r="E851" s="169">
        <v>1375330</v>
      </c>
      <c r="F851" s="169">
        <v>1863334</v>
      </c>
      <c r="G851" s="169">
        <v>447446</v>
      </c>
      <c r="H851" s="169">
        <v>8815866</v>
      </c>
    </row>
    <row r="852" spans="1:8" x14ac:dyDescent="0.35">
      <c r="A852" s="258" t="s">
        <v>690</v>
      </c>
      <c r="B852" s="169">
        <v>7855143</v>
      </c>
      <c r="C852" s="169">
        <v>3651377</v>
      </c>
      <c r="D852" s="169">
        <v>1174004</v>
      </c>
      <c r="E852" s="169">
        <v>1734109</v>
      </c>
      <c r="F852" s="169">
        <v>1899575</v>
      </c>
      <c r="G852" s="169">
        <v>627387</v>
      </c>
      <c r="H852" s="169">
        <v>16941595</v>
      </c>
    </row>
    <row r="853" spans="1:8" x14ac:dyDescent="0.35">
      <c r="A853" s="258" t="s">
        <v>691</v>
      </c>
      <c r="B853" s="169">
        <v>8447118</v>
      </c>
      <c r="C853" s="169">
        <v>2707244</v>
      </c>
      <c r="D853" s="169">
        <v>894614</v>
      </c>
      <c r="E853" s="169">
        <v>1276520</v>
      </c>
      <c r="F853" s="169">
        <v>1603906</v>
      </c>
      <c r="G853" s="169">
        <v>473509</v>
      </c>
      <c r="H853" s="169">
        <v>15402911</v>
      </c>
    </row>
    <row r="854" spans="1:8" x14ac:dyDescent="0.35">
      <c r="A854" s="258" t="s">
        <v>692</v>
      </c>
      <c r="B854" s="169">
        <v>7629799</v>
      </c>
      <c r="C854" s="169">
        <v>4249430</v>
      </c>
      <c r="D854" s="169">
        <v>1218079</v>
      </c>
      <c r="E854" s="169">
        <v>1715125</v>
      </c>
      <c r="F854" s="169">
        <v>1840880</v>
      </c>
      <c r="G854" s="169">
        <v>635667</v>
      </c>
      <c r="H854" s="169">
        <v>17288980</v>
      </c>
    </row>
    <row r="855" spans="1:8" x14ac:dyDescent="0.35">
      <c r="A855" s="258" t="s">
        <v>693</v>
      </c>
      <c r="B855" s="169">
        <v>5844630</v>
      </c>
      <c r="C855" s="169">
        <v>2746313</v>
      </c>
      <c r="D855" s="169">
        <v>799778</v>
      </c>
      <c r="E855" s="169">
        <v>1642679</v>
      </c>
      <c r="F855" s="169">
        <v>2063816</v>
      </c>
      <c r="G855" s="169">
        <v>440399</v>
      </c>
      <c r="H855" s="169">
        <v>13537615</v>
      </c>
    </row>
    <row r="856" spans="1:8" x14ac:dyDescent="0.35">
      <c r="A856" s="258" t="s">
        <v>694</v>
      </c>
      <c r="B856" s="169">
        <v>6298626</v>
      </c>
      <c r="C856" s="169">
        <v>2811691</v>
      </c>
      <c r="D856" s="169">
        <v>836898</v>
      </c>
      <c r="E856" s="169">
        <v>1158291</v>
      </c>
      <c r="F856" s="169">
        <v>1885823</v>
      </c>
      <c r="G856" s="169">
        <v>470474</v>
      </c>
      <c r="H856" s="169">
        <v>13461803</v>
      </c>
    </row>
    <row r="857" spans="1:8" x14ac:dyDescent="0.35">
      <c r="A857" s="258" t="s">
        <v>695</v>
      </c>
      <c r="B857" s="169">
        <v>3867457</v>
      </c>
      <c r="C857" s="169">
        <v>2351944</v>
      </c>
      <c r="D857" s="169">
        <v>676289</v>
      </c>
      <c r="E857" s="169">
        <v>1286564</v>
      </c>
      <c r="F857" s="169">
        <v>1604919</v>
      </c>
      <c r="G857" s="169">
        <v>411475</v>
      </c>
      <c r="H857" s="169">
        <v>10198648</v>
      </c>
    </row>
    <row r="858" spans="1:8" x14ac:dyDescent="0.35">
      <c r="A858" s="258" t="s">
        <v>696</v>
      </c>
      <c r="B858" s="169">
        <v>6097347</v>
      </c>
      <c r="C858" s="169">
        <v>2848115</v>
      </c>
      <c r="D858" s="169">
        <v>820502</v>
      </c>
      <c r="E858" s="169">
        <v>1193488</v>
      </c>
      <c r="F858" s="169">
        <v>1444620</v>
      </c>
      <c r="G858" s="169">
        <v>461459</v>
      </c>
      <c r="H858" s="169">
        <v>12865531</v>
      </c>
    </row>
    <row r="859" spans="1:8" x14ac:dyDescent="0.35">
      <c r="A859" s="258" t="s">
        <v>697</v>
      </c>
      <c r="B859" s="169">
        <v>8908557</v>
      </c>
      <c r="C859" s="169">
        <v>3197053</v>
      </c>
      <c r="D859" s="169">
        <v>1186439</v>
      </c>
      <c r="E859" s="169">
        <v>1353532</v>
      </c>
      <c r="F859" s="169">
        <v>1525411</v>
      </c>
      <c r="G859" s="169">
        <v>676393</v>
      </c>
      <c r="H859" s="169">
        <v>16847385</v>
      </c>
    </row>
    <row r="860" spans="1:8" x14ac:dyDescent="0.35">
      <c r="A860" s="258" t="s">
        <v>698</v>
      </c>
      <c r="B860" s="169">
        <v>12409156</v>
      </c>
      <c r="C860" s="169">
        <v>2448576</v>
      </c>
      <c r="D860" s="169">
        <v>921332</v>
      </c>
      <c r="E860" s="169">
        <v>1051866</v>
      </c>
      <c r="F860" s="169">
        <v>1305592</v>
      </c>
      <c r="G860" s="169">
        <v>525687</v>
      </c>
      <c r="H860" s="169">
        <v>18662209</v>
      </c>
    </row>
    <row r="861" spans="1:8" x14ac:dyDescent="0.35">
      <c r="A861" s="258" t="s">
        <v>699</v>
      </c>
      <c r="B861" s="169">
        <v>6161083</v>
      </c>
      <c r="C861" s="169">
        <v>1294693</v>
      </c>
      <c r="D861" s="169">
        <v>932080</v>
      </c>
      <c r="E861" s="169">
        <v>649390</v>
      </c>
      <c r="F861" s="169">
        <v>502019</v>
      </c>
      <c r="G861" s="169">
        <v>467258</v>
      </c>
      <c r="H861" s="169">
        <v>10006523</v>
      </c>
    </row>
    <row r="862" spans="1:8" x14ac:dyDescent="0.35">
      <c r="A862" s="258" t="s">
        <v>700</v>
      </c>
      <c r="B862" s="169">
        <v>7751590</v>
      </c>
      <c r="C862" s="169">
        <v>3176287</v>
      </c>
      <c r="D862" s="169">
        <v>989552</v>
      </c>
      <c r="E862" s="169">
        <v>1119823</v>
      </c>
      <c r="F862" s="169">
        <v>1545525</v>
      </c>
      <c r="G862" s="169">
        <v>531874</v>
      </c>
      <c r="H862" s="169">
        <v>15114651</v>
      </c>
    </row>
    <row r="863" spans="1:8" x14ac:dyDescent="0.35">
      <c r="A863" s="258" t="s">
        <v>701</v>
      </c>
      <c r="B863" s="169">
        <v>7976716</v>
      </c>
      <c r="C863" s="169">
        <v>3836733</v>
      </c>
      <c r="D863" s="169">
        <v>1237933</v>
      </c>
      <c r="E863" s="169">
        <v>937099</v>
      </c>
      <c r="F863" s="169">
        <v>1392282</v>
      </c>
      <c r="G863" s="169">
        <v>404886</v>
      </c>
      <c r="H863" s="169">
        <v>15785649</v>
      </c>
    </row>
    <row r="864" spans="1:8" x14ac:dyDescent="0.35">
      <c r="A864" s="261" t="s">
        <v>702</v>
      </c>
      <c r="B864" s="78">
        <f>SUM(B843:B863)</f>
        <v>146399115</v>
      </c>
      <c r="C864" s="78">
        <f t="shared" ref="C864:H864" si="69">SUM(C843:C863)</f>
        <v>59821167</v>
      </c>
      <c r="D864" s="78">
        <f t="shared" si="69"/>
        <v>20237560</v>
      </c>
      <c r="E864" s="78">
        <f t="shared" si="69"/>
        <v>26529839</v>
      </c>
      <c r="F864" s="78">
        <f t="shared" si="69"/>
        <v>33717533</v>
      </c>
      <c r="G864" s="78">
        <f t="shared" si="69"/>
        <v>10491524</v>
      </c>
      <c r="H864" s="78">
        <f t="shared" si="69"/>
        <v>297196738</v>
      </c>
    </row>
    <row r="865" spans="1:8" x14ac:dyDescent="0.35">
      <c r="A865" s="262" t="s">
        <v>703</v>
      </c>
      <c r="B865" s="194">
        <f>B864/21</f>
        <v>6971386.4285714282</v>
      </c>
      <c r="C865" s="194">
        <f t="shared" ref="C865:H865" si="70">C864/21</f>
        <v>2848627</v>
      </c>
      <c r="D865" s="194">
        <f t="shared" si="70"/>
        <v>963693.33333333337</v>
      </c>
      <c r="E865" s="194">
        <f t="shared" si="70"/>
        <v>1263325.6666666667</v>
      </c>
      <c r="F865" s="194">
        <f t="shared" si="70"/>
        <v>1605596.8095238095</v>
      </c>
      <c r="G865" s="194">
        <f t="shared" si="70"/>
        <v>499596.38095238095</v>
      </c>
      <c r="H865" s="194">
        <f t="shared" si="70"/>
        <v>14152225.619047619</v>
      </c>
    </row>
    <row r="867" spans="1:8" x14ac:dyDescent="0.35">
      <c r="A867" s="33" t="s">
        <v>432</v>
      </c>
      <c r="B867" s="169">
        <v>8669660</v>
      </c>
      <c r="C867" s="169">
        <v>3163573</v>
      </c>
      <c r="D867" s="169">
        <v>1233381</v>
      </c>
      <c r="E867" s="169">
        <v>1128451</v>
      </c>
      <c r="F867" s="169">
        <v>1540294</v>
      </c>
      <c r="G867" s="169">
        <v>365158</v>
      </c>
      <c r="H867" s="169">
        <v>16100517</v>
      </c>
    </row>
    <row r="868" spans="1:8" x14ac:dyDescent="0.35">
      <c r="A868" s="33" t="s">
        <v>433</v>
      </c>
      <c r="B868" s="169">
        <v>6836480</v>
      </c>
      <c r="C868" s="169">
        <v>2751402</v>
      </c>
      <c r="D868" s="169">
        <v>1197014</v>
      </c>
      <c r="E868" s="169">
        <v>984073</v>
      </c>
      <c r="F868" s="169">
        <v>1711062</v>
      </c>
      <c r="G868" s="169">
        <v>327368</v>
      </c>
      <c r="H868" s="169">
        <v>13807399</v>
      </c>
    </row>
    <row r="869" spans="1:8" x14ac:dyDescent="0.35">
      <c r="A869" s="33" t="s">
        <v>434</v>
      </c>
      <c r="B869" s="169">
        <v>7789145</v>
      </c>
      <c r="C869" s="169">
        <v>2542743</v>
      </c>
      <c r="D869" s="169">
        <v>1187741</v>
      </c>
      <c r="E869" s="169">
        <v>1088672</v>
      </c>
      <c r="F869" s="169">
        <v>1704169</v>
      </c>
      <c r="G869" s="169">
        <v>337792</v>
      </c>
      <c r="H869" s="169">
        <v>14650262</v>
      </c>
    </row>
    <row r="870" spans="1:8" x14ac:dyDescent="0.35">
      <c r="A870" s="33" t="s">
        <v>704</v>
      </c>
      <c r="B870" s="169">
        <v>4710735</v>
      </c>
      <c r="C870" s="169">
        <v>1859525</v>
      </c>
      <c r="D870" s="169">
        <v>932452</v>
      </c>
      <c r="E870" s="169">
        <v>872518</v>
      </c>
      <c r="F870" s="169">
        <v>1737697</v>
      </c>
      <c r="G870" s="169">
        <v>336892</v>
      </c>
      <c r="H870" s="169">
        <v>10449819</v>
      </c>
    </row>
    <row r="871" spans="1:8" x14ac:dyDescent="0.35">
      <c r="A871" s="33" t="s">
        <v>436</v>
      </c>
      <c r="B871" s="169">
        <v>6807019</v>
      </c>
      <c r="C871" s="169">
        <v>3342197</v>
      </c>
      <c r="D871" s="169">
        <v>1219880</v>
      </c>
      <c r="E871" s="169">
        <v>1008654</v>
      </c>
      <c r="F871" s="169">
        <v>2129974</v>
      </c>
      <c r="G871" s="169">
        <v>482197</v>
      </c>
      <c r="H871" s="169">
        <v>14989921</v>
      </c>
    </row>
    <row r="872" spans="1:8" x14ac:dyDescent="0.35">
      <c r="A872" s="33" t="s">
        <v>437</v>
      </c>
      <c r="B872" s="169">
        <v>10042658</v>
      </c>
      <c r="C872" s="169">
        <v>3136560</v>
      </c>
      <c r="D872" s="169">
        <v>1367412</v>
      </c>
      <c r="E872" s="169">
        <v>973335</v>
      </c>
      <c r="F872" s="169">
        <v>2141754</v>
      </c>
      <c r="G872" s="169">
        <v>473123</v>
      </c>
      <c r="H872" s="169">
        <v>18134842</v>
      </c>
    </row>
    <row r="873" spans="1:8" x14ac:dyDescent="0.35">
      <c r="A873" s="33" t="s">
        <v>438</v>
      </c>
      <c r="B873" s="169">
        <v>7782696</v>
      </c>
      <c r="C873" s="169">
        <v>3304500</v>
      </c>
      <c r="D873" s="169">
        <v>1350287</v>
      </c>
      <c r="E873" s="169">
        <v>912454</v>
      </c>
      <c r="F873" s="169">
        <v>2005186</v>
      </c>
      <c r="G873" s="169">
        <v>302464</v>
      </c>
      <c r="H873" s="169">
        <v>15657587</v>
      </c>
    </row>
    <row r="874" spans="1:8" x14ac:dyDescent="0.35">
      <c r="A874" s="33" t="s">
        <v>439</v>
      </c>
      <c r="B874" s="169">
        <v>5714156</v>
      </c>
      <c r="C874" s="169">
        <v>3140394</v>
      </c>
      <c r="D874" s="169">
        <v>844365</v>
      </c>
      <c r="E874" s="169">
        <v>909660</v>
      </c>
      <c r="F874" s="169">
        <v>1545977</v>
      </c>
      <c r="G874" s="169">
        <v>284536</v>
      </c>
      <c r="H874" s="169">
        <v>12439088</v>
      </c>
    </row>
    <row r="875" spans="1:8" x14ac:dyDescent="0.35">
      <c r="A875" s="33" t="s">
        <v>705</v>
      </c>
      <c r="B875" s="169">
        <v>5695468</v>
      </c>
      <c r="C875" s="169">
        <v>3488229</v>
      </c>
      <c r="D875" s="169">
        <v>852034</v>
      </c>
      <c r="E875" s="169">
        <v>915231</v>
      </c>
      <c r="F875" s="169">
        <v>1599639</v>
      </c>
      <c r="G875" s="169">
        <v>267718</v>
      </c>
      <c r="H875" s="169">
        <v>12818319</v>
      </c>
    </row>
    <row r="876" spans="1:8" x14ac:dyDescent="0.35">
      <c r="A876" s="33" t="s">
        <v>441</v>
      </c>
      <c r="B876" s="169">
        <v>6605087</v>
      </c>
      <c r="C876" s="169">
        <v>3537170</v>
      </c>
      <c r="D876" s="169">
        <v>879171</v>
      </c>
      <c r="E876" s="169">
        <v>805045</v>
      </c>
      <c r="F876" s="169">
        <v>1593039</v>
      </c>
      <c r="G876" s="169">
        <v>277715</v>
      </c>
      <c r="H876" s="169">
        <v>13697227</v>
      </c>
    </row>
    <row r="877" spans="1:8" x14ac:dyDescent="0.35">
      <c r="A877" s="33" t="s">
        <v>442</v>
      </c>
      <c r="B877" s="169">
        <v>6466468</v>
      </c>
      <c r="C877" s="169">
        <v>3545441</v>
      </c>
      <c r="D877" s="169">
        <v>959387</v>
      </c>
      <c r="E877" s="169">
        <v>1063373</v>
      </c>
      <c r="F877" s="169">
        <v>1795743</v>
      </c>
      <c r="G877" s="169">
        <v>343290</v>
      </c>
      <c r="H877" s="169">
        <v>14173702</v>
      </c>
    </row>
    <row r="878" spans="1:8" x14ac:dyDescent="0.35">
      <c r="A878" s="33" t="s">
        <v>443</v>
      </c>
      <c r="B878" s="169">
        <v>6783130</v>
      </c>
      <c r="C878" s="169">
        <v>2772479</v>
      </c>
      <c r="D878" s="169">
        <v>710568</v>
      </c>
      <c r="E878" s="169">
        <v>735192</v>
      </c>
      <c r="F878" s="169">
        <v>1846918</v>
      </c>
      <c r="G878" s="169">
        <v>391153</v>
      </c>
      <c r="H878" s="169">
        <v>13239440</v>
      </c>
    </row>
    <row r="879" spans="1:8" x14ac:dyDescent="0.35">
      <c r="A879" s="33" t="s">
        <v>444</v>
      </c>
      <c r="B879" s="169">
        <v>4310230</v>
      </c>
      <c r="C879" s="169">
        <v>1799605</v>
      </c>
      <c r="D879" s="169">
        <v>807298</v>
      </c>
      <c r="E879" s="169">
        <v>825595</v>
      </c>
      <c r="F879" s="169">
        <v>1692555</v>
      </c>
      <c r="G879" s="169">
        <v>242654</v>
      </c>
      <c r="H879" s="169">
        <v>9677937</v>
      </c>
    </row>
    <row r="880" spans="1:8" x14ac:dyDescent="0.35">
      <c r="A880" s="33" t="s">
        <v>706</v>
      </c>
      <c r="B880" s="169">
        <v>3408769</v>
      </c>
      <c r="C880" s="169">
        <v>1549621</v>
      </c>
      <c r="D880" s="169">
        <v>554446</v>
      </c>
      <c r="E880" s="169">
        <v>781023</v>
      </c>
      <c r="F880" s="169">
        <v>1363053</v>
      </c>
      <c r="G880" s="169">
        <v>229540</v>
      </c>
      <c r="H880" s="169">
        <v>7886452</v>
      </c>
    </row>
    <row r="881" spans="1:8" x14ac:dyDescent="0.35">
      <c r="A881" s="33" t="s">
        <v>446</v>
      </c>
      <c r="B881" s="169">
        <v>3280782</v>
      </c>
      <c r="C881" s="169">
        <v>1256855</v>
      </c>
      <c r="D881" s="169">
        <v>562018</v>
      </c>
      <c r="E881" s="169">
        <v>755283</v>
      </c>
      <c r="F881" s="169">
        <v>1184880</v>
      </c>
      <c r="G881" s="169">
        <v>199793</v>
      </c>
      <c r="H881" s="169">
        <v>7239611</v>
      </c>
    </row>
    <row r="882" spans="1:8" x14ac:dyDescent="0.35">
      <c r="A882" s="33" t="s">
        <v>447</v>
      </c>
      <c r="B882" s="169">
        <v>2814277</v>
      </c>
      <c r="C882" s="169">
        <v>944424</v>
      </c>
      <c r="D882" s="169">
        <v>547958</v>
      </c>
      <c r="E882" s="169">
        <v>859242</v>
      </c>
      <c r="F882" s="169">
        <v>1258528</v>
      </c>
      <c r="G882" s="169">
        <v>146806</v>
      </c>
      <c r="H882" s="169">
        <v>6571235</v>
      </c>
    </row>
    <row r="883" spans="1:8" x14ac:dyDescent="0.35">
      <c r="A883" s="33" t="s">
        <v>448</v>
      </c>
      <c r="B883" s="169">
        <v>2109793</v>
      </c>
      <c r="C883" s="169">
        <v>849248</v>
      </c>
      <c r="D883" s="169">
        <v>542871</v>
      </c>
      <c r="E883" s="169">
        <v>681915</v>
      </c>
      <c r="F883" s="169">
        <v>804264</v>
      </c>
      <c r="G883" s="169">
        <v>178235</v>
      </c>
      <c r="H883" s="169">
        <v>5166326</v>
      </c>
    </row>
    <row r="884" spans="1:8" x14ac:dyDescent="0.35">
      <c r="A884" s="33" t="s">
        <v>707</v>
      </c>
      <c r="B884" s="169">
        <v>1754620</v>
      </c>
      <c r="C884" s="169">
        <v>839592</v>
      </c>
      <c r="D884" s="169">
        <v>267653</v>
      </c>
      <c r="E884" s="169">
        <v>541726</v>
      </c>
      <c r="F884" s="169">
        <v>574230</v>
      </c>
      <c r="G884" s="169">
        <v>95380</v>
      </c>
      <c r="H884" s="169">
        <v>4073201</v>
      </c>
    </row>
    <row r="885" spans="1:8" x14ac:dyDescent="0.35">
      <c r="A885" s="33" t="s">
        <v>450</v>
      </c>
      <c r="B885" s="169">
        <v>2265537</v>
      </c>
      <c r="C885" s="169">
        <v>749154</v>
      </c>
      <c r="D885" s="169">
        <v>565066</v>
      </c>
      <c r="E885" s="169">
        <v>712841</v>
      </c>
      <c r="F885" s="169">
        <v>727507</v>
      </c>
      <c r="G885" s="169">
        <v>218993</v>
      </c>
      <c r="H885" s="169">
        <v>5239098</v>
      </c>
    </row>
    <row r="886" spans="1:8" x14ac:dyDescent="0.35">
      <c r="A886" s="33" t="s">
        <v>451</v>
      </c>
      <c r="B886" s="169">
        <v>2942439</v>
      </c>
      <c r="C886" s="169">
        <v>783963</v>
      </c>
      <c r="D886" s="169">
        <v>459913</v>
      </c>
      <c r="E886" s="169">
        <v>678083</v>
      </c>
      <c r="F886" s="169">
        <v>749508</v>
      </c>
      <c r="G886" s="169">
        <v>174071</v>
      </c>
      <c r="H886" s="169">
        <v>5787977</v>
      </c>
    </row>
    <row r="887" spans="1:8" x14ac:dyDescent="0.35">
      <c r="A887" s="33" t="s">
        <v>452</v>
      </c>
      <c r="B887" s="169">
        <v>2334247</v>
      </c>
      <c r="C887" s="169">
        <v>970097</v>
      </c>
      <c r="D887" s="169">
        <v>507804</v>
      </c>
      <c r="E887" s="169">
        <v>649062</v>
      </c>
      <c r="F887" s="169">
        <v>1013762</v>
      </c>
      <c r="G887" s="169">
        <v>152789</v>
      </c>
      <c r="H887" s="169">
        <v>5627761</v>
      </c>
    </row>
    <row r="888" spans="1:8" x14ac:dyDescent="0.35">
      <c r="A888" s="33" t="s">
        <v>453</v>
      </c>
      <c r="B888" s="169">
        <v>1563627</v>
      </c>
      <c r="C888" s="169">
        <v>904607</v>
      </c>
      <c r="D888" s="169">
        <v>296782</v>
      </c>
      <c r="E888" s="169">
        <v>508883</v>
      </c>
      <c r="F888" s="169">
        <v>809612</v>
      </c>
      <c r="G888" s="169">
        <v>103890</v>
      </c>
      <c r="H888" s="169">
        <v>4187401</v>
      </c>
    </row>
    <row r="889" spans="1:8" x14ac:dyDescent="0.35">
      <c r="A889" s="261" t="s">
        <v>708</v>
      </c>
      <c r="B889" s="78">
        <f>SUM(B867:B888)</f>
        <v>110687023</v>
      </c>
      <c r="C889" s="78">
        <f t="shared" ref="C889:H889" si="71">SUM(C867:C888)</f>
        <v>47231379</v>
      </c>
      <c r="D889" s="78">
        <f t="shared" si="71"/>
        <v>17845501</v>
      </c>
      <c r="E889" s="78">
        <f t="shared" si="71"/>
        <v>18390311</v>
      </c>
      <c r="F889" s="78">
        <f t="shared" si="71"/>
        <v>31529351</v>
      </c>
      <c r="G889" s="78">
        <f t="shared" si="71"/>
        <v>5931557</v>
      </c>
      <c r="H889" s="78">
        <f t="shared" si="71"/>
        <v>231615122</v>
      </c>
    </row>
    <row r="890" spans="1:8" x14ac:dyDescent="0.35">
      <c r="A890" s="262" t="s">
        <v>709</v>
      </c>
      <c r="B890" s="194">
        <f>B889/22</f>
        <v>5031228.3181818184</v>
      </c>
      <c r="C890" s="194">
        <f t="shared" ref="C890:H890" si="72">C889/22</f>
        <v>2146880.8636363638</v>
      </c>
      <c r="D890" s="194">
        <f t="shared" si="72"/>
        <v>811159.13636363635</v>
      </c>
      <c r="E890" s="194">
        <f t="shared" si="72"/>
        <v>835923.22727272729</v>
      </c>
      <c r="F890" s="194">
        <f t="shared" si="72"/>
        <v>1433152.3181818181</v>
      </c>
      <c r="G890" s="194">
        <f t="shared" si="72"/>
        <v>269616.22727272729</v>
      </c>
      <c r="H890" s="194">
        <f t="shared" si="72"/>
        <v>10527960.090909092</v>
      </c>
    </row>
    <row r="892" spans="1:8" ht="22.5" customHeight="1" x14ac:dyDescent="0.5">
      <c r="A892" s="231">
        <v>2011</v>
      </c>
    </row>
    <row r="893" spans="1:8" ht="48.75" customHeight="1" x14ac:dyDescent="0.35">
      <c r="A893" s="235" t="s">
        <v>189</v>
      </c>
      <c r="B893" s="112" t="s">
        <v>0</v>
      </c>
      <c r="C893" s="112" t="s">
        <v>1</v>
      </c>
      <c r="D893" s="112" t="s">
        <v>2</v>
      </c>
      <c r="E893" s="112" t="s">
        <v>3</v>
      </c>
      <c r="F893" s="112" t="s">
        <v>50</v>
      </c>
      <c r="G893" s="112" t="s">
        <v>52</v>
      </c>
      <c r="H893" s="112" t="s">
        <v>13</v>
      </c>
    </row>
    <row r="894" spans="1:8" ht="7.5" customHeight="1" x14ac:dyDescent="0.35"/>
    <row r="895" spans="1:8" x14ac:dyDescent="0.35">
      <c r="A895" s="258" t="s">
        <v>415</v>
      </c>
      <c r="B895" s="169">
        <v>3209000</v>
      </c>
      <c r="C895" s="169">
        <v>2221396</v>
      </c>
      <c r="D895" s="169">
        <v>608669</v>
      </c>
      <c r="E895" s="169">
        <v>818962</v>
      </c>
      <c r="F895" s="169">
        <v>1461414</v>
      </c>
      <c r="G895" s="169">
        <v>202688</v>
      </c>
      <c r="H895" s="169">
        <v>8522129</v>
      </c>
    </row>
    <row r="896" spans="1:8" x14ac:dyDescent="0.35">
      <c r="A896" s="258" t="s">
        <v>414</v>
      </c>
      <c r="B896" s="169">
        <v>4861869</v>
      </c>
      <c r="C896" s="169">
        <v>2312811</v>
      </c>
      <c r="D896" s="169">
        <v>859173</v>
      </c>
      <c r="E896" s="169">
        <v>932084</v>
      </c>
      <c r="F896" s="169">
        <v>1993995</v>
      </c>
      <c r="G896" s="169">
        <v>455824</v>
      </c>
      <c r="H896" s="169">
        <v>11415756</v>
      </c>
    </row>
    <row r="897" spans="1:8" x14ac:dyDescent="0.35">
      <c r="A897" s="258" t="s">
        <v>278</v>
      </c>
      <c r="B897" s="169">
        <v>7451979</v>
      </c>
      <c r="C897" s="169">
        <v>2339852</v>
      </c>
      <c r="D897" s="169">
        <v>1027203</v>
      </c>
      <c r="E897" s="169">
        <v>913245</v>
      </c>
      <c r="F897" s="169">
        <v>1952396</v>
      </c>
      <c r="G897" s="169">
        <v>438415</v>
      </c>
      <c r="H897" s="169">
        <v>14123090</v>
      </c>
    </row>
    <row r="898" spans="1:8" x14ac:dyDescent="0.35">
      <c r="A898" s="258" t="s">
        <v>277</v>
      </c>
      <c r="B898" s="169">
        <v>6685084</v>
      </c>
      <c r="C898" s="169">
        <v>2095525</v>
      </c>
      <c r="D898" s="169">
        <v>975759</v>
      </c>
      <c r="E898" s="169">
        <v>960383</v>
      </c>
      <c r="F898" s="169">
        <v>2103940</v>
      </c>
      <c r="G898" s="169">
        <v>371107</v>
      </c>
      <c r="H898" s="169">
        <v>13191798</v>
      </c>
    </row>
    <row r="899" spans="1:8" x14ac:dyDescent="0.35">
      <c r="A899" s="258" t="s">
        <v>276</v>
      </c>
      <c r="B899" s="169">
        <v>7295448</v>
      </c>
      <c r="C899" s="169">
        <v>2830394</v>
      </c>
      <c r="D899" s="169">
        <v>1107819</v>
      </c>
      <c r="E899" s="169">
        <v>947789</v>
      </c>
      <c r="F899" s="169">
        <v>2171585</v>
      </c>
      <c r="G899" s="169">
        <v>451760</v>
      </c>
      <c r="H899" s="169">
        <v>14804795</v>
      </c>
    </row>
    <row r="900" spans="1:8" x14ac:dyDescent="0.35">
      <c r="A900" s="258" t="s">
        <v>413</v>
      </c>
      <c r="B900" s="169">
        <v>4265394</v>
      </c>
      <c r="C900" s="169">
        <v>2364316</v>
      </c>
      <c r="D900" s="169">
        <v>742185</v>
      </c>
      <c r="E900" s="169">
        <v>968549</v>
      </c>
      <c r="F900" s="169">
        <v>1939397</v>
      </c>
      <c r="G900" s="169">
        <v>280230</v>
      </c>
      <c r="H900" s="169">
        <v>10560071</v>
      </c>
    </row>
    <row r="901" spans="1:8" x14ac:dyDescent="0.35">
      <c r="A901" s="258" t="s">
        <v>412</v>
      </c>
      <c r="B901" s="169">
        <v>4503991</v>
      </c>
      <c r="C901" s="169">
        <v>2151882</v>
      </c>
      <c r="D901" s="169">
        <v>847924</v>
      </c>
      <c r="E901" s="169">
        <v>1045479</v>
      </c>
      <c r="F901" s="169">
        <v>2162139</v>
      </c>
      <c r="G901" s="169">
        <v>339045</v>
      </c>
      <c r="H901" s="169">
        <v>11050460</v>
      </c>
    </row>
    <row r="902" spans="1:8" x14ac:dyDescent="0.35">
      <c r="A902" s="258" t="s">
        <v>273</v>
      </c>
      <c r="B902" s="169">
        <v>4914813</v>
      </c>
      <c r="C902" s="169">
        <v>2146221</v>
      </c>
      <c r="D902" s="169">
        <v>1060182</v>
      </c>
      <c r="E902" s="169">
        <v>1519425</v>
      </c>
      <c r="F902" s="169">
        <v>2024627</v>
      </c>
      <c r="G902" s="169">
        <v>328155</v>
      </c>
      <c r="H902" s="169">
        <v>11993423</v>
      </c>
    </row>
    <row r="903" spans="1:8" x14ac:dyDescent="0.35">
      <c r="A903" s="258" t="s">
        <v>272</v>
      </c>
      <c r="B903" s="169">
        <v>5681240</v>
      </c>
      <c r="C903" s="169">
        <v>2205369</v>
      </c>
      <c r="D903" s="169">
        <v>1095054</v>
      </c>
      <c r="E903" s="169">
        <v>1337667</v>
      </c>
      <c r="F903" s="169">
        <v>2271840</v>
      </c>
      <c r="G903" s="169">
        <v>447839</v>
      </c>
      <c r="H903" s="169">
        <v>13039009</v>
      </c>
    </row>
    <row r="904" spans="1:8" x14ac:dyDescent="0.35">
      <c r="A904" s="258" t="s">
        <v>271</v>
      </c>
      <c r="B904" s="169">
        <v>5201190</v>
      </c>
      <c r="C904" s="169">
        <v>2185185</v>
      </c>
      <c r="D904" s="169">
        <v>924022</v>
      </c>
      <c r="E904" s="169">
        <v>1011667</v>
      </c>
      <c r="F904" s="169">
        <v>1792319</v>
      </c>
      <c r="G904" s="169">
        <v>433174</v>
      </c>
      <c r="H904" s="169">
        <v>11547557</v>
      </c>
    </row>
    <row r="905" spans="1:8" x14ac:dyDescent="0.35">
      <c r="A905" s="258" t="s">
        <v>410</v>
      </c>
      <c r="B905" s="169">
        <v>5303001</v>
      </c>
      <c r="C905" s="169">
        <v>2320456</v>
      </c>
      <c r="D905" s="169">
        <v>1284014</v>
      </c>
      <c r="E905" s="169">
        <v>1135200</v>
      </c>
      <c r="F905" s="169">
        <v>1724844</v>
      </c>
      <c r="G905" s="169">
        <v>348321</v>
      </c>
      <c r="H905" s="169">
        <v>12115836</v>
      </c>
    </row>
    <row r="906" spans="1:8" x14ac:dyDescent="0.35">
      <c r="A906" s="258" t="s">
        <v>710</v>
      </c>
      <c r="B906" s="169">
        <v>4114919</v>
      </c>
      <c r="C906" s="169">
        <v>3048502</v>
      </c>
      <c r="D906" s="169">
        <v>929192</v>
      </c>
      <c r="E906" s="169">
        <v>1221251</v>
      </c>
      <c r="F906" s="169">
        <v>1773382</v>
      </c>
      <c r="G906" s="169">
        <v>357287</v>
      </c>
      <c r="H906" s="169">
        <v>11444533</v>
      </c>
    </row>
    <row r="907" spans="1:8" x14ac:dyDescent="0.35">
      <c r="A907" s="258" t="s">
        <v>268</v>
      </c>
      <c r="B907" s="169">
        <v>6709860</v>
      </c>
      <c r="C907" s="169">
        <v>3405779</v>
      </c>
      <c r="D907" s="169">
        <v>1071265</v>
      </c>
      <c r="E907" s="169">
        <v>1160422</v>
      </c>
      <c r="F907" s="169">
        <v>2323149</v>
      </c>
      <c r="G907" s="169">
        <v>541676</v>
      </c>
      <c r="H907" s="169">
        <v>15212151</v>
      </c>
    </row>
    <row r="908" spans="1:8" x14ac:dyDescent="0.35">
      <c r="A908" s="258" t="s">
        <v>267</v>
      </c>
      <c r="B908" s="169">
        <v>4405720</v>
      </c>
      <c r="C908" s="169">
        <v>2730277</v>
      </c>
      <c r="D908" s="169">
        <v>812679</v>
      </c>
      <c r="E908" s="169">
        <v>1176173</v>
      </c>
      <c r="F908" s="169">
        <v>1895097</v>
      </c>
      <c r="G908" s="169">
        <v>378149</v>
      </c>
      <c r="H908" s="169">
        <v>11398095</v>
      </c>
    </row>
    <row r="909" spans="1:8" x14ac:dyDescent="0.35">
      <c r="A909" s="258" t="s">
        <v>409</v>
      </c>
      <c r="B909" s="169">
        <v>3298690</v>
      </c>
      <c r="C909" s="169">
        <v>2148182</v>
      </c>
      <c r="D909" s="169">
        <v>713717</v>
      </c>
      <c r="E909" s="169">
        <v>879457</v>
      </c>
      <c r="F909" s="169">
        <v>1976978</v>
      </c>
      <c r="G909" s="169">
        <v>431279</v>
      </c>
      <c r="H909" s="169">
        <v>9448303</v>
      </c>
    </row>
    <row r="910" spans="1:8" x14ac:dyDescent="0.35">
      <c r="A910" s="258" t="s">
        <v>408</v>
      </c>
      <c r="B910" s="169">
        <v>6083162</v>
      </c>
      <c r="C910" s="169">
        <v>2941490</v>
      </c>
      <c r="D910" s="169">
        <v>1069422</v>
      </c>
      <c r="E910" s="169">
        <v>1175378</v>
      </c>
      <c r="F910" s="169">
        <v>1925096</v>
      </c>
      <c r="G910" s="169">
        <v>528923</v>
      </c>
      <c r="H910" s="169">
        <v>13723471</v>
      </c>
    </row>
    <row r="911" spans="1:8" x14ac:dyDescent="0.35">
      <c r="A911" s="258" t="s">
        <v>264</v>
      </c>
      <c r="B911" s="169">
        <v>5025540</v>
      </c>
      <c r="C911" s="169">
        <v>2139956</v>
      </c>
      <c r="D911" s="169">
        <v>777928</v>
      </c>
      <c r="E911" s="169">
        <v>1004639</v>
      </c>
      <c r="F911" s="169">
        <v>1953458</v>
      </c>
      <c r="G911" s="169">
        <v>464387</v>
      </c>
      <c r="H911" s="169">
        <v>11365908</v>
      </c>
    </row>
    <row r="912" spans="1:8" x14ac:dyDescent="0.35">
      <c r="A912" s="258" t="s">
        <v>263</v>
      </c>
      <c r="B912" s="169">
        <v>5968538</v>
      </c>
      <c r="C912" s="169">
        <v>2084691</v>
      </c>
      <c r="D912" s="169">
        <v>1007512</v>
      </c>
      <c r="E912" s="169">
        <v>926165</v>
      </c>
      <c r="F912" s="169">
        <v>2067939</v>
      </c>
      <c r="G912" s="169">
        <v>583105</v>
      </c>
      <c r="H912" s="169">
        <v>12637950</v>
      </c>
    </row>
    <row r="913" spans="1:8" x14ac:dyDescent="0.35">
      <c r="A913" s="258" t="s">
        <v>262</v>
      </c>
      <c r="B913" s="169">
        <v>6540033</v>
      </c>
      <c r="C913" s="169">
        <v>4292254</v>
      </c>
      <c r="D913" s="169">
        <v>999540</v>
      </c>
      <c r="E913" s="169">
        <v>1056453</v>
      </c>
      <c r="F913" s="169">
        <v>2542279</v>
      </c>
      <c r="G913" s="169">
        <v>529957</v>
      </c>
      <c r="H913" s="169">
        <v>15960516</v>
      </c>
    </row>
    <row r="914" spans="1:8" x14ac:dyDescent="0.35">
      <c r="A914" s="258" t="s">
        <v>407</v>
      </c>
      <c r="B914" s="169">
        <v>4711943</v>
      </c>
      <c r="C914" s="169">
        <v>3088453</v>
      </c>
      <c r="D914" s="169">
        <v>868577</v>
      </c>
      <c r="E914" s="169">
        <v>920408</v>
      </c>
      <c r="F914" s="169">
        <v>2159920</v>
      </c>
      <c r="G914" s="169">
        <v>328459</v>
      </c>
      <c r="H914" s="169">
        <v>12077760</v>
      </c>
    </row>
    <row r="915" spans="1:8" x14ac:dyDescent="0.35">
      <c r="A915" s="263" t="s">
        <v>711</v>
      </c>
      <c r="B915" s="195">
        <f>SUM(B895:B914)</f>
        <v>106231414</v>
      </c>
      <c r="C915" s="195">
        <f t="shared" ref="C915:H915" si="73">SUM(C895:C914)</f>
        <v>51052991</v>
      </c>
      <c r="D915" s="195">
        <f t="shared" si="73"/>
        <v>18781836</v>
      </c>
      <c r="E915" s="195">
        <f t="shared" si="73"/>
        <v>21110796</v>
      </c>
      <c r="F915" s="195">
        <f t="shared" si="73"/>
        <v>40215794</v>
      </c>
      <c r="G915" s="195">
        <f t="shared" si="73"/>
        <v>8239780</v>
      </c>
      <c r="H915" s="195">
        <f t="shared" si="73"/>
        <v>245632611</v>
      </c>
    </row>
    <row r="916" spans="1:8" x14ac:dyDescent="0.35">
      <c r="A916" s="264" t="s">
        <v>712</v>
      </c>
      <c r="B916" s="194">
        <v>5311570.7</v>
      </c>
      <c r="C916" s="194">
        <v>2552649.5499999998</v>
      </c>
      <c r="D916" s="194">
        <v>939091.8</v>
      </c>
      <c r="E916" s="194">
        <v>1055539.8</v>
      </c>
      <c r="F916" s="194">
        <v>2010789.7</v>
      </c>
      <c r="G916" s="194">
        <v>411989</v>
      </c>
      <c r="H916" s="194">
        <v>12281630.550000001</v>
      </c>
    </row>
    <row r="918" spans="1:8" x14ac:dyDescent="0.35">
      <c r="A918" s="258" t="s">
        <v>475</v>
      </c>
      <c r="B918" s="169">
        <v>5634022</v>
      </c>
      <c r="C918" s="169">
        <v>2842362</v>
      </c>
      <c r="D918" s="111">
        <v>1050536</v>
      </c>
      <c r="E918" s="111">
        <v>1065148</v>
      </c>
      <c r="F918" s="111">
        <v>2067761</v>
      </c>
      <c r="G918" s="169">
        <v>324187</v>
      </c>
      <c r="H918" s="169">
        <v>12984016</v>
      </c>
    </row>
    <row r="919" spans="1:8" x14ac:dyDescent="0.35">
      <c r="A919" s="258" t="s">
        <v>476</v>
      </c>
      <c r="B919" s="169">
        <v>7186202</v>
      </c>
      <c r="C919" s="169">
        <v>1861659</v>
      </c>
      <c r="D919" s="111">
        <v>752295</v>
      </c>
      <c r="E919" s="111">
        <v>931294</v>
      </c>
      <c r="F919" s="111">
        <v>1882225</v>
      </c>
      <c r="G919" s="169">
        <v>248015</v>
      </c>
      <c r="H919" s="169">
        <v>12861690</v>
      </c>
    </row>
    <row r="920" spans="1:8" x14ac:dyDescent="0.35">
      <c r="A920" s="258" t="s">
        <v>477</v>
      </c>
      <c r="B920" s="169">
        <v>7639145</v>
      </c>
      <c r="C920" s="169">
        <v>2398276</v>
      </c>
      <c r="D920" s="111">
        <v>995108</v>
      </c>
      <c r="E920" s="111">
        <v>1023393</v>
      </c>
      <c r="F920" s="111">
        <v>1840874</v>
      </c>
      <c r="G920" s="169">
        <v>383789</v>
      </c>
      <c r="H920" s="169">
        <v>14280585</v>
      </c>
    </row>
    <row r="921" spans="1:8" x14ac:dyDescent="0.35">
      <c r="A921" s="258" t="s">
        <v>478</v>
      </c>
      <c r="B921" s="169">
        <v>9534080</v>
      </c>
      <c r="C921" s="169">
        <v>2169347</v>
      </c>
      <c r="D921" s="111">
        <v>1033638</v>
      </c>
      <c r="E921" s="111">
        <v>980124</v>
      </c>
      <c r="F921" s="111">
        <v>1813174</v>
      </c>
      <c r="G921" s="169">
        <v>306769</v>
      </c>
      <c r="H921" s="169">
        <v>15837132</v>
      </c>
    </row>
    <row r="922" spans="1:8" x14ac:dyDescent="0.35">
      <c r="A922" s="258" t="s">
        <v>714</v>
      </c>
      <c r="B922" s="169">
        <v>5691857</v>
      </c>
      <c r="C922" s="169">
        <v>2081253</v>
      </c>
      <c r="D922" s="111">
        <v>689218</v>
      </c>
      <c r="E922" s="111">
        <v>1139205</v>
      </c>
      <c r="F922" s="111">
        <v>1885507</v>
      </c>
      <c r="G922" s="169">
        <v>221288</v>
      </c>
      <c r="H922" s="169">
        <v>11708328</v>
      </c>
    </row>
    <row r="923" spans="1:8" x14ac:dyDescent="0.35">
      <c r="A923" s="258" t="s">
        <v>480</v>
      </c>
      <c r="B923" s="169">
        <v>7310415</v>
      </c>
      <c r="C923" s="169">
        <v>1934331</v>
      </c>
      <c r="D923" s="111">
        <v>921745</v>
      </c>
      <c r="E923" s="111">
        <v>1239588</v>
      </c>
      <c r="F923" s="111">
        <v>2946550</v>
      </c>
      <c r="G923" s="169">
        <v>342372</v>
      </c>
      <c r="H923" s="169">
        <v>14695001</v>
      </c>
    </row>
    <row r="924" spans="1:8" x14ac:dyDescent="0.35">
      <c r="A924" s="258" t="s">
        <v>481</v>
      </c>
      <c r="B924" s="169">
        <v>7991646</v>
      </c>
      <c r="C924" s="169">
        <v>2395665</v>
      </c>
      <c r="D924" s="111">
        <v>896685</v>
      </c>
      <c r="E924" s="111">
        <v>1553690</v>
      </c>
      <c r="F924" s="111">
        <v>2205039</v>
      </c>
      <c r="G924" s="169">
        <v>310118</v>
      </c>
      <c r="H924" s="169">
        <v>15352843</v>
      </c>
    </row>
    <row r="925" spans="1:8" x14ac:dyDescent="0.35">
      <c r="A925" s="258" t="s">
        <v>482</v>
      </c>
      <c r="B925" s="169">
        <v>7134787</v>
      </c>
      <c r="C925" s="169">
        <v>2753047</v>
      </c>
      <c r="D925" s="111">
        <v>1003346</v>
      </c>
      <c r="E925" s="111">
        <v>1571242</v>
      </c>
      <c r="F925" s="111">
        <v>2634271</v>
      </c>
      <c r="G925" s="169">
        <v>296813</v>
      </c>
      <c r="H925" s="169">
        <v>15393506</v>
      </c>
    </row>
    <row r="926" spans="1:8" x14ac:dyDescent="0.35">
      <c r="A926" s="258" t="s">
        <v>483</v>
      </c>
      <c r="B926" s="169">
        <v>6000918</v>
      </c>
      <c r="C926" s="169">
        <v>2413074</v>
      </c>
      <c r="D926" s="111">
        <v>895224</v>
      </c>
      <c r="E926" s="111">
        <v>1388575</v>
      </c>
      <c r="F926" s="111">
        <v>2228956</v>
      </c>
      <c r="G926" s="169">
        <v>326844</v>
      </c>
      <c r="H926" s="169">
        <v>13253591</v>
      </c>
    </row>
    <row r="927" spans="1:8" x14ac:dyDescent="0.35">
      <c r="A927" s="258" t="s">
        <v>715</v>
      </c>
      <c r="B927" s="169">
        <v>4337535</v>
      </c>
      <c r="C927" s="169">
        <v>1637360</v>
      </c>
      <c r="D927" s="111">
        <v>715262</v>
      </c>
      <c r="E927" s="111">
        <v>1169894</v>
      </c>
      <c r="F927" s="111">
        <v>2060013</v>
      </c>
      <c r="G927" s="169">
        <v>279049</v>
      </c>
      <c r="H927" s="169">
        <v>10199113</v>
      </c>
    </row>
    <row r="928" spans="1:8" x14ac:dyDescent="0.35">
      <c r="A928" s="258" t="s">
        <v>716</v>
      </c>
      <c r="B928" s="169">
        <v>6355512</v>
      </c>
      <c r="C928" s="169">
        <v>1974058</v>
      </c>
      <c r="D928" s="111">
        <v>969463</v>
      </c>
      <c r="E928" s="111">
        <v>1599700</v>
      </c>
      <c r="F928" s="111">
        <v>2005517</v>
      </c>
      <c r="G928" s="169">
        <v>274977</v>
      </c>
      <c r="H928" s="169">
        <v>13179227</v>
      </c>
    </row>
    <row r="929" spans="1:8" x14ac:dyDescent="0.35">
      <c r="A929" s="258" t="s">
        <v>485</v>
      </c>
      <c r="B929" s="169">
        <v>7531938</v>
      </c>
      <c r="C929" s="169">
        <v>2496647</v>
      </c>
      <c r="D929" s="111">
        <v>1118354</v>
      </c>
      <c r="E929" s="111">
        <v>1374762</v>
      </c>
      <c r="F929" s="111">
        <v>2064371</v>
      </c>
      <c r="G929" s="169">
        <v>393939</v>
      </c>
      <c r="H929" s="169">
        <v>14980011</v>
      </c>
    </row>
    <row r="930" spans="1:8" x14ac:dyDescent="0.35">
      <c r="A930" s="258" t="s">
        <v>486</v>
      </c>
      <c r="B930" s="169">
        <v>7601960</v>
      </c>
      <c r="C930" s="169">
        <v>2289549</v>
      </c>
      <c r="D930" s="111">
        <v>828104</v>
      </c>
      <c r="E930" s="111">
        <v>1319943</v>
      </c>
      <c r="F930" s="111">
        <v>1943743</v>
      </c>
      <c r="G930" s="169">
        <v>327191</v>
      </c>
      <c r="H930" s="169">
        <v>14310490</v>
      </c>
    </row>
    <row r="931" spans="1:8" x14ac:dyDescent="0.35">
      <c r="A931" s="258" t="s">
        <v>487</v>
      </c>
      <c r="B931" s="169">
        <v>6173716</v>
      </c>
      <c r="C931" s="169">
        <v>2121938</v>
      </c>
      <c r="D931" s="111">
        <v>877806</v>
      </c>
      <c r="E931" s="111">
        <v>1327978</v>
      </c>
      <c r="F931" s="111">
        <v>1888476</v>
      </c>
      <c r="G931" s="169">
        <v>383127</v>
      </c>
      <c r="H931" s="169">
        <v>12773041</v>
      </c>
    </row>
    <row r="932" spans="1:8" x14ac:dyDescent="0.35">
      <c r="A932" s="258" t="s">
        <v>489</v>
      </c>
      <c r="B932" s="169">
        <v>9988918</v>
      </c>
      <c r="C932" s="169">
        <v>4337559</v>
      </c>
      <c r="D932" s="111">
        <v>1399197</v>
      </c>
      <c r="E932" s="111">
        <v>1730482</v>
      </c>
      <c r="F932" s="111">
        <v>3098129</v>
      </c>
      <c r="G932" s="169">
        <v>612918</v>
      </c>
      <c r="H932" s="169">
        <v>21167203</v>
      </c>
    </row>
    <row r="933" spans="1:8" x14ac:dyDescent="0.35">
      <c r="A933" s="258" t="s">
        <v>490</v>
      </c>
      <c r="B933" s="169">
        <v>9917829</v>
      </c>
      <c r="C933" s="169">
        <v>4054017</v>
      </c>
      <c r="D933" s="111">
        <v>995353</v>
      </c>
      <c r="E933" s="111">
        <v>1781081</v>
      </c>
      <c r="F933" s="111">
        <v>2481104</v>
      </c>
      <c r="G933" s="169">
        <v>483259</v>
      </c>
      <c r="H933" s="169">
        <v>19712643</v>
      </c>
    </row>
    <row r="934" spans="1:8" x14ac:dyDescent="0.35">
      <c r="A934" s="258" t="s">
        <v>491</v>
      </c>
      <c r="B934" s="169">
        <v>10775888</v>
      </c>
      <c r="C934" s="169">
        <v>3785519</v>
      </c>
      <c r="D934" s="111">
        <v>1035290</v>
      </c>
      <c r="E934" s="111">
        <v>1302844</v>
      </c>
      <c r="F934" s="111">
        <v>2430901</v>
      </c>
      <c r="G934" s="169">
        <v>520628</v>
      </c>
      <c r="H934" s="169">
        <v>19851070</v>
      </c>
    </row>
    <row r="935" spans="1:8" x14ac:dyDescent="0.35">
      <c r="A935" s="258" t="s">
        <v>492</v>
      </c>
      <c r="B935" s="169">
        <v>7349825</v>
      </c>
      <c r="C935" s="169">
        <v>2453328</v>
      </c>
      <c r="D935" s="111">
        <v>737623</v>
      </c>
      <c r="E935" s="111">
        <v>1482222</v>
      </c>
      <c r="F935" s="111">
        <v>1799377</v>
      </c>
      <c r="G935" s="169">
        <v>366585</v>
      </c>
      <c r="H935" s="169">
        <v>14188960</v>
      </c>
    </row>
    <row r="936" spans="1:8" x14ac:dyDescent="0.35">
      <c r="A936" s="258" t="s">
        <v>717</v>
      </c>
      <c r="B936" s="169">
        <v>5836358</v>
      </c>
      <c r="C936" s="169">
        <v>2517582</v>
      </c>
      <c r="D936" s="111">
        <v>813770</v>
      </c>
      <c r="E936" s="111">
        <v>1011535</v>
      </c>
      <c r="F936" s="111">
        <v>1574689</v>
      </c>
      <c r="G936" s="169">
        <v>279022</v>
      </c>
      <c r="H936" s="169">
        <v>12032956</v>
      </c>
    </row>
    <row r="937" spans="1:8" x14ac:dyDescent="0.35">
      <c r="A937" s="265" t="s">
        <v>718</v>
      </c>
      <c r="B937" s="195">
        <f>SUM(B918:B936)</f>
        <v>139992551</v>
      </c>
      <c r="C937" s="195">
        <f t="shared" ref="C937:H937" si="74">SUM(C918:C936)</f>
        <v>48516571</v>
      </c>
      <c r="D937" s="195">
        <f t="shared" si="74"/>
        <v>17728017</v>
      </c>
      <c r="E937" s="195">
        <f t="shared" si="74"/>
        <v>24992700</v>
      </c>
      <c r="F937" s="195">
        <f t="shared" si="74"/>
        <v>40850677</v>
      </c>
      <c r="G937" s="195">
        <f t="shared" si="74"/>
        <v>6680890</v>
      </c>
      <c r="H937" s="195">
        <f t="shared" si="74"/>
        <v>278761406</v>
      </c>
    </row>
    <row r="938" spans="1:8" x14ac:dyDescent="0.35">
      <c r="A938" s="264" t="s">
        <v>719</v>
      </c>
      <c r="B938" s="194">
        <f>B937/19</f>
        <v>7368029</v>
      </c>
      <c r="C938" s="194">
        <f t="shared" ref="C938:H938" si="75">C937/19</f>
        <v>2553503.7368421052</v>
      </c>
      <c r="D938" s="194">
        <f t="shared" si="75"/>
        <v>933053.52631578944</v>
      </c>
      <c r="E938" s="194">
        <f t="shared" si="75"/>
        <v>1315405.2631578948</v>
      </c>
      <c r="F938" s="194">
        <f t="shared" si="75"/>
        <v>2150035.6315789474</v>
      </c>
      <c r="G938" s="194">
        <f t="shared" si="75"/>
        <v>351625.78947368421</v>
      </c>
      <c r="H938" s="194">
        <f t="shared" si="75"/>
        <v>14671652.947368421</v>
      </c>
    </row>
    <row r="940" spans="1:8" x14ac:dyDescent="0.35">
      <c r="A940" s="258" t="s">
        <v>496</v>
      </c>
      <c r="B940" s="169">
        <v>7955008</v>
      </c>
      <c r="C940" s="169">
        <v>3934820</v>
      </c>
      <c r="D940" s="169">
        <v>927100</v>
      </c>
      <c r="E940" s="169">
        <v>1034233</v>
      </c>
      <c r="F940" s="169">
        <v>1898157</v>
      </c>
      <c r="G940" s="169">
        <v>357929</v>
      </c>
      <c r="H940" s="169">
        <v>16107247</v>
      </c>
    </row>
    <row r="941" spans="1:8" x14ac:dyDescent="0.35">
      <c r="A941" s="258" t="s">
        <v>497</v>
      </c>
      <c r="B941" s="169">
        <v>6287333</v>
      </c>
      <c r="C941" s="169">
        <v>3451317</v>
      </c>
      <c r="D941" s="169">
        <v>915826</v>
      </c>
      <c r="E941" s="169">
        <v>1216611</v>
      </c>
      <c r="F941" s="169">
        <v>2051013</v>
      </c>
      <c r="G941" s="169">
        <v>328170</v>
      </c>
      <c r="H941" s="169">
        <v>14250270</v>
      </c>
    </row>
    <row r="942" spans="1:8" x14ac:dyDescent="0.35">
      <c r="A942" s="258" t="s">
        <v>498</v>
      </c>
      <c r="B942" s="169">
        <v>8182279</v>
      </c>
      <c r="C942" s="169">
        <v>3134631</v>
      </c>
      <c r="D942" s="169">
        <v>1198763</v>
      </c>
      <c r="E942" s="169">
        <v>915881</v>
      </c>
      <c r="F942" s="169">
        <v>1940355</v>
      </c>
      <c r="G942" s="169">
        <v>401003</v>
      </c>
      <c r="H942" s="169">
        <v>15772912</v>
      </c>
    </row>
    <row r="943" spans="1:8" x14ac:dyDescent="0.35">
      <c r="A943" s="258" t="s">
        <v>499</v>
      </c>
      <c r="B943" s="169">
        <v>8965049</v>
      </c>
      <c r="C943" s="169">
        <v>3738799</v>
      </c>
      <c r="D943" s="169">
        <v>1113280</v>
      </c>
      <c r="E943" s="169">
        <v>970057</v>
      </c>
      <c r="F943" s="169">
        <v>1827817</v>
      </c>
      <c r="G943" s="169">
        <v>293319</v>
      </c>
      <c r="H943" s="169">
        <v>16908321</v>
      </c>
    </row>
    <row r="944" spans="1:8" x14ac:dyDescent="0.35">
      <c r="A944" s="258" t="s">
        <v>720</v>
      </c>
      <c r="B944" s="169">
        <v>4529328</v>
      </c>
      <c r="C944" s="169">
        <v>3647979</v>
      </c>
      <c r="D944" s="169">
        <v>1003737</v>
      </c>
      <c r="E944" s="169">
        <v>934663</v>
      </c>
      <c r="F944" s="169">
        <v>2005424</v>
      </c>
      <c r="G944" s="169">
        <v>390072</v>
      </c>
      <c r="H944" s="169">
        <v>12511203</v>
      </c>
    </row>
    <row r="945" spans="1:8" x14ac:dyDescent="0.35">
      <c r="A945" s="258" t="s">
        <v>501</v>
      </c>
      <c r="B945" s="169">
        <v>4961308</v>
      </c>
      <c r="C945" s="169">
        <v>3237863</v>
      </c>
      <c r="D945" s="169">
        <v>1135418</v>
      </c>
      <c r="E945" s="169">
        <v>1006499</v>
      </c>
      <c r="F945" s="169">
        <v>2237936</v>
      </c>
      <c r="G945" s="169">
        <v>319278</v>
      </c>
      <c r="H945" s="169">
        <v>12898302</v>
      </c>
    </row>
    <row r="946" spans="1:8" x14ac:dyDescent="0.35">
      <c r="A946" s="258" t="s">
        <v>502</v>
      </c>
      <c r="B946" s="169">
        <v>5053324</v>
      </c>
      <c r="C946" s="169">
        <v>3354172</v>
      </c>
      <c r="D946" s="169">
        <v>1269738</v>
      </c>
      <c r="E946" s="169">
        <v>1262935</v>
      </c>
      <c r="F946" s="169">
        <v>1871971</v>
      </c>
      <c r="G946" s="169">
        <v>321438</v>
      </c>
      <c r="H946" s="169">
        <v>13133578</v>
      </c>
    </row>
    <row r="947" spans="1:8" x14ac:dyDescent="0.35">
      <c r="A947" s="258" t="s">
        <v>503</v>
      </c>
      <c r="B947" s="169">
        <v>7609638</v>
      </c>
      <c r="C947" s="169">
        <v>5844073</v>
      </c>
      <c r="D947" s="169">
        <v>1720865</v>
      </c>
      <c r="E947" s="169">
        <v>1294929</v>
      </c>
      <c r="F947" s="169">
        <v>2092922</v>
      </c>
      <c r="G947" s="169">
        <v>420578</v>
      </c>
      <c r="H947" s="169">
        <v>18983005</v>
      </c>
    </row>
    <row r="948" spans="1:8" x14ac:dyDescent="0.35">
      <c r="A948" s="258" t="s">
        <v>504</v>
      </c>
      <c r="B948" s="169">
        <v>7280345</v>
      </c>
      <c r="C948" s="169">
        <v>4465469</v>
      </c>
      <c r="D948" s="169">
        <v>1405205</v>
      </c>
      <c r="E948" s="169">
        <v>1290343</v>
      </c>
      <c r="F948" s="169">
        <v>1665809</v>
      </c>
      <c r="G948" s="169">
        <v>448670</v>
      </c>
      <c r="H948" s="169">
        <v>16555841</v>
      </c>
    </row>
    <row r="949" spans="1:8" x14ac:dyDescent="0.35">
      <c r="A949" s="258" t="s">
        <v>721</v>
      </c>
      <c r="B949" s="169">
        <v>6618188</v>
      </c>
      <c r="C949" s="169">
        <v>4996858</v>
      </c>
      <c r="D949" s="169">
        <v>880859</v>
      </c>
      <c r="E949" s="169">
        <v>870593</v>
      </c>
      <c r="F949" s="169">
        <v>1519867</v>
      </c>
      <c r="G949" s="169">
        <v>269606</v>
      </c>
      <c r="H949" s="169">
        <v>15155971</v>
      </c>
    </row>
    <row r="950" spans="1:8" x14ac:dyDescent="0.35">
      <c r="A950" s="258" t="s">
        <v>506</v>
      </c>
      <c r="B950" s="169">
        <v>10064595</v>
      </c>
      <c r="C950" s="169">
        <v>6581562</v>
      </c>
      <c r="D950" s="169">
        <v>1366546</v>
      </c>
      <c r="E950" s="169">
        <v>1542910</v>
      </c>
      <c r="F950" s="169">
        <v>2107207</v>
      </c>
      <c r="G950" s="169">
        <v>555835</v>
      </c>
      <c r="H950" s="169">
        <v>22218655</v>
      </c>
    </row>
    <row r="951" spans="1:8" x14ac:dyDescent="0.35">
      <c r="A951" s="258" t="s">
        <v>507</v>
      </c>
      <c r="B951" s="169">
        <v>9765781</v>
      </c>
      <c r="C951" s="169">
        <v>7224416</v>
      </c>
      <c r="D951" s="169">
        <v>1263386</v>
      </c>
      <c r="E951" s="169">
        <v>1646882</v>
      </c>
      <c r="F951" s="169">
        <v>1970647</v>
      </c>
      <c r="G951" s="169">
        <v>360284</v>
      </c>
      <c r="H951" s="169">
        <v>22231396</v>
      </c>
    </row>
    <row r="952" spans="1:8" x14ac:dyDescent="0.35">
      <c r="A952" s="258" t="s">
        <v>508</v>
      </c>
      <c r="B952" s="169">
        <v>7704716</v>
      </c>
      <c r="C952" s="169">
        <v>4610268</v>
      </c>
      <c r="D952" s="169">
        <v>1088918</v>
      </c>
      <c r="E952" s="169">
        <v>1142610</v>
      </c>
      <c r="F952" s="169">
        <v>1784290</v>
      </c>
      <c r="G952" s="169">
        <v>281590</v>
      </c>
      <c r="H952" s="169">
        <v>16612392</v>
      </c>
    </row>
    <row r="953" spans="1:8" x14ac:dyDescent="0.35">
      <c r="A953" s="258" t="s">
        <v>509</v>
      </c>
      <c r="B953" s="169">
        <v>5086005</v>
      </c>
      <c r="C953" s="169">
        <v>3223957</v>
      </c>
      <c r="D953" s="169">
        <v>1054150</v>
      </c>
      <c r="E953" s="169">
        <v>1435603</v>
      </c>
      <c r="F953" s="169">
        <v>1661422</v>
      </c>
      <c r="G953" s="169">
        <v>286268</v>
      </c>
      <c r="H953" s="169">
        <v>12747405</v>
      </c>
    </row>
    <row r="954" spans="1:8" x14ac:dyDescent="0.35">
      <c r="A954" s="258" t="s">
        <v>722</v>
      </c>
      <c r="B954" s="169">
        <v>5347482</v>
      </c>
      <c r="C954" s="169">
        <v>2124213</v>
      </c>
      <c r="D954" s="169">
        <v>685059</v>
      </c>
      <c r="E954" s="169">
        <v>929580</v>
      </c>
      <c r="F954" s="169">
        <v>1446590</v>
      </c>
      <c r="G954" s="169">
        <v>301696</v>
      </c>
      <c r="H954" s="169">
        <v>10834620</v>
      </c>
    </row>
    <row r="955" spans="1:8" x14ac:dyDescent="0.35">
      <c r="A955" s="258" t="s">
        <v>511</v>
      </c>
      <c r="B955" s="169">
        <v>5135911</v>
      </c>
      <c r="C955" s="169">
        <v>1900618</v>
      </c>
      <c r="D955" s="169">
        <v>642117</v>
      </c>
      <c r="E955" s="169">
        <v>858953</v>
      </c>
      <c r="F955" s="169">
        <v>1702240</v>
      </c>
      <c r="G955" s="169">
        <v>299374</v>
      </c>
      <c r="H955" s="169">
        <v>10539213</v>
      </c>
    </row>
    <row r="956" spans="1:8" x14ac:dyDescent="0.35">
      <c r="A956" s="258" t="s">
        <v>512</v>
      </c>
      <c r="B956" s="169">
        <v>5657618</v>
      </c>
      <c r="C956" s="169">
        <v>2557306</v>
      </c>
      <c r="D956" s="169">
        <v>805870</v>
      </c>
      <c r="E956" s="169">
        <v>776364</v>
      </c>
      <c r="F956" s="169">
        <v>1880579</v>
      </c>
      <c r="G956" s="169">
        <v>331196</v>
      </c>
      <c r="H956" s="169">
        <v>12008933</v>
      </c>
    </row>
    <row r="957" spans="1:8" x14ac:dyDescent="0.35">
      <c r="A957" s="258" t="s">
        <v>513</v>
      </c>
      <c r="B957" s="169">
        <v>5172290</v>
      </c>
      <c r="C957" s="169">
        <v>2479726</v>
      </c>
      <c r="D957" s="169">
        <v>828646</v>
      </c>
      <c r="E957" s="169">
        <v>1084696</v>
      </c>
      <c r="F957" s="169">
        <v>1901723</v>
      </c>
      <c r="G957" s="169">
        <v>439260</v>
      </c>
      <c r="H957" s="169">
        <v>11906341</v>
      </c>
    </row>
    <row r="958" spans="1:8" x14ac:dyDescent="0.35">
      <c r="A958" s="258" t="s">
        <v>514</v>
      </c>
      <c r="B958" s="169">
        <v>6512149</v>
      </c>
      <c r="C958" s="169">
        <v>2292672</v>
      </c>
      <c r="D958" s="169">
        <v>709978</v>
      </c>
      <c r="E958" s="169">
        <v>1132608</v>
      </c>
      <c r="F958" s="169">
        <v>1321256</v>
      </c>
      <c r="G958" s="169">
        <v>441068</v>
      </c>
      <c r="H958" s="169">
        <v>12409731</v>
      </c>
    </row>
    <row r="959" spans="1:8" x14ac:dyDescent="0.35">
      <c r="A959" s="258" t="s">
        <v>723</v>
      </c>
      <c r="B959" s="169">
        <v>5534017</v>
      </c>
      <c r="C959" s="169">
        <v>1740472</v>
      </c>
      <c r="D959" s="169">
        <v>646116</v>
      </c>
      <c r="E959" s="169">
        <v>776971</v>
      </c>
      <c r="F959" s="169">
        <v>1494417</v>
      </c>
      <c r="G959" s="169">
        <v>453522</v>
      </c>
      <c r="H959" s="169">
        <v>10645515</v>
      </c>
    </row>
    <row r="960" spans="1:8" x14ac:dyDescent="0.35">
      <c r="A960" s="258" t="s">
        <v>516</v>
      </c>
      <c r="B960" s="169">
        <v>5585350</v>
      </c>
      <c r="C960" s="169">
        <v>2082696</v>
      </c>
      <c r="D960" s="169">
        <v>734839</v>
      </c>
      <c r="E960" s="169">
        <v>1005032</v>
      </c>
      <c r="F960" s="169">
        <v>1366653</v>
      </c>
      <c r="G960" s="169">
        <v>444525</v>
      </c>
      <c r="H960" s="169">
        <v>11219095</v>
      </c>
    </row>
    <row r="961" spans="1:8" x14ac:dyDescent="0.35">
      <c r="A961" s="258" t="s">
        <v>517</v>
      </c>
      <c r="B961" s="169">
        <v>5014880</v>
      </c>
      <c r="C961" s="169">
        <v>1932424</v>
      </c>
      <c r="D961" s="169">
        <v>799828</v>
      </c>
      <c r="E961" s="169">
        <v>1061018</v>
      </c>
      <c r="F961" s="169">
        <v>1847597</v>
      </c>
      <c r="G961" s="169">
        <v>391994</v>
      </c>
      <c r="H961" s="169">
        <v>11047741</v>
      </c>
    </row>
    <row r="962" spans="1:8" x14ac:dyDescent="0.35">
      <c r="A962" s="258" t="s">
        <v>518</v>
      </c>
      <c r="B962" s="169">
        <v>8026151</v>
      </c>
      <c r="C962" s="169">
        <v>2027990</v>
      </c>
      <c r="D962" s="169">
        <v>867471</v>
      </c>
      <c r="E962" s="169">
        <v>1284044</v>
      </c>
      <c r="F962" s="169">
        <v>1657929</v>
      </c>
      <c r="G962" s="169">
        <v>285620</v>
      </c>
      <c r="H962" s="169">
        <v>14149205</v>
      </c>
    </row>
    <row r="963" spans="1:8" x14ac:dyDescent="0.35">
      <c r="A963" s="265" t="s">
        <v>724</v>
      </c>
      <c r="B963" s="195">
        <f>SUM(B940:B962)</f>
        <v>152048745</v>
      </c>
      <c r="C963" s="195">
        <f t="shared" ref="C963:H963" si="76">SUM(C940:C962)</f>
        <v>80584301</v>
      </c>
      <c r="D963" s="195">
        <f t="shared" si="76"/>
        <v>23063715</v>
      </c>
      <c r="E963" s="195">
        <f t="shared" si="76"/>
        <v>25474015</v>
      </c>
      <c r="F963" s="195">
        <f t="shared" si="76"/>
        <v>41253821</v>
      </c>
      <c r="G963" s="195">
        <f t="shared" si="76"/>
        <v>8422295</v>
      </c>
      <c r="H963" s="195">
        <f t="shared" si="76"/>
        <v>330846892</v>
      </c>
    </row>
    <row r="964" spans="1:8" x14ac:dyDescent="0.35">
      <c r="A964" s="264" t="s">
        <v>725</v>
      </c>
      <c r="B964" s="194">
        <f>B963/23</f>
        <v>6610815</v>
      </c>
      <c r="C964" s="194">
        <f t="shared" ref="C964:H964" si="77">C963/23</f>
        <v>3503665.2608695654</v>
      </c>
      <c r="D964" s="194">
        <f t="shared" si="77"/>
        <v>1002770.2173913043</v>
      </c>
      <c r="E964" s="194">
        <f t="shared" si="77"/>
        <v>1107565.8695652173</v>
      </c>
      <c r="F964" s="194">
        <f t="shared" si="77"/>
        <v>1793644.3913043479</v>
      </c>
      <c r="G964" s="194">
        <f t="shared" si="77"/>
        <v>366186.73913043475</v>
      </c>
      <c r="H964" s="194">
        <f t="shared" si="77"/>
        <v>14384647.478260869</v>
      </c>
    </row>
    <row r="966" spans="1:8" x14ac:dyDescent="0.35">
      <c r="A966" s="258" t="s">
        <v>523</v>
      </c>
      <c r="B966" s="169">
        <v>9609908</v>
      </c>
      <c r="C966" s="169">
        <v>2284523</v>
      </c>
      <c r="D966" s="169">
        <v>1171168</v>
      </c>
      <c r="E966" s="169">
        <v>1539195</v>
      </c>
      <c r="F966" s="169">
        <v>1454763</v>
      </c>
      <c r="G966" s="169">
        <v>342327</v>
      </c>
      <c r="H966" s="169">
        <f>SUM(B966:G966)</f>
        <v>16401884</v>
      </c>
    </row>
    <row r="967" spans="1:8" x14ac:dyDescent="0.35">
      <c r="A967" s="258" t="s">
        <v>726</v>
      </c>
      <c r="B967" s="169">
        <v>4973628</v>
      </c>
      <c r="C967" s="169">
        <v>1744640</v>
      </c>
      <c r="D967" s="169">
        <v>581062</v>
      </c>
      <c r="E967" s="169">
        <v>1270589</v>
      </c>
      <c r="F967" s="169">
        <v>1272190</v>
      </c>
      <c r="G967" s="169">
        <v>206424</v>
      </c>
      <c r="H967" s="169">
        <f t="shared" ref="H967:H985" si="78">SUM(B967:G967)</f>
        <v>10048533</v>
      </c>
    </row>
    <row r="968" spans="1:8" x14ac:dyDescent="0.35">
      <c r="A968" s="258" t="s">
        <v>525</v>
      </c>
      <c r="B968" s="169">
        <v>6525849</v>
      </c>
      <c r="C968" s="169">
        <v>2112499</v>
      </c>
      <c r="D968" s="169">
        <v>800201</v>
      </c>
      <c r="E968" s="169">
        <v>1184995</v>
      </c>
      <c r="F968" s="169">
        <v>1311573</v>
      </c>
      <c r="G968" s="169">
        <v>375275</v>
      </c>
      <c r="H968" s="169">
        <f t="shared" si="78"/>
        <v>12310392</v>
      </c>
    </row>
    <row r="969" spans="1:8" x14ac:dyDescent="0.35">
      <c r="A969" s="258" t="s">
        <v>526</v>
      </c>
      <c r="B969" s="169">
        <v>5358584</v>
      </c>
      <c r="C969" s="169">
        <v>2198315</v>
      </c>
      <c r="D969" s="169">
        <v>900338</v>
      </c>
      <c r="E969" s="169">
        <v>1120799</v>
      </c>
      <c r="F969" s="169">
        <v>1680132</v>
      </c>
      <c r="G969" s="169">
        <v>338289</v>
      </c>
      <c r="H969" s="169">
        <f t="shared" si="78"/>
        <v>11596457</v>
      </c>
    </row>
    <row r="970" spans="1:8" x14ac:dyDescent="0.35">
      <c r="A970" s="258" t="s">
        <v>527</v>
      </c>
      <c r="B970" s="169">
        <v>6123137</v>
      </c>
      <c r="C970" s="169">
        <v>2823257</v>
      </c>
      <c r="D970" s="169">
        <v>940770</v>
      </c>
      <c r="E970" s="169">
        <v>1321773</v>
      </c>
      <c r="F970" s="169">
        <v>2121908</v>
      </c>
      <c r="G970" s="169">
        <v>298323</v>
      </c>
      <c r="H970" s="169">
        <f t="shared" si="78"/>
        <v>13629168</v>
      </c>
    </row>
    <row r="971" spans="1:8" x14ac:dyDescent="0.35">
      <c r="A971" s="258" t="s">
        <v>528</v>
      </c>
      <c r="B971" s="169">
        <v>4860011</v>
      </c>
      <c r="C971" s="169">
        <v>2484647</v>
      </c>
      <c r="D971" s="169">
        <v>794623</v>
      </c>
      <c r="E971" s="169">
        <v>1485373</v>
      </c>
      <c r="F971" s="169">
        <v>1820461</v>
      </c>
      <c r="G971" s="169">
        <v>337552</v>
      </c>
      <c r="H971" s="169">
        <f t="shared" si="78"/>
        <v>11782667</v>
      </c>
    </row>
    <row r="972" spans="1:8" x14ac:dyDescent="0.35">
      <c r="A972" s="258" t="s">
        <v>727</v>
      </c>
      <c r="B972" s="169">
        <v>3819679</v>
      </c>
      <c r="C972" s="169">
        <v>2086549</v>
      </c>
      <c r="D972" s="169">
        <v>566965</v>
      </c>
      <c r="E972" s="169">
        <v>1268997</v>
      </c>
      <c r="F972" s="169">
        <v>1752164</v>
      </c>
      <c r="G972" s="169">
        <v>354300</v>
      </c>
      <c r="H972" s="169">
        <f t="shared" si="78"/>
        <v>9848654</v>
      </c>
    </row>
    <row r="973" spans="1:8" x14ac:dyDescent="0.35">
      <c r="A973" s="258" t="s">
        <v>530</v>
      </c>
      <c r="B973" s="169">
        <v>6978577</v>
      </c>
      <c r="C973" s="169">
        <v>2749829</v>
      </c>
      <c r="D973" s="169">
        <v>1016451</v>
      </c>
      <c r="E973" s="169">
        <v>1606711</v>
      </c>
      <c r="F973" s="169">
        <v>2306900</v>
      </c>
      <c r="G973" s="169">
        <v>477698</v>
      </c>
      <c r="H973" s="169">
        <f t="shared" si="78"/>
        <v>15136166</v>
      </c>
    </row>
    <row r="974" spans="1:8" x14ac:dyDescent="0.35">
      <c r="A974" s="258" t="s">
        <v>531</v>
      </c>
      <c r="B974" s="169">
        <v>6420381</v>
      </c>
      <c r="C974" s="169">
        <v>2595980</v>
      </c>
      <c r="D974" s="169">
        <v>779176</v>
      </c>
      <c r="E974" s="169">
        <v>1363901</v>
      </c>
      <c r="F974" s="169">
        <v>2465889</v>
      </c>
      <c r="G974" s="169">
        <v>360697</v>
      </c>
      <c r="H974" s="169">
        <f t="shared" si="78"/>
        <v>13986024</v>
      </c>
    </row>
    <row r="975" spans="1:8" x14ac:dyDescent="0.35">
      <c r="A975" s="258" t="s">
        <v>532</v>
      </c>
      <c r="B975" s="169">
        <v>7185082</v>
      </c>
      <c r="C975" s="169">
        <v>2786570</v>
      </c>
      <c r="D975" s="169">
        <v>840999</v>
      </c>
      <c r="E975" s="169">
        <v>1145648</v>
      </c>
      <c r="F975" s="169">
        <v>2010779</v>
      </c>
      <c r="G975" s="169">
        <v>401190</v>
      </c>
      <c r="H975" s="169">
        <f t="shared" si="78"/>
        <v>14370268</v>
      </c>
    </row>
    <row r="976" spans="1:8" x14ac:dyDescent="0.35">
      <c r="A976" s="258" t="s">
        <v>533</v>
      </c>
      <c r="B976" s="169">
        <v>6116924</v>
      </c>
      <c r="C976" s="169">
        <v>2286636</v>
      </c>
      <c r="D976" s="169">
        <v>660008</v>
      </c>
      <c r="E976" s="169">
        <v>1107935</v>
      </c>
      <c r="F976" s="169">
        <v>1596015</v>
      </c>
      <c r="G976" s="169">
        <v>419813</v>
      </c>
      <c r="H976" s="169">
        <f t="shared" si="78"/>
        <v>12187331</v>
      </c>
    </row>
    <row r="977" spans="1:8" x14ac:dyDescent="0.35">
      <c r="A977" s="258" t="s">
        <v>728</v>
      </c>
      <c r="B977" s="169">
        <v>7745559</v>
      </c>
      <c r="C977" s="169">
        <v>3095354</v>
      </c>
      <c r="D977" s="169">
        <v>1127767</v>
      </c>
      <c r="E977" s="169">
        <v>1230064</v>
      </c>
      <c r="F977" s="169">
        <v>1669428</v>
      </c>
      <c r="G977" s="169">
        <v>538445</v>
      </c>
      <c r="H977" s="169">
        <f t="shared" si="78"/>
        <v>15406617</v>
      </c>
    </row>
    <row r="978" spans="1:8" x14ac:dyDescent="0.35">
      <c r="A978" s="258" t="s">
        <v>535</v>
      </c>
      <c r="B978" s="169">
        <v>5146503</v>
      </c>
      <c r="C978" s="169">
        <v>2072774</v>
      </c>
      <c r="D978" s="169">
        <v>755874</v>
      </c>
      <c r="E978" s="169">
        <v>1163002</v>
      </c>
      <c r="F978" s="169">
        <v>1650782</v>
      </c>
      <c r="G978" s="169">
        <v>382799</v>
      </c>
      <c r="H978" s="169">
        <f t="shared" si="78"/>
        <v>11171734</v>
      </c>
    </row>
    <row r="979" spans="1:8" x14ac:dyDescent="0.35">
      <c r="A979" s="258" t="s">
        <v>536</v>
      </c>
      <c r="B979" s="169">
        <v>4614873</v>
      </c>
      <c r="C979" s="169">
        <v>2559155</v>
      </c>
      <c r="D979" s="169">
        <v>862467</v>
      </c>
      <c r="E979" s="169">
        <v>1325073</v>
      </c>
      <c r="F979" s="169">
        <v>1587742</v>
      </c>
      <c r="G979" s="169">
        <v>462903</v>
      </c>
      <c r="H979" s="169">
        <f t="shared" si="78"/>
        <v>11412213</v>
      </c>
    </row>
    <row r="980" spans="1:8" x14ac:dyDescent="0.35">
      <c r="A980" s="258" t="s">
        <v>537</v>
      </c>
      <c r="B980" s="169">
        <v>3964554</v>
      </c>
      <c r="C980" s="169">
        <v>1783948</v>
      </c>
      <c r="D980" s="169">
        <v>831058</v>
      </c>
      <c r="E980" s="169">
        <v>1179939</v>
      </c>
      <c r="F980" s="169">
        <v>1462156</v>
      </c>
      <c r="G980" s="169">
        <v>447427</v>
      </c>
      <c r="H980" s="169">
        <f t="shared" si="78"/>
        <v>9669082</v>
      </c>
    </row>
    <row r="981" spans="1:8" x14ac:dyDescent="0.35">
      <c r="A981" s="258" t="s">
        <v>729</v>
      </c>
      <c r="B981" s="169">
        <v>2692685</v>
      </c>
      <c r="C981" s="169">
        <v>860351</v>
      </c>
      <c r="D981" s="169">
        <v>337281</v>
      </c>
      <c r="E981" s="169">
        <v>1127925</v>
      </c>
      <c r="F981" s="169">
        <v>1105996</v>
      </c>
      <c r="G981" s="169">
        <v>571115</v>
      </c>
      <c r="H981" s="169">
        <f t="shared" si="78"/>
        <v>6695353</v>
      </c>
    </row>
    <row r="982" spans="1:8" x14ac:dyDescent="0.35">
      <c r="A982" s="258" t="s">
        <v>540</v>
      </c>
      <c r="B982" s="169">
        <v>5048634</v>
      </c>
      <c r="C982" s="169">
        <v>1945107</v>
      </c>
      <c r="D982" s="169">
        <v>687280</v>
      </c>
      <c r="E982" s="169">
        <v>1281164</v>
      </c>
      <c r="F982" s="169">
        <v>1721495</v>
      </c>
      <c r="G982" s="169">
        <v>588029</v>
      </c>
      <c r="H982" s="169">
        <f t="shared" si="78"/>
        <v>11271709</v>
      </c>
    </row>
    <row r="983" spans="1:8" x14ac:dyDescent="0.35">
      <c r="A983" s="258" t="s">
        <v>541</v>
      </c>
      <c r="B983" s="169">
        <v>5930860</v>
      </c>
      <c r="C983" s="169">
        <v>1937609</v>
      </c>
      <c r="D983" s="169">
        <v>885069</v>
      </c>
      <c r="E983" s="169">
        <v>1331362</v>
      </c>
      <c r="F983" s="169">
        <v>1565564</v>
      </c>
      <c r="G983" s="169">
        <v>634083</v>
      </c>
      <c r="H983" s="169">
        <f t="shared" si="78"/>
        <v>12284547</v>
      </c>
    </row>
    <row r="984" spans="1:8" x14ac:dyDescent="0.35">
      <c r="A984" s="258" t="s">
        <v>542</v>
      </c>
      <c r="B984" s="169">
        <v>7428495</v>
      </c>
      <c r="C984" s="169">
        <v>2304911</v>
      </c>
      <c r="D984" s="169">
        <v>794886</v>
      </c>
      <c r="E984" s="169">
        <v>1608805</v>
      </c>
      <c r="F984" s="169">
        <v>1805047</v>
      </c>
      <c r="G984" s="169">
        <v>574690</v>
      </c>
      <c r="H984" s="169">
        <f t="shared" si="78"/>
        <v>14516834</v>
      </c>
    </row>
    <row r="985" spans="1:8" x14ac:dyDescent="0.35">
      <c r="A985" s="258" t="s">
        <v>543</v>
      </c>
      <c r="B985" s="169">
        <v>4141491</v>
      </c>
      <c r="C985" s="169">
        <v>1776859</v>
      </c>
      <c r="D985" s="169">
        <v>595259</v>
      </c>
      <c r="E985" s="169">
        <v>1023249</v>
      </c>
      <c r="F985" s="169">
        <v>1224885</v>
      </c>
      <c r="G985" s="169">
        <v>375614</v>
      </c>
      <c r="H985" s="169">
        <f t="shared" si="78"/>
        <v>9137357</v>
      </c>
    </row>
    <row r="986" spans="1:8" x14ac:dyDescent="0.35">
      <c r="A986" s="265" t="s">
        <v>730</v>
      </c>
      <c r="B986" s="195">
        <f>SUM(B966:B985)</f>
        <v>114685414</v>
      </c>
      <c r="C986" s="195">
        <f t="shared" ref="C986:H986" si="79">SUM(C966:C985)</f>
        <v>44489513</v>
      </c>
      <c r="D986" s="195">
        <f t="shared" si="79"/>
        <v>15928702</v>
      </c>
      <c r="E986" s="195">
        <f t="shared" si="79"/>
        <v>25686499</v>
      </c>
      <c r="F986" s="195">
        <f t="shared" si="79"/>
        <v>33585869</v>
      </c>
      <c r="G986" s="195">
        <f t="shared" si="79"/>
        <v>8486993</v>
      </c>
      <c r="H986" s="195">
        <f t="shared" si="79"/>
        <v>242862990</v>
      </c>
    </row>
    <row r="987" spans="1:8" x14ac:dyDescent="0.35">
      <c r="A987" s="264" t="s">
        <v>731</v>
      </c>
      <c r="B987" s="194">
        <f>B986/20</f>
        <v>5734270.7000000002</v>
      </c>
      <c r="C987" s="194">
        <f t="shared" ref="C987:H987" si="80">C986/20</f>
        <v>2224475.65</v>
      </c>
      <c r="D987" s="194">
        <f t="shared" si="80"/>
        <v>796435.1</v>
      </c>
      <c r="E987" s="194">
        <f t="shared" si="80"/>
        <v>1284324.95</v>
      </c>
      <c r="F987" s="194">
        <f t="shared" si="80"/>
        <v>1679293.45</v>
      </c>
      <c r="G987" s="194">
        <f t="shared" si="80"/>
        <v>424349.65</v>
      </c>
      <c r="H987" s="194">
        <f t="shared" si="80"/>
        <v>12143149.5</v>
      </c>
    </row>
    <row r="988" spans="1:8" ht="21" x14ac:dyDescent="0.5">
      <c r="A988" s="231">
        <v>2011</v>
      </c>
    </row>
    <row r="989" spans="1:8" ht="10.5" customHeight="1" x14ac:dyDescent="0.5">
      <c r="A989" s="231"/>
    </row>
    <row r="990" spans="1:8" x14ac:dyDescent="0.35">
      <c r="A990" s="258" t="s">
        <v>732</v>
      </c>
      <c r="B990" s="169">
        <v>3726669</v>
      </c>
      <c r="C990" s="169">
        <v>2379344</v>
      </c>
      <c r="D990" s="169">
        <v>625109</v>
      </c>
      <c r="E990" s="169">
        <v>817189</v>
      </c>
      <c r="F990" s="169">
        <v>1300456</v>
      </c>
      <c r="G990" s="169">
        <v>539405</v>
      </c>
      <c r="H990" s="169">
        <v>9388172</v>
      </c>
    </row>
    <row r="991" spans="1:8" x14ac:dyDescent="0.35">
      <c r="A991" s="258" t="s">
        <v>548</v>
      </c>
      <c r="B991" s="169">
        <v>4566210</v>
      </c>
      <c r="C991" s="169">
        <v>2319032</v>
      </c>
      <c r="D991" s="169">
        <v>853968</v>
      </c>
      <c r="E991" s="169">
        <v>957427</v>
      </c>
      <c r="F991" s="169">
        <v>1435162</v>
      </c>
      <c r="G991" s="169">
        <v>511873</v>
      </c>
      <c r="H991" s="169">
        <v>10643672</v>
      </c>
    </row>
    <row r="992" spans="1:8" x14ac:dyDescent="0.35">
      <c r="A992" s="258" t="s">
        <v>549</v>
      </c>
      <c r="B992" s="169">
        <v>6055289</v>
      </c>
      <c r="C992" s="169">
        <v>3063920</v>
      </c>
      <c r="D992" s="169">
        <v>1002909</v>
      </c>
      <c r="E992" s="169">
        <v>782293</v>
      </c>
      <c r="F992" s="169">
        <v>1799193</v>
      </c>
      <c r="G992" s="169">
        <v>562774</v>
      </c>
      <c r="H992" s="169">
        <v>13266378</v>
      </c>
    </row>
    <row r="993" spans="1:8" x14ac:dyDescent="0.35">
      <c r="A993" s="258" t="s">
        <v>550</v>
      </c>
      <c r="B993" s="169">
        <v>7118311</v>
      </c>
      <c r="C993" s="169">
        <v>3827639</v>
      </c>
      <c r="D993" s="169">
        <v>1427455</v>
      </c>
      <c r="E993" s="169">
        <v>1155636</v>
      </c>
      <c r="F993" s="169">
        <v>2928436</v>
      </c>
      <c r="G993" s="169">
        <v>782477</v>
      </c>
      <c r="H993" s="169">
        <v>17239954</v>
      </c>
    </row>
    <row r="994" spans="1:8" x14ac:dyDescent="0.35">
      <c r="A994" s="258" t="s">
        <v>551</v>
      </c>
      <c r="B994" s="169">
        <v>8440064</v>
      </c>
      <c r="C994" s="169">
        <v>3580363</v>
      </c>
      <c r="D994" s="169">
        <v>1482850</v>
      </c>
      <c r="E994" s="169">
        <v>1214803</v>
      </c>
      <c r="F994" s="169">
        <v>2368679</v>
      </c>
      <c r="G994" s="169">
        <v>646829</v>
      </c>
      <c r="H994" s="169">
        <v>17733588</v>
      </c>
    </row>
    <row r="995" spans="1:8" x14ac:dyDescent="0.35">
      <c r="A995" s="258" t="s">
        <v>733</v>
      </c>
      <c r="B995" s="169">
        <v>4740387</v>
      </c>
      <c r="C995" s="169">
        <v>2237192</v>
      </c>
      <c r="D995" s="169">
        <v>929736</v>
      </c>
      <c r="E995" s="169">
        <v>836145</v>
      </c>
      <c r="F995" s="169">
        <v>2246126</v>
      </c>
      <c r="G995" s="169">
        <v>384390</v>
      </c>
      <c r="H995" s="169">
        <v>11373976</v>
      </c>
    </row>
    <row r="996" spans="1:8" x14ac:dyDescent="0.35">
      <c r="A996" s="258" t="s">
        <v>553</v>
      </c>
      <c r="B996" s="169">
        <v>5007953</v>
      </c>
      <c r="C996" s="169">
        <v>2139000</v>
      </c>
      <c r="D996" s="169">
        <v>764810</v>
      </c>
      <c r="E996" s="169">
        <v>990029</v>
      </c>
      <c r="F996" s="169">
        <v>2011012</v>
      </c>
      <c r="G996" s="169">
        <v>376557</v>
      </c>
      <c r="H996" s="169">
        <v>11289361</v>
      </c>
    </row>
    <row r="997" spans="1:8" x14ac:dyDescent="0.35">
      <c r="A997" s="258" t="s">
        <v>554</v>
      </c>
      <c r="B997" s="169">
        <v>6296882</v>
      </c>
      <c r="C997" s="169">
        <v>2907429</v>
      </c>
      <c r="D997" s="169">
        <v>1055652</v>
      </c>
      <c r="E997" s="169">
        <v>1044116</v>
      </c>
      <c r="F997" s="169">
        <v>2365643</v>
      </c>
      <c r="G997" s="169">
        <v>489551</v>
      </c>
      <c r="H997" s="169">
        <v>14159273</v>
      </c>
    </row>
    <row r="998" spans="1:8" x14ac:dyDescent="0.35">
      <c r="A998" s="258" t="s">
        <v>555</v>
      </c>
      <c r="B998" s="169">
        <v>5739512</v>
      </c>
      <c r="C998" s="169">
        <v>2942761</v>
      </c>
      <c r="D998" s="169">
        <v>1063547</v>
      </c>
      <c r="E998" s="169">
        <v>1172551</v>
      </c>
      <c r="F998" s="169">
        <v>2283253</v>
      </c>
      <c r="G998" s="169">
        <v>509664</v>
      </c>
      <c r="H998" s="169">
        <v>13711288</v>
      </c>
    </row>
    <row r="999" spans="1:8" x14ac:dyDescent="0.35">
      <c r="A999" s="258" t="s">
        <v>556</v>
      </c>
      <c r="B999" s="169">
        <v>6601346</v>
      </c>
      <c r="C999" s="169">
        <v>2957480</v>
      </c>
      <c r="D999" s="169">
        <v>1096364</v>
      </c>
      <c r="E999" s="169">
        <v>883850</v>
      </c>
      <c r="F999" s="169">
        <v>1542624</v>
      </c>
      <c r="G999" s="169">
        <v>452807</v>
      </c>
      <c r="H999" s="169">
        <v>13534471</v>
      </c>
    </row>
    <row r="1000" spans="1:8" x14ac:dyDescent="0.35">
      <c r="A1000" s="258" t="s">
        <v>734</v>
      </c>
      <c r="B1000" s="169">
        <v>3722182</v>
      </c>
      <c r="C1000" s="169">
        <v>2964559</v>
      </c>
      <c r="D1000" s="169">
        <v>826731</v>
      </c>
      <c r="E1000" s="169">
        <v>815411</v>
      </c>
      <c r="F1000" s="169">
        <v>1656443</v>
      </c>
      <c r="G1000" s="169">
        <v>313179</v>
      </c>
      <c r="H1000" s="169">
        <v>10298505</v>
      </c>
    </row>
    <row r="1001" spans="1:8" x14ac:dyDescent="0.35">
      <c r="A1001" s="258" t="s">
        <v>558</v>
      </c>
      <c r="B1001" s="169">
        <v>5796162</v>
      </c>
      <c r="C1001" s="169">
        <v>3116054</v>
      </c>
      <c r="D1001" s="169">
        <v>923527</v>
      </c>
      <c r="E1001" s="169">
        <v>1062869</v>
      </c>
      <c r="F1001" s="169">
        <v>2107990</v>
      </c>
      <c r="G1001" s="169">
        <v>410547</v>
      </c>
      <c r="H1001" s="169">
        <v>13417149</v>
      </c>
    </row>
    <row r="1002" spans="1:8" x14ac:dyDescent="0.35">
      <c r="A1002" s="258" t="s">
        <v>559</v>
      </c>
      <c r="B1002" s="169">
        <v>6398980</v>
      </c>
      <c r="C1002" s="169">
        <v>2269345</v>
      </c>
      <c r="D1002" s="169">
        <v>850974</v>
      </c>
      <c r="E1002" s="169">
        <v>1323930</v>
      </c>
      <c r="F1002" s="169">
        <v>1781509</v>
      </c>
      <c r="G1002" s="169">
        <v>348449</v>
      </c>
      <c r="H1002" s="169">
        <v>12973187</v>
      </c>
    </row>
    <row r="1003" spans="1:8" x14ac:dyDescent="0.35">
      <c r="A1003" s="258" t="s">
        <v>560</v>
      </c>
      <c r="B1003" s="169">
        <v>8415312</v>
      </c>
      <c r="C1003" s="169">
        <v>2437303</v>
      </c>
      <c r="D1003" s="169">
        <v>920073</v>
      </c>
      <c r="E1003" s="169">
        <v>1004859</v>
      </c>
      <c r="F1003" s="169">
        <v>1708545</v>
      </c>
      <c r="G1003" s="169">
        <v>369983</v>
      </c>
      <c r="H1003" s="169">
        <v>14856075</v>
      </c>
    </row>
    <row r="1004" spans="1:8" x14ac:dyDescent="0.35">
      <c r="A1004" s="258" t="s">
        <v>561</v>
      </c>
      <c r="B1004" s="169">
        <v>5740502</v>
      </c>
      <c r="C1004" s="169">
        <v>3030216</v>
      </c>
      <c r="D1004" s="169">
        <v>1010787</v>
      </c>
      <c r="E1004" s="169">
        <v>948508</v>
      </c>
      <c r="F1004" s="169">
        <v>1506192</v>
      </c>
      <c r="G1004" s="169">
        <v>406316</v>
      </c>
      <c r="H1004" s="169">
        <v>12642521</v>
      </c>
    </row>
    <row r="1005" spans="1:8" x14ac:dyDescent="0.35">
      <c r="A1005" s="258" t="s">
        <v>735</v>
      </c>
      <c r="B1005" s="169">
        <v>6210934</v>
      </c>
      <c r="C1005" s="169">
        <v>2758833</v>
      </c>
      <c r="D1005" s="169">
        <v>1009612</v>
      </c>
      <c r="E1005" s="169">
        <v>858017</v>
      </c>
      <c r="F1005" s="169">
        <v>1706113</v>
      </c>
      <c r="G1005" s="169">
        <v>418500</v>
      </c>
      <c r="H1005" s="169">
        <v>12962009</v>
      </c>
    </row>
    <row r="1006" spans="1:8" x14ac:dyDescent="0.35">
      <c r="A1006" s="258" t="s">
        <v>563</v>
      </c>
      <c r="B1006" s="169">
        <v>6772806</v>
      </c>
      <c r="C1006" s="169">
        <v>2444816</v>
      </c>
      <c r="D1006" s="169">
        <v>788566</v>
      </c>
      <c r="E1006" s="169">
        <v>975425</v>
      </c>
      <c r="F1006" s="169">
        <v>1561586</v>
      </c>
      <c r="G1006" s="169">
        <v>568753</v>
      </c>
      <c r="H1006" s="169">
        <v>13111952</v>
      </c>
    </row>
    <row r="1007" spans="1:8" x14ac:dyDescent="0.35">
      <c r="A1007" s="258" t="s">
        <v>564</v>
      </c>
      <c r="B1007" s="169">
        <v>9336883</v>
      </c>
      <c r="C1007" s="169">
        <v>2746386</v>
      </c>
      <c r="D1007" s="169">
        <v>949682</v>
      </c>
      <c r="E1007" s="169">
        <v>803294</v>
      </c>
      <c r="F1007" s="169">
        <v>1563834</v>
      </c>
      <c r="G1007" s="169">
        <v>502547</v>
      </c>
      <c r="H1007" s="169">
        <v>15902626</v>
      </c>
    </row>
    <row r="1008" spans="1:8" x14ac:dyDescent="0.35">
      <c r="A1008" s="258" t="s">
        <v>565</v>
      </c>
      <c r="B1008" s="169">
        <v>11493188</v>
      </c>
      <c r="C1008" s="169">
        <v>2920140</v>
      </c>
      <c r="D1008" s="169">
        <v>983416</v>
      </c>
      <c r="E1008" s="169">
        <v>987030</v>
      </c>
      <c r="F1008" s="169">
        <v>1639539</v>
      </c>
      <c r="G1008" s="169">
        <v>506098</v>
      </c>
      <c r="H1008" s="169">
        <v>18529411</v>
      </c>
    </row>
    <row r="1009" spans="1:8" x14ac:dyDescent="0.35">
      <c r="A1009" s="258" t="s">
        <v>566</v>
      </c>
      <c r="B1009" s="169">
        <v>7144324</v>
      </c>
      <c r="C1009" s="169">
        <v>1850035</v>
      </c>
      <c r="D1009" s="169">
        <v>857049</v>
      </c>
      <c r="E1009" s="169">
        <v>766297</v>
      </c>
      <c r="F1009" s="169">
        <v>1249523</v>
      </c>
      <c r="G1009" s="169">
        <v>342900</v>
      </c>
      <c r="H1009" s="169">
        <v>12210128</v>
      </c>
    </row>
    <row r="1010" spans="1:8" x14ac:dyDescent="0.35">
      <c r="A1010" s="258" t="s">
        <v>736</v>
      </c>
      <c r="B1010" s="169">
        <v>7046315</v>
      </c>
      <c r="C1010" s="169">
        <v>2551505</v>
      </c>
      <c r="D1010" s="169">
        <v>994726</v>
      </c>
      <c r="E1010" s="169">
        <v>910973</v>
      </c>
      <c r="F1010" s="169">
        <v>1587563</v>
      </c>
      <c r="G1010" s="169">
        <v>280322</v>
      </c>
      <c r="H1010" s="169">
        <v>13371404</v>
      </c>
    </row>
    <row r="1011" spans="1:8" x14ac:dyDescent="0.35">
      <c r="A1011" s="265" t="s">
        <v>737</v>
      </c>
      <c r="B1011" s="195">
        <f>SUM(B990:B1010)</f>
        <v>136370211</v>
      </c>
      <c r="C1011" s="195">
        <f t="shared" ref="C1011:H1011" si="81">SUM(C990:C1010)</f>
        <v>57443352</v>
      </c>
      <c r="D1011" s="195">
        <f t="shared" si="81"/>
        <v>20417543</v>
      </c>
      <c r="E1011" s="195">
        <f t="shared" si="81"/>
        <v>20310652</v>
      </c>
      <c r="F1011" s="195">
        <f t="shared" si="81"/>
        <v>38349421</v>
      </c>
      <c r="G1011" s="195">
        <f t="shared" si="81"/>
        <v>9723921</v>
      </c>
      <c r="H1011" s="195">
        <f t="shared" si="81"/>
        <v>282615100</v>
      </c>
    </row>
    <row r="1012" spans="1:8" x14ac:dyDescent="0.35">
      <c r="A1012" s="264" t="s">
        <v>738</v>
      </c>
      <c r="B1012" s="194">
        <v>6493819.5714285718</v>
      </c>
      <c r="C1012" s="194">
        <v>2735397.7142857141</v>
      </c>
      <c r="D1012" s="194">
        <v>972263.95238095243</v>
      </c>
      <c r="E1012" s="194">
        <v>967173.90476190473</v>
      </c>
      <c r="F1012" s="194">
        <v>1826162.9047619049</v>
      </c>
      <c r="G1012" s="194">
        <v>463043.85714285716</v>
      </c>
      <c r="H1012" s="194">
        <f>H1011/21</f>
        <v>13457861.904761905</v>
      </c>
    </row>
    <row r="1014" spans="1:8" x14ac:dyDescent="0.35">
      <c r="A1014" s="33" t="s">
        <v>570</v>
      </c>
      <c r="B1014" s="169">
        <v>8810917</v>
      </c>
      <c r="C1014" s="169">
        <v>3544041</v>
      </c>
      <c r="D1014" s="169">
        <v>1083565</v>
      </c>
      <c r="E1014" s="169">
        <v>994518</v>
      </c>
      <c r="F1014" s="169">
        <v>1618988</v>
      </c>
      <c r="G1014" s="169">
        <v>355119</v>
      </c>
      <c r="H1014" s="169">
        <v>16407148</v>
      </c>
    </row>
    <row r="1015" spans="1:8" x14ac:dyDescent="0.35">
      <c r="A1015" s="33" t="s">
        <v>571</v>
      </c>
      <c r="B1015" s="169">
        <v>6877885</v>
      </c>
      <c r="C1015" s="169">
        <v>3189034</v>
      </c>
      <c r="D1015" s="169">
        <v>966285</v>
      </c>
      <c r="E1015" s="169">
        <v>1105669</v>
      </c>
      <c r="F1015" s="169">
        <v>2169561</v>
      </c>
      <c r="G1015" s="169">
        <v>340797</v>
      </c>
      <c r="H1015" s="169">
        <v>14649231</v>
      </c>
    </row>
    <row r="1016" spans="1:8" x14ac:dyDescent="0.35">
      <c r="A1016" s="33" t="s">
        <v>572</v>
      </c>
      <c r="B1016" s="169">
        <v>7448028</v>
      </c>
      <c r="C1016" s="169">
        <v>3477685</v>
      </c>
      <c r="D1016" s="169">
        <v>1157212</v>
      </c>
      <c r="E1016" s="169">
        <v>925733</v>
      </c>
      <c r="F1016" s="169">
        <v>1467086</v>
      </c>
      <c r="G1016" s="169">
        <v>343210</v>
      </c>
      <c r="H1016" s="169">
        <v>14818954</v>
      </c>
    </row>
    <row r="1017" spans="1:8" x14ac:dyDescent="0.35">
      <c r="A1017" s="33" t="s">
        <v>739</v>
      </c>
      <c r="B1017" s="169">
        <v>4192849</v>
      </c>
      <c r="C1017" s="169">
        <v>2940068</v>
      </c>
      <c r="D1017" s="169">
        <v>837566</v>
      </c>
      <c r="E1017" s="169">
        <v>993667</v>
      </c>
      <c r="F1017" s="169">
        <v>1439035</v>
      </c>
      <c r="G1017" s="169">
        <v>238871</v>
      </c>
      <c r="H1017" s="169">
        <v>10642056</v>
      </c>
    </row>
    <row r="1018" spans="1:8" x14ac:dyDescent="0.35">
      <c r="A1018" s="33" t="s">
        <v>574</v>
      </c>
      <c r="B1018" s="169">
        <v>6227395</v>
      </c>
      <c r="C1018" s="169">
        <v>2860731</v>
      </c>
      <c r="D1018" s="169">
        <v>1112904</v>
      </c>
      <c r="E1018" s="169">
        <v>1227005</v>
      </c>
      <c r="F1018" s="169">
        <v>1909395</v>
      </c>
      <c r="G1018" s="169">
        <v>302290</v>
      </c>
      <c r="H1018" s="169">
        <v>13639720</v>
      </c>
    </row>
    <row r="1019" spans="1:8" x14ac:dyDescent="0.35">
      <c r="A1019" s="33" t="s">
        <v>575</v>
      </c>
      <c r="B1019" s="169">
        <v>7613856</v>
      </c>
      <c r="C1019" s="169">
        <v>3790941</v>
      </c>
      <c r="D1019" s="169">
        <v>1371553</v>
      </c>
      <c r="E1019" s="169">
        <v>1438024</v>
      </c>
      <c r="F1019" s="169">
        <v>2201111</v>
      </c>
      <c r="G1019" s="169">
        <v>285724</v>
      </c>
      <c r="H1019" s="169">
        <v>16701209</v>
      </c>
    </row>
    <row r="1020" spans="1:8" x14ac:dyDescent="0.35">
      <c r="A1020" s="33" t="s">
        <v>576</v>
      </c>
      <c r="B1020" s="169">
        <v>7228697</v>
      </c>
      <c r="C1020" s="169">
        <v>3594439</v>
      </c>
      <c r="D1020" s="169">
        <v>1455668</v>
      </c>
      <c r="E1020" s="169">
        <v>1499732</v>
      </c>
      <c r="F1020" s="169">
        <v>2168721</v>
      </c>
      <c r="G1020" s="169">
        <v>266047</v>
      </c>
      <c r="H1020" s="169">
        <v>16213304</v>
      </c>
    </row>
    <row r="1021" spans="1:8" x14ac:dyDescent="0.35">
      <c r="A1021" s="33" t="s">
        <v>577</v>
      </c>
      <c r="B1021" s="169">
        <v>5950976</v>
      </c>
      <c r="C1021" s="169">
        <v>4837912</v>
      </c>
      <c r="D1021" s="169">
        <v>1260593</v>
      </c>
      <c r="E1021" s="169">
        <v>1298802</v>
      </c>
      <c r="F1021" s="169">
        <v>1726722</v>
      </c>
      <c r="G1021" s="169">
        <v>323576</v>
      </c>
      <c r="H1021" s="169">
        <v>15398581</v>
      </c>
    </row>
    <row r="1022" spans="1:8" x14ac:dyDescent="0.35">
      <c r="A1022" s="33" t="s">
        <v>740</v>
      </c>
      <c r="B1022" s="169">
        <v>4955711</v>
      </c>
      <c r="C1022" s="169">
        <v>4243463</v>
      </c>
      <c r="D1022" s="169">
        <v>670953</v>
      </c>
      <c r="E1022" s="169">
        <v>1058127</v>
      </c>
      <c r="F1022" s="169">
        <v>1843976</v>
      </c>
      <c r="G1022" s="169">
        <v>331676</v>
      </c>
      <c r="H1022" s="169">
        <v>13103906</v>
      </c>
    </row>
    <row r="1023" spans="1:8" x14ac:dyDescent="0.35">
      <c r="A1023" s="33" t="s">
        <v>579</v>
      </c>
      <c r="B1023" s="169">
        <v>7704013</v>
      </c>
      <c r="C1023" s="169">
        <v>5094505</v>
      </c>
      <c r="D1023" s="169">
        <v>752929</v>
      </c>
      <c r="E1023" s="169">
        <v>1257037</v>
      </c>
      <c r="F1023" s="169">
        <v>1772080</v>
      </c>
      <c r="G1023" s="169">
        <v>308415</v>
      </c>
      <c r="H1023" s="169">
        <v>16888979</v>
      </c>
    </row>
    <row r="1024" spans="1:8" x14ac:dyDescent="0.35">
      <c r="A1024" s="33" t="s">
        <v>580</v>
      </c>
      <c r="B1024" s="169">
        <v>9600705</v>
      </c>
      <c r="C1024" s="169">
        <v>5727755</v>
      </c>
      <c r="D1024" s="169">
        <v>1175210</v>
      </c>
      <c r="E1024" s="169">
        <v>1429927</v>
      </c>
      <c r="F1024" s="169">
        <v>2179856</v>
      </c>
      <c r="G1024" s="169">
        <v>340404</v>
      </c>
      <c r="H1024" s="169">
        <v>20453857</v>
      </c>
    </row>
    <row r="1025" spans="1:8" x14ac:dyDescent="0.35">
      <c r="A1025" s="33" t="s">
        <v>581</v>
      </c>
      <c r="B1025" s="169">
        <v>10050595</v>
      </c>
      <c r="C1025" s="169">
        <v>4781310</v>
      </c>
      <c r="D1025" s="169">
        <v>1105473</v>
      </c>
      <c r="E1025" s="169">
        <v>1330050</v>
      </c>
      <c r="F1025" s="169">
        <v>1774964</v>
      </c>
      <c r="G1025" s="169">
        <v>295358</v>
      </c>
      <c r="H1025" s="169">
        <v>19337750</v>
      </c>
    </row>
    <row r="1026" spans="1:8" x14ac:dyDescent="0.35">
      <c r="A1026" s="33" t="s">
        <v>582</v>
      </c>
      <c r="B1026" s="169">
        <v>5914107</v>
      </c>
      <c r="C1026" s="169">
        <v>3106424</v>
      </c>
      <c r="D1026" s="169">
        <v>838854</v>
      </c>
      <c r="E1026" s="169">
        <v>1245793</v>
      </c>
      <c r="F1026" s="169">
        <v>1617703</v>
      </c>
      <c r="G1026" s="169">
        <v>295740</v>
      </c>
      <c r="H1026" s="169">
        <v>13018621</v>
      </c>
    </row>
    <row r="1027" spans="1:8" x14ac:dyDescent="0.35">
      <c r="A1027" s="33" t="s">
        <v>741</v>
      </c>
      <c r="B1027" s="169">
        <v>5543732</v>
      </c>
      <c r="C1027" s="169">
        <v>2207774</v>
      </c>
      <c r="D1027" s="169">
        <v>645767</v>
      </c>
      <c r="E1027" s="169">
        <v>909674</v>
      </c>
      <c r="F1027" s="169">
        <v>1426024</v>
      </c>
      <c r="G1027" s="169">
        <v>254750</v>
      </c>
      <c r="H1027" s="169">
        <v>10987721</v>
      </c>
    </row>
    <row r="1028" spans="1:8" x14ac:dyDescent="0.35">
      <c r="A1028" s="33" t="s">
        <v>584</v>
      </c>
      <c r="B1028" s="169">
        <v>5109201</v>
      </c>
      <c r="C1028" s="169">
        <v>2827564</v>
      </c>
      <c r="D1028" s="169">
        <v>684385</v>
      </c>
      <c r="E1028" s="169">
        <v>1127684</v>
      </c>
      <c r="F1028" s="169">
        <v>1555827</v>
      </c>
      <c r="G1028" s="169">
        <v>280842</v>
      </c>
      <c r="H1028" s="169">
        <v>11585503</v>
      </c>
    </row>
    <row r="1029" spans="1:8" x14ac:dyDescent="0.35">
      <c r="A1029" s="33" t="s">
        <v>585</v>
      </c>
      <c r="B1029" s="169">
        <v>5999381</v>
      </c>
      <c r="C1029" s="169">
        <v>2456635</v>
      </c>
      <c r="D1029" s="169">
        <v>776882</v>
      </c>
      <c r="E1029" s="169">
        <v>1365436</v>
      </c>
      <c r="F1029" s="169">
        <v>1575385</v>
      </c>
      <c r="G1029" s="169">
        <v>331472</v>
      </c>
      <c r="H1029" s="169">
        <v>12505191</v>
      </c>
    </row>
    <row r="1030" spans="1:8" x14ac:dyDescent="0.35">
      <c r="A1030" s="33" t="s">
        <v>586</v>
      </c>
      <c r="B1030" s="169">
        <v>7901168</v>
      </c>
      <c r="C1030" s="169">
        <v>4325170</v>
      </c>
      <c r="D1030" s="169">
        <v>1129051</v>
      </c>
      <c r="E1030" s="169">
        <v>1642083</v>
      </c>
      <c r="F1030" s="169">
        <v>2474905</v>
      </c>
      <c r="G1030" s="169">
        <v>541797</v>
      </c>
      <c r="H1030" s="169">
        <v>18014174</v>
      </c>
    </row>
    <row r="1031" spans="1:8" x14ac:dyDescent="0.35">
      <c r="A1031" s="33" t="s">
        <v>587</v>
      </c>
      <c r="B1031" s="169">
        <v>7317073</v>
      </c>
      <c r="C1031" s="169">
        <v>3245042</v>
      </c>
      <c r="D1031" s="169">
        <v>842402</v>
      </c>
      <c r="E1031" s="169">
        <v>1182489</v>
      </c>
      <c r="F1031" s="169">
        <v>1763847</v>
      </c>
      <c r="G1031" s="169">
        <v>416278</v>
      </c>
      <c r="H1031" s="169">
        <v>14767131</v>
      </c>
    </row>
    <row r="1032" spans="1:8" x14ac:dyDescent="0.35">
      <c r="A1032" s="33" t="s">
        <v>742</v>
      </c>
      <c r="B1032" s="169">
        <v>6510293</v>
      </c>
      <c r="C1032" s="169">
        <v>2605060</v>
      </c>
      <c r="D1032" s="169">
        <v>820130</v>
      </c>
      <c r="E1032" s="169">
        <v>1185296</v>
      </c>
      <c r="F1032" s="169">
        <v>1362763</v>
      </c>
      <c r="G1032" s="169">
        <v>369900</v>
      </c>
      <c r="H1032" s="169">
        <v>12853442</v>
      </c>
    </row>
    <row r="1033" spans="1:8" x14ac:dyDescent="0.35">
      <c r="A1033" s="33" t="s">
        <v>589</v>
      </c>
      <c r="B1033" s="169">
        <v>8042035</v>
      </c>
      <c r="C1033" s="169">
        <v>2488390</v>
      </c>
      <c r="D1033" s="169">
        <v>907244</v>
      </c>
      <c r="E1033" s="169">
        <v>1222715</v>
      </c>
      <c r="F1033" s="169">
        <v>1501097</v>
      </c>
      <c r="G1033" s="169">
        <v>332914</v>
      </c>
      <c r="H1033" s="169">
        <v>14494395</v>
      </c>
    </row>
    <row r="1034" spans="1:8" x14ac:dyDescent="0.35">
      <c r="A1034" s="33" t="s">
        <v>590</v>
      </c>
      <c r="B1034" s="169">
        <v>7803992</v>
      </c>
      <c r="C1034" s="169">
        <v>3199770</v>
      </c>
      <c r="D1034" s="169">
        <v>977978</v>
      </c>
      <c r="E1034" s="169">
        <v>1389013</v>
      </c>
      <c r="F1034" s="169">
        <v>1592956</v>
      </c>
      <c r="G1034" s="169">
        <v>343197</v>
      </c>
      <c r="H1034" s="169">
        <v>15306906</v>
      </c>
    </row>
    <row r="1035" spans="1:8" x14ac:dyDescent="0.35">
      <c r="A1035" s="33" t="s">
        <v>591</v>
      </c>
      <c r="B1035" s="169">
        <v>8436723</v>
      </c>
      <c r="C1035" s="169">
        <v>2554524</v>
      </c>
      <c r="D1035" s="169">
        <v>921612</v>
      </c>
      <c r="E1035" s="169">
        <v>1178379</v>
      </c>
      <c r="F1035" s="169">
        <v>1602295</v>
      </c>
      <c r="G1035" s="169">
        <v>283954</v>
      </c>
      <c r="H1035" s="169">
        <v>14977487</v>
      </c>
    </row>
    <row r="1036" spans="1:8" x14ac:dyDescent="0.35">
      <c r="A1036" s="265" t="s">
        <v>743</v>
      </c>
      <c r="B1036" s="195">
        <f>SUM(B1014:B1035)</f>
        <v>155239332</v>
      </c>
      <c r="C1036" s="195">
        <f t="shared" ref="C1036:H1036" si="82">SUM(C1014:C1035)</f>
        <v>77098237</v>
      </c>
      <c r="D1036" s="195">
        <f t="shared" si="82"/>
        <v>21494216</v>
      </c>
      <c r="E1036" s="195">
        <f t="shared" si="82"/>
        <v>27006853</v>
      </c>
      <c r="F1036" s="195">
        <f t="shared" si="82"/>
        <v>38744297</v>
      </c>
      <c r="G1036" s="195">
        <f t="shared" si="82"/>
        <v>7182331</v>
      </c>
      <c r="H1036" s="195">
        <f t="shared" si="82"/>
        <v>326765266</v>
      </c>
    </row>
    <row r="1037" spans="1:8" x14ac:dyDescent="0.35">
      <c r="A1037" s="264" t="s">
        <v>744</v>
      </c>
      <c r="B1037" s="194">
        <f>B1036/22</f>
        <v>7056333.2727272725</v>
      </c>
      <c r="C1037" s="194">
        <f t="shared" ref="C1037:H1037" si="83">C1036/22</f>
        <v>3504465.3181818184</v>
      </c>
      <c r="D1037" s="194">
        <f t="shared" si="83"/>
        <v>977009.81818181823</v>
      </c>
      <c r="E1037" s="194">
        <f t="shared" si="83"/>
        <v>1227584.2272727273</v>
      </c>
      <c r="F1037" s="194">
        <f t="shared" si="83"/>
        <v>1761104.4090909092</v>
      </c>
      <c r="G1037" s="194">
        <f t="shared" si="83"/>
        <v>326469.59090909088</v>
      </c>
      <c r="H1037" s="194">
        <f t="shared" si="83"/>
        <v>14852966.636363637</v>
      </c>
    </row>
    <row r="1039" spans="1:8" x14ac:dyDescent="0.35">
      <c r="A1039" s="33" t="s">
        <v>594</v>
      </c>
      <c r="B1039" s="169">
        <v>5207201</v>
      </c>
      <c r="C1039" s="169">
        <v>2766130</v>
      </c>
      <c r="D1039" s="169">
        <v>753622</v>
      </c>
      <c r="E1039" s="169">
        <v>1268693</v>
      </c>
      <c r="F1039" s="169">
        <v>1034340</v>
      </c>
      <c r="G1039" s="169">
        <v>277610</v>
      </c>
      <c r="H1039" s="169">
        <v>11307596</v>
      </c>
    </row>
    <row r="1040" spans="1:8" x14ac:dyDescent="0.35">
      <c r="A1040" s="33" t="s">
        <v>745</v>
      </c>
      <c r="B1040" s="169">
        <v>4704526</v>
      </c>
      <c r="C1040" s="169">
        <v>2363456</v>
      </c>
      <c r="D1040" s="169">
        <v>894215</v>
      </c>
      <c r="E1040" s="169">
        <v>861063</v>
      </c>
      <c r="F1040" s="169">
        <v>1338231</v>
      </c>
      <c r="G1040" s="169">
        <v>295481</v>
      </c>
      <c r="H1040" s="169">
        <v>10456972</v>
      </c>
    </row>
    <row r="1041" spans="1:8" x14ac:dyDescent="0.35">
      <c r="A1041" s="33" t="s">
        <v>596</v>
      </c>
      <c r="B1041" s="169">
        <v>6216789</v>
      </c>
      <c r="C1041" s="169">
        <v>2455057</v>
      </c>
      <c r="D1041" s="169">
        <v>796197</v>
      </c>
      <c r="E1041" s="169">
        <v>756463</v>
      </c>
      <c r="F1041" s="169">
        <v>1430663</v>
      </c>
      <c r="G1041" s="169">
        <v>320410</v>
      </c>
      <c r="H1041" s="169">
        <v>11975579</v>
      </c>
    </row>
    <row r="1042" spans="1:8" x14ac:dyDescent="0.35">
      <c r="A1042" s="33" t="s">
        <v>597</v>
      </c>
      <c r="B1042" s="169">
        <v>5296930</v>
      </c>
      <c r="C1042" s="169">
        <v>2411593</v>
      </c>
      <c r="D1042" s="169">
        <v>888962</v>
      </c>
      <c r="E1042" s="169">
        <v>928779</v>
      </c>
      <c r="F1042" s="169">
        <v>1915604</v>
      </c>
      <c r="G1042" s="169">
        <v>278351</v>
      </c>
      <c r="H1042" s="169">
        <v>11720219</v>
      </c>
    </row>
    <row r="1043" spans="1:8" x14ac:dyDescent="0.35">
      <c r="A1043" s="33" t="s">
        <v>598</v>
      </c>
      <c r="B1043" s="169">
        <v>8399572</v>
      </c>
      <c r="C1043" s="169">
        <v>3040101</v>
      </c>
      <c r="D1043" s="169">
        <v>1026525</v>
      </c>
      <c r="E1043" s="169">
        <v>904664</v>
      </c>
      <c r="F1043" s="169">
        <v>1657227</v>
      </c>
      <c r="G1043" s="169">
        <v>333759</v>
      </c>
      <c r="H1043" s="169">
        <v>15361848</v>
      </c>
    </row>
    <row r="1044" spans="1:8" x14ac:dyDescent="0.35">
      <c r="A1044" s="33" t="s">
        <v>746</v>
      </c>
      <c r="B1044" s="169">
        <v>7032877</v>
      </c>
      <c r="C1044" s="169">
        <v>3284330</v>
      </c>
      <c r="D1044" s="169">
        <v>1006899</v>
      </c>
      <c r="E1044" s="169">
        <v>823263</v>
      </c>
      <c r="F1044" s="169">
        <v>1424602</v>
      </c>
      <c r="G1044" s="169">
        <v>317165</v>
      </c>
      <c r="H1044" s="169">
        <v>13889136</v>
      </c>
    </row>
    <row r="1045" spans="1:8" x14ac:dyDescent="0.35">
      <c r="A1045" s="33" t="s">
        <v>600</v>
      </c>
      <c r="B1045" s="169">
        <v>9314419</v>
      </c>
      <c r="C1045" s="169">
        <v>3767715</v>
      </c>
      <c r="D1045" s="169">
        <v>1360394</v>
      </c>
      <c r="E1045" s="169">
        <v>1141267</v>
      </c>
      <c r="F1045" s="169">
        <v>1691619</v>
      </c>
      <c r="G1045" s="169">
        <v>347145</v>
      </c>
      <c r="H1045" s="169">
        <v>17622559</v>
      </c>
    </row>
    <row r="1046" spans="1:8" x14ac:dyDescent="0.35">
      <c r="A1046" s="33" t="s">
        <v>601</v>
      </c>
      <c r="B1046" s="169">
        <v>7400906</v>
      </c>
      <c r="C1046" s="169">
        <v>3082206</v>
      </c>
      <c r="D1046" s="169">
        <v>1127641</v>
      </c>
      <c r="E1046" s="169">
        <v>1350243</v>
      </c>
      <c r="F1046" s="169">
        <v>1714053</v>
      </c>
      <c r="G1046" s="169">
        <v>511767</v>
      </c>
      <c r="H1046" s="169">
        <v>15186816</v>
      </c>
    </row>
    <row r="1047" spans="1:8" x14ac:dyDescent="0.35">
      <c r="A1047" s="33" t="s">
        <v>602</v>
      </c>
      <c r="B1047" s="169">
        <v>6712827</v>
      </c>
      <c r="C1047" s="169">
        <v>3808093</v>
      </c>
      <c r="D1047" s="169">
        <v>966765</v>
      </c>
      <c r="E1047" s="169">
        <v>995540</v>
      </c>
      <c r="F1047" s="169">
        <v>1827219</v>
      </c>
      <c r="G1047" s="169">
        <v>432086</v>
      </c>
      <c r="H1047" s="169">
        <v>14742530</v>
      </c>
    </row>
    <row r="1048" spans="1:8" x14ac:dyDescent="0.35">
      <c r="A1048" s="33" t="s">
        <v>603</v>
      </c>
      <c r="B1048" s="169">
        <v>6120833</v>
      </c>
      <c r="C1048" s="169">
        <v>3117333</v>
      </c>
      <c r="D1048" s="169">
        <v>760533</v>
      </c>
      <c r="E1048" s="169">
        <v>1056569</v>
      </c>
      <c r="F1048" s="169">
        <v>1507344</v>
      </c>
      <c r="G1048" s="169">
        <v>291899</v>
      </c>
      <c r="H1048" s="169">
        <v>12854511</v>
      </c>
    </row>
    <row r="1049" spans="1:8" x14ac:dyDescent="0.35">
      <c r="A1049" s="33" t="s">
        <v>747</v>
      </c>
      <c r="B1049" s="169">
        <v>5453464</v>
      </c>
      <c r="C1049" s="169">
        <v>2820993</v>
      </c>
      <c r="D1049" s="169">
        <v>712941</v>
      </c>
      <c r="E1049" s="169">
        <v>800382</v>
      </c>
      <c r="F1049" s="169">
        <v>1376028</v>
      </c>
      <c r="G1049" s="169">
        <v>342974</v>
      </c>
      <c r="H1049" s="169">
        <v>11506782</v>
      </c>
    </row>
    <row r="1050" spans="1:8" x14ac:dyDescent="0.35">
      <c r="A1050" s="33" t="s">
        <v>605</v>
      </c>
      <c r="B1050" s="169">
        <v>6139761</v>
      </c>
      <c r="C1050" s="169">
        <v>2750534</v>
      </c>
      <c r="D1050" s="169">
        <v>919204</v>
      </c>
      <c r="E1050" s="169">
        <v>1059015</v>
      </c>
      <c r="F1050" s="169">
        <v>1385724</v>
      </c>
      <c r="G1050" s="169">
        <v>435838</v>
      </c>
      <c r="H1050" s="169">
        <v>12690076</v>
      </c>
    </row>
    <row r="1051" spans="1:8" x14ac:dyDescent="0.35">
      <c r="A1051" s="33" t="s">
        <v>606</v>
      </c>
      <c r="B1051" s="169">
        <v>5065770</v>
      </c>
      <c r="C1051" s="169">
        <v>2210385</v>
      </c>
      <c r="D1051" s="169">
        <v>741346</v>
      </c>
      <c r="E1051" s="169">
        <v>870379</v>
      </c>
      <c r="F1051" s="169">
        <v>1582343</v>
      </c>
      <c r="G1051" s="169">
        <v>330493</v>
      </c>
      <c r="H1051" s="169">
        <v>10800716</v>
      </c>
    </row>
    <row r="1052" spans="1:8" x14ac:dyDescent="0.35">
      <c r="A1052" s="33" t="s">
        <v>607</v>
      </c>
      <c r="B1052" s="169">
        <v>6555908</v>
      </c>
      <c r="C1052" s="169">
        <v>3107821</v>
      </c>
      <c r="D1052" s="169">
        <v>1109682</v>
      </c>
      <c r="E1052" s="169">
        <v>866030</v>
      </c>
      <c r="F1052" s="169">
        <v>1565609</v>
      </c>
      <c r="G1052" s="169">
        <v>404149</v>
      </c>
      <c r="H1052" s="169">
        <v>13609199</v>
      </c>
    </row>
    <row r="1053" spans="1:8" x14ac:dyDescent="0.35">
      <c r="A1053" s="33" t="s">
        <v>608</v>
      </c>
      <c r="B1053" s="169">
        <v>4590691</v>
      </c>
      <c r="C1053" s="169">
        <v>2047112</v>
      </c>
      <c r="D1053" s="169">
        <v>672617</v>
      </c>
      <c r="E1053" s="169">
        <v>818794</v>
      </c>
      <c r="F1053" s="169">
        <v>1186343</v>
      </c>
      <c r="G1053" s="169">
        <v>353171</v>
      </c>
      <c r="H1053" s="169">
        <v>9668728</v>
      </c>
    </row>
    <row r="1054" spans="1:8" x14ac:dyDescent="0.35">
      <c r="A1054" s="33" t="s">
        <v>748</v>
      </c>
      <c r="B1054" s="169">
        <v>4452194</v>
      </c>
      <c r="C1054" s="169">
        <v>2157372</v>
      </c>
      <c r="D1054" s="169">
        <v>635083</v>
      </c>
      <c r="E1054" s="169">
        <v>873996</v>
      </c>
      <c r="F1054" s="169">
        <v>1143841</v>
      </c>
      <c r="G1054" s="169">
        <v>462299</v>
      </c>
      <c r="H1054" s="169">
        <v>9724785</v>
      </c>
    </row>
    <row r="1055" spans="1:8" x14ac:dyDescent="0.35">
      <c r="A1055" s="33" t="s">
        <v>610</v>
      </c>
      <c r="B1055" s="169">
        <v>5208223</v>
      </c>
      <c r="C1055" s="169">
        <v>2182555</v>
      </c>
      <c r="D1055" s="169">
        <v>759360</v>
      </c>
      <c r="E1055" s="169">
        <v>937190</v>
      </c>
      <c r="F1055" s="169">
        <v>1404490</v>
      </c>
      <c r="G1055" s="169">
        <v>492984</v>
      </c>
      <c r="H1055" s="169">
        <v>10984802</v>
      </c>
    </row>
    <row r="1056" spans="1:8" x14ac:dyDescent="0.35">
      <c r="A1056" s="33" t="s">
        <v>611</v>
      </c>
      <c r="B1056" s="169">
        <v>5992598</v>
      </c>
      <c r="C1056" s="169">
        <v>3353286</v>
      </c>
      <c r="D1056" s="169">
        <v>842697</v>
      </c>
      <c r="E1056" s="169">
        <v>907186</v>
      </c>
      <c r="F1056" s="169">
        <v>1281468</v>
      </c>
      <c r="G1056" s="169">
        <v>604637</v>
      </c>
      <c r="H1056" s="169">
        <v>12981872</v>
      </c>
    </row>
    <row r="1057" spans="1:8" x14ac:dyDescent="0.35">
      <c r="A1057" s="33" t="s">
        <v>612</v>
      </c>
      <c r="B1057" s="169">
        <v>5106774</v>
      </c>
      <c r="C1057" s="169">
        <v>3062064</v>
      </c>
      <c r="D1057" s="169">
        <v>717181</v>
      </c>
      <c r="E1057" s="169">
        <v>909303</v>
      </c>
      <c r="F1057" s="169">
        <v>1286146</v>
      </c>
      <c r="G1057" s="169">
        <v>393482</v>
      </c>
      <c r="H1057" s="169">
        <v>11474950</v>
      </c>
    </row>
    <row r="1058" spans="1:8" x14ac:dyDescent="0.35">
      <c r="A1058" s="33" t="s">
        <v>613</v>
      </c>
      <c r="B1058" s="169">
        <v>7452499</v>
      </c>
      <c r="C1058" s="169">
        <v>3876086</v>
      </c>
      <c r="D1058" s="169">
        <v>1014606</v>
      </c>
      <c r="E1058" s="169">
        <v>963446</v>
      </c>
      <c r="F1058" s="169">
        <v>1192535</v>
      </c>
      <c r="G1058" s="169">
        <v>317920</v>
      </c>
      <c r="H1058" s="169">
        <v>14817092</v>
      </c>
    </row>
    <row r="1059" spans="1:8" x14ac:dyDescent="0.35">
      <c r="A1059" s="265" t="s">
        <v>749</v>
      </c>
      <c r="B1059" s="195">
        <f>SUM(B1039:B1058)</f>
        <v>122424762</v>
      </c>
      <c r="C1059" s="195">
        <f t="shared" ref="C1059:H1059" si="84">SUM(C1039:C1058)</f>
        <v>57664222</v>
      </c>
      <c r="D1059" s="195">
        <f t="shared" si="84"/>
        <v>17706470</v>
      </c>
      <c r="E1059" s="195">
        <f t="shared" si="84"/>
        <v>19092265</v>
      </c>
      <c r="F1059" s="195">
        <f t="shared" si="84"/>
        <v>28945429</v>
      </c>
      <c r="G1059" s="195">
        <f t="shared" si="84"/>
        <v>7543620</v>
      </c>
      <c r="H1059" s="195">
        <f t="shared" si="84"/>
        <v>253376768</v>
      </c>
    </row>
    <row r="1060" spans="1:8" x14ac:dyDescent="0.35">
      <c r="A1060" s="264" t="s">
        <v>750</v>
      </c>
      <c r="B1060" s="194">
        <f>B1059/20</f>
        <v>6121238.0999999996</v>
      </c>
      <c r="C1060" s="194">
        <f t="shared" ref="C1060:H1060" si="85">C1059/20</f>
        <v>2883211.1</v>
      </c>
      <c r="D1060" s="194">
        <f t="shared" si="85"/>
        <v>885323.5</v>
      </c>
      <c r="E1060" s="194">
        <f t="shared" si="85"/>
        <v>954613.25</v>
      </c>
      <c r="F1060" s="194">
        <f t="shared" si="85"/>
        <v>1447271.45</v>
      </c>
      <c r="G1060" s="194">
        <f t="shared" si="85"/>
        <v>377181</v>
      </c>
      <c r="H1060" s="194">
        <f t="shared" si="85"/>
        <v>12668838.4</v>
      </c>
    </row>
    <row r="1062" spans="1:8" x14ac:dyDescent="0.35">
      <c r="A1062" s="33" t="s">
        <v>751</v>
      </c>
      <c r="B1062" s="169">
        <v>7038754</v>
      </c>
      <c r="C1062" s="169">
        <v>3999073</v>
      </c>
      <c r="D1062" s="169">
        <v>1102002</v>
      </c>
      <c r="E1062" s="169">
        <v>798893</v>
      </c>
      <c r="F1062" s="169">
        <v>1389607</v>
      </c>
      <c r="G1062" s="169">
        <v>339488</v>
      </c>
      <c r="H1062" s="169">
        <v>14667817</v>
      </c>
    </row>
    <row r="1063" spans="1:8" x14ac:dyDescent="0.35">
      <c r="A1063" s="33" t="s">
        <v>617</v>
      </c>
      <c r="B1063" s="169">
        <v>8066664</v>
      </c>
      <c r="C1063" s="169">
        <v>4259252</v>
      </c>
      <c r="D1063" s="169">
        <v>981808</v>
      </c>
      <c r="E1063" s="169">
        <v>1240897</v>
      </c>
      <c r="F1063" s="169">
        <v>1447537</v>
      </c>
      <c r="G1063" s="169">
        <v>364710</v>
      </c>
      <c r="H1063" s="169">
        <v>16360868</v>
      </c>
    </row>
    <row r="1064" spans="1:8" x14ac:dyDescent="0.35">
      <c r="A1064" s="33" t="s">
        <v>618</v>
      </c>
      <c r="B1064" s="169">
        <v>7962316</v>
      </c>
      <c r="C1064" s="169">
        <v>5063420</v>
      </c>
      <c r="D1064" s="169">
        <v>1182287</v>
      </c>
      <c r="E1064" s="169">
        <v>923662</v>
      </c>
      <c r="F1064" s="169">
        <v>1602845</v>
      </c>
      <c r="G1064" s="169">
        <v>469338</v>
      </c>
      <c r="H1064" s="169">
        <v>17203868</v>
      </c>
    </row>
    <row r="1065" spans="1:8" x14ac:dyDescent="0.35">
      <c r="A1065" s="33" t="s">
        <v>619</v>
      </c>
      <c r="B1065" s="169">
        <v>10589146</v>
      </c>
      <c r="C1065" s="169">
        <v>6600400</v>
      </c>
      <c r="D1065" s="169">
        <v>1756679</v>
      </c>
      <c r="E1065" s="169">
        <v>1178841</v>
      </c>
      <c r="F1065" s="169">
        <v>2591859</v>
      </c>
      <c r="G1065" s="169">
        <v>701813</v>
      </c>
      <c r="H1065" s="169">
        <v>23418738</v>
      </c>
    </row>
    <row r="1066" spans="1:8" x14ac:dyDescent="0.35">
      <c r="A1066" s="33" t="s">
        <v>620</v>
      </c>
      <c r="B1066" s="169">
        <v>10740635</v>
      </c>
      <c r="C1066" s="169">
        <v>8110666</v>
      </c>
      <c r="D1066" s="169">
        <v>1610047</v>
      </c>
      <c r="E1066" s="169">
        <v>1155789</v>
      </c>
      <c r="F1066" s="169">
        <v>2242277</v>
      </c>
      <c r="G1066" s="169">
        <v>533735</v>
      </c>
      <c r="H1066" s="169">
        <v>24393149</v>
      </c>
    </row>
    <row r="1067" spans="1:8" x14ac:dyDescent="0.35">
      <c r="A1067" s="33" t="s">
        <v>752</v>
      </c>
      <c r="B1067" s="169">
        <v>9415495</v>
      </c>
      <c r="C1067" s="169">
        <v>8290637</v>
      </c>
      <c r="D1067" s="169">
        <v>1378253</v>
      </c>
      <c r="E1067" s="169">
        <v>1057284</v>
      </c>
      <c r="F1067" s="169">
        <v>2170003</v>
      </c>
      <c r="G1067" s="169">
        <v>619028</v>
      </c>
      <c r="H1067" s="169">
        <v>22930700</v>
      </c>
    </row>
    <row r="1068" spans="1:8" x14ac:dyDescent="0.35">
      <c r="A1068" s="33" t="s">
        <v>622</v>
      </c>
      <c r="B1068" s="169">
        <v>11410053</v>
      </c>
      <c r="C1068" s="169">
        <v>8260466</v>
      </c>
      <c r="D1068" s="169">
        <v>1635056</v>
      </c>
      <c r="E1068" s="169">
        <v>1236668</v>
      </c>
      <c r="F1068" s="169">
        <v>2428601</v>
      </c>
      <c r="G1068" s="169">
        <v>763807</v>
      </c>
      <c r="H1068" s="169">
        <v>25734651</v>
      </c>
    </row>
    <row r="1069" spans="1:8" x14ac:dyDescent="0.35">
      <c r="A1069" s="33" t="s">
        <v>623</v>
      </c>
      <c r="B1069" s="169">
        <v>12906731</v>
      </c>
      <c r="C1069" s="169">
        <v>6573708</v>
      </c>
      <c r="D1069" s="169">
        <v>1365767</v>
      </c>
      <c r="E1069" s="169">
        <v>1166299</v>
      </c>
      <c r="F1069" s="169">
        <v>2221485</v>
      </c>
      <c r="G1069" s="169">
        <v>644957</v>
      </c>
      <c r="H1069" s="169">
        <v>24878947</v>
      </c>
    </row>
    <row r="1070" spans="1:8" x14ac:dyDescent="0.35">
      <c r="A1070" s="33" t="s">
        <v>624</v>
      </c>
      <c r="B1070" s="169">
        <v>10839338</v>
      </c>
      <c r="C1070" s="169">
        <v>5763818</v>
      </c>
      <c r="D1070" s="169">
        <v>1261018</v>
      </c>
      <c r="E1070" s="169">
        <v>1356356</v>
      </c>
      <c r="F1070" s="169">
        <v>2258849</v>
      </c>
      <c r="G1070" s="169">
        <v>632209</v>
      </c>
      <c r="H1070" s="169">
        <v>22111588</v>
      </c>
    </row>
    <row r="1071" spans="1:8" x14ac:dyDescent="0.35">
      <c r="A1071" s="33" t="s">
        <v>625</v>
      </c>
      <c r="B1071" s="169">
        <v>6262893</v>
      </c>
      <c r="C1071" s="169">
        <v>3660448</v>
      </c>
      <c r="D1071" s="169">
        <v>831232</v>
      </c>
      <c r="E1071" s="169">
        <v>962621</v>
      </c>
      <c r="F1071" s="169">
        <v>1663893</v>
      </c>
      <c r="G1071" s="169">
        <v>371490</v>
      </c>
      <c r="H1071" s="169">
        <v>13752577</v>
      </c>
    </row>
    <row r="1072" spans="1:8" x14ac:dyDescent="0.35">
      <c r="A1072" s="33" t="s">
        <v>753</v>
      </c>
      <c r="B1072" s="169">
        <v>3923000</v>
      </c>
      <c r="C1072" s="169">
        <v>2741794</v>
      </c>
      <c r="D1072" s="169">
        <v>770835</v>
      </c>
      <c r="E1072" s="169">
        <v>723989</v>
      </c>
      <c r="F1072" s="169">
        <v>1392201</v>
      </c>
      <c r="G1072" s="169">
        <v>275969</v>
      </c>
      <c r="H1072" s="169">
        <v>9827788</v>
      </c>
    </row>
    <row r="1073" spans="1:8" x14ac:dyDescent="0.35">
      <c r="A1073" s="33" t="s">
        <v>627</v>
      </c>
      <c r="B1073" s="169">
        <v>5758997</v>
      </c>
      <c r="C1073" s="169">
        <v>3400192</v>
      </c>
      <c r="D1073" s="169">
        <v>774505</v>
      </c>
      <c r="E1073" s="169">
        <v>914341</v>
      </c>
      <c r="F1073" s="169">
        <v>2011985</v>
      </c>
      <c r="G1073" s="169">
        <v>339449</v>
      </c>
      <c r="H1073" s="169">
        <v>13199469</v>
      </c>
    </row>
    <row r="1074" spans="1:8" x14ac:dyDescent="0.35">
      <c r="A1074" s="33" t="s">
        <v>628</v>
      </c>
      <c r="B1074" s="169">
        <v>5219355</v>
      </c>
      <c r="C1074" s="169">
        <v>2934156</v>
      </c>
      <c r="D1074" s="169">
        <v>786497</v>
      </c>
      <c r="E1074" s="169">
        <v>970853</v>
      </c>
      <c r="F1074" s="169">
        <v>1625295</v>
      </c>
      <c r="G1074" s="169">
        <v>344265</v>
      </c>
      <c r="H1074" s="169">
        <v>11880421</v>
      </c>
    </row>
    <row r="1075" spans="1:8" x14ac:dyDescent="0.35">
      <c r="A1075" s="33" t="s">
        <v>629</v>
      </c>
      <c r="B1075" s="169">
        <v>7496326</v>
      </c>
      <c r="C1075" s="169">
        <v>5270910</v>
      </c>
      <c r="D1075" s="169">
        <v>866004</v>
      </c>
      <c r="E1075" s="169">
        <v>786909</v>
      </c>
      <c r="F1075" s="169">
        <v>2819591</v>
      </c>
      <c r="G1075" s="169">
        <v>494639</v>
      </c>
      <c r="H1075" s="169">
        <v>17734379</v>
      </c>
    </row>
    <row r="1076" spans="1:8" x14ac:dyDescent="0.35">
      <c r="A1076" s="33" t="s">
        <v>630</v>
      </c>
      <c r="B1076" s="169">
        <v>5935120</v>
      </c>
      <c r="C1076" s="169">
        <v>4896500</v>
      </c>
      <c r="D1076" s="169">
        <v>867636</v>
      </c>
      <c r="E1076" s="169">
        <v>711981</v>
      </c>
      <c r="F1076" s="169">
        <v>1531908</v>
      </c>
      <c r="G1076" s="169">
        <v>588776</v>
      </c>
      <c r="H1076" s="169">
        <v>14531921</v>
      </c>
    </row>
    <row r="1077" spans="1:8" x14ac:dyDescent="0.35">
      <c r="A1077" s="33" t="s">
        <v>754</v>
      </c>
      <c r="B1077" s="169">
        <v>4704277</v>
      </c>
      <c r="C1077" s="169">
        <v>3476452</v>
      </c>
      <c r="D1077" s="169">
        <v>550151</v>
      </c>
      <c r="E1077" s="169">
        <v>763880</v>
      </c>
      <c r="F1077" s="169">
        <v>1594790</v>
      </c>
      <c r="G1077" s="169">
        <v>592984</v>
      </c>
      <c r="H1077" s="169">
        <v>11682534</v>
      </c>
    </row>
    <row r="1078" spans="1:8" x14ac:dyDescent="0.35">
      <c r="A1078" s="33" t="s">
        <v>632</v>
      </c>
      <c r="B1078" s="169">
        <v>6951818</v>
      </c>
      <c r="C1078" s="169">
        <v>4173138</v>
      </c>
      <c r="D1078" s="169">
        <v>700121</v>
      </c>
      <c r="E1078" s="169">
        <v>1094409</v>
      </c>
      <c r="F1078" s="169">
        <v>1754986</v>
      </c>
      <c r="G1078" s="169">
        <v>704032</v>
      </c>
      <c r="H1078" s="169">
        <v>15378504</v>
      </c>
    </row>
    <row r="1079" spans="1:8" x14ac:dyDescent="0.35">
      <c r="A1079" s="33" t="s">
        <v>633</v>
      </c>
      <c r="B1079" s="169">
        <v>8053422</v>
      </c>
      <c r="C1079" s="169">
        <v>3401795</v>
      </c>
      <c r="D1079" s="169">
        <v>724104</v>
      </c>
      <c r="E1079" s="169">
        <v>977982</v>
      </c>
      <c r="F1079" s="169">
        <v>1425975</v>
      </c>
      <c r="G1079" s="169">
        <v>831721</v>
      </c>
      <c r="H1079" s="169">
        <v>15414999</v>
      </c>
    </row>
    <row r="1080" spans="1:8" x14ac:dyDescent="0.35">
      <c r="A1080" s="33" t="s">
        <v>634</v>
      </c>
      <c r="B1080" s="169">
        <v>9753999</v>
      </c>
      <c r="C1080" s="169">
        <v>4035717</v>
      </c>
      <c r="D1080" s="169">
        <v>871598</v>
      </c>
      <c r="E1080" s="169">
        <v>939604</v>
      </c>
      <c r="F1080" s="169">
        <v>1750090</v>
      </c>
      <c r="G1080" s="169">
        <v>759138</v>
      </c>
      <c r="H1080" s="169">
        <v>18110146</v>
      </c>
    </row>
    <row r="1081" spans="1:8" x14ac:dyDescent="0.35">
      <c r="A1081" s="33" t="s">
        <v>635</v>
      </c>
      <c r="B1081" s="169">
        <v>9352129</v>
      </c>
      <c r="C1081" s="169">
        <v>3929684</v>
      </c>
      <c r="D1081" s="169">
        <v>934798</v>
      </c>
      <c r="E1081" s="169">
        <v>1429487</v>
      </c>
      <c r="F1081" s="169">
        <v>1360254</v>
      </c>
      <c r="G1081" s="169">
        <v>554723</v>
      </c>
      <c r="H1081" s="169">
        <v>17561075</v>
      </c>
    </row>
    <row r="1082" spans="1:8" x14ac:dyDescent="0.35">
      <c r="A1082" s="33" t="s">
        <v>755</v>
      </c>
      <c r="B1082" s="169">
        <v>6429296</v>
      </c>
      <c r="C1082" s="169">
        <v>2438534</v>
      </c>
      <c r="D1082" s="169">
        <v>511902</v>
      </c>
      <c r="E1082" s="169">
        <v>1148000</v>
      </c>
      <c r="F1082" s="169">
        <v>1387177</v>
      </c>
      <c r="G1082" s="169">
        <v>360613</v>
      </c>
      <c r="H1082" s="169">
        <v>12275522</v>
      </c>
    </row>
    <row r="1083" spans="1:8" x14ac:dyDescent="0.35">
      <c r="A1083" s="33" t="s">
        <v>637</v>
      </c>
      <c r="B1083" s="169">
        <v>7387862</v>
      </c>
      <c r="C1083" s="169">
        <v>3394269</v>
      </c>
      <c r="D1083" s="169">
        <v>651326</v>
      </c>
      <c r="E1083" s="169">
        <v>1142208</v>
      </c>
      <c r="F1083" s="169">
        <v>1543478</v>
      </c>
      <c r="G1083" s="169">
        <v>401878</v>
      </c>
      <c r="H1083" s="169">
        <v>14521021</v>
      </c>
    </row>
    <row r="1084" spans="1:8" x14ac:dyDescent="0.35">
      <c r="A1084" s="33" t="s">
        <v>638</v>
      </c>
      <c r="B1084" s="169">
        <v>7314105</v>
      </c>
      <c r="C1084" s="169">
        <v>4011774</v>
      </c>
      <c r="D1084" s="169">
        <v>681702</v>
      </c>
      <c r="E1084" s="169">
        <v>1002983</v>
      </c>
      <c r="F1084" s="169">
        <v>2286027</v>
      </c>
      <c r="G1084" s="169">
        <v>310830</v>
      </c>
      <c r="H1084" s="169">
        <v>15607421</v>
      </c>
    </row>
    <row r="1085" spans="1:8" x14ac:dyDescent="0.35">
      <c r="A1085" s="265" t="s">
        <v>756</v>
      </c>
      <c r="B1085" s="195">
        <f>SUM(B1062:B1084)</f>
        <v>183511731</v>
      </c>
      <c r="C1085" s="195">
        <f t="shared" ref="C1085:H1085" si="86">SUM(C1062:C1084)</f>
        <v>108686803</v>
      </c>
      <c r="D1085" s="195">
        <f t="shared" si="86"/>
        <v>22795328</v>
      </c>
      <c r="E1085" s="195">
        <f t="shared" si="86"/>
        <v>23683936</v>
      </c>
      <c r="F1085" s="195">
        <f t="shared" si="86"/>
        <v>42500713</v>
      </c>
      <c r="G1085" s="195">
        <f t="shared" si="86"/>
        <v>11999592</v>
      </c>
      <c r="H1085" s="195">
        <f t="shared" si="86"/>
        <v>393178103</v>
      </c>
    </row>
    <row r="1086" spans="1:8" x14ac:dyDescent="0.35">
      <c r="A1086" s="264" t="s">
        <v>757</v>
      </c>
      <c r="B1086" s="194">
        <f>B1085/23</f>
        <v>7978770.9130434785</v>
      </c>
      <c r="C1086" s="194">
        <f t="shared" ref="C1086:H1086" si="87">C1085/23</f>
        <v>4725513.1739130439</v>
      </c>
      <c r="D1086" s="194">
        <f t="shared" si="87"/>
        <v>991101.21739130432</v>
      </c>
      <c r="E1086" s="194">
        <f t="shared" si="87"/>
        <v>1029736.3478260869</v>
      </c>
      <c r="F1086" s="194">
        <f t="shared" si="87"/>
        <v>1847857.0869565217</v>
      </c>
      <c r="G1086" s="194">
        <f t="shared" si="87"/>
        <v>521721.39130434784</v>
      </c>
      <c r="H1086" s="194">
        <f t="shared" si="87"/>
        <v>17094700.130434781</v>
      </c>
    </row>
    <row r="1087" spans="1:8" ht="21" x14ac:dyDescent="0.5">
      <c r="A1087" s="231">
        <v>2011</v>
      </c>
    </row>
    <row r="1088" spans="1:8" ht="7.5" customHeight="1" x14ac:dyDescent="0.5">
      <c r="A1088" s="231"/>
    </row>
    <row r="1089" spans="1:8" x14ac:dyDescent="0.35">
      <c r="A1089" s="33" t="s">
        <v>641</v>
      </c>
      <c r="B1089" s="169">
        <v>6476739</v>
      </c>
      <c r="C1089" s="169">
        <v>3445083</v>
      </c>
      <c r="D1089" s="169">
        <v>787544</v>
      </c>
      <c r="E1089" s="169">
        <v>1085569</v>
      </c>
      <c r="F1089" s="169">
        <v>1521025</v>
      </c>
      <c r="G1089" s="169">
        <v>258893</v>
      </c>
      <c r="H1089" s="169">
        <f>B1089+C1089+D1089+E1089+F1089+G1089</f>
        <v>13574853</v>
      </c>
    </row>
    <row r="1090" spans="1:8" x14ac:dyDescent="0.35">
      <c r="A1090" s="33" t="s">
        <v>642</v>
      </c>
      <c r="B1090" s="169">
        <v>6695866</v>
      </c>
      <c r="C1090" s="169">
        <v>3293823</v>
      </c>
      <c r="D1090" s="169">
        <v>734315</v>
      </c>
      <c r="E1090" s="169">
        <v>906217</v>
      </c>
      <c r="F1090" s="169">
        <v>1414391</v>
      </c>
      <c r="G1090" s="169">
        <v>357310</v>
      </c>
      <c r="H1090" s="169">
        <f t="shared" ref="H1090:H1109" si="88">B1090+C1090+D1090+E1090+F1090+G1090</f>
        <v>13401922</v>
      </c>
    </row>
    <row r="1091" spans="1:8" x14ac:dyDescent="0.35">
      <c r="A1091" s="33" t="s">
        <v>758</v>
      </c>
      <c r="B1091" s="169">
        <v>5734390</v>
      </c>
      <c r="C1091" s="169">
        <v>4622464</v>
      </c>
      <c r="D1091" s="169">
        <v>1658156</v>
      </c>
      <c r="E1091" s="169">
        <v>890451</v>
      </c>
      <c r="F1091" s="169">
        <v>1525634</v>
      </c>
      <c r="G1091" s="169">
        <v>646708</v>
      </c>
      <c r="H1091" s="169">
        <f t="shared" si="88"/>
        <v>15077803</v>
      </c>
    </row>
    <row r="1092" spans="1:8" x14ac:dyDescent="0.35">
      <c r="A1092" s="33" t="s">
        <v>644</v>
      </c>
      <c r="B1092" s="169">
        <v>4416484</v>
      </c>
      <c r="C1092" s="169">
        <v>3602528</v>
      </c>
      <c r="D1092" s="169">
        <v>831664</v>
      </c>
      <c r="E1092" s="169">
        <v>934897</v>
      </c>
      <c r="F1092" s="169">
        <v>1673525</v>
      </c>
      <c r="G1092" s="169">
        <v>496673</v>
      </c>
      <c r="H1092" s="169">
        <f t="shared" si="88"/>
        <v>11955771</v>
      </c>
    </row>
    <row r="1093" spans="1:8" x14ac:dyDescent="0.35">
      <c r="A1093" s="33" t="s">
        <v>645</v>
      </c>
      <c r="B1093" s="169">
        <v>3894263</v>
      </c>
      <c r="C1093" s="169">
        <v>4576099</v>
      </c>
      <c r="D1093" s="169">
        <v>997695</v>
      </c>
      <c r="E1093" s="169">
        <v>1082933</v>
      </c>
      <c r="F1093" s="169">
        <v>1776048</v>
      </c>
      <c r="G1093" s="169">
        <v>349146</v>
      </c>
      <c r="H1093" s="169">
        <f t="shared" si="88"/>
        <v>12676184</v>
      </c>
    </row>
    <row r="1094" spans="1:8" x14ac:dyDescent="0.35">
      <c r="A1094" s="33" t="s">
        <v>646</v>
      </c>
      <c r="B1094" s="169">
        <v>5545031</v>
      </c>
      <c r="C1094" s="169">
        <v>6075762</v>
      </c>
      <c r="D1094" s="169">
        <v>1326115</v>
      </c>
      <c r="E1094" s="169">
        <v>983791</v>
      </c>
      <c r="F1094" s="169">
        <v>1568501</v>
      </c>
      <c r="G1094" s="169">
        <v>426871</v>
      </c>
      <c r="H1094" s="169">
        <f t="shared" si="88"/>
        <v>15926071</v>
      </c>
    </row>
    <row r="1095" spans="1:8" x14ac:dyDescent="0.35">
      <c r="A1095" s="33" t="s">
        <v>759</v>
      </c>
      <c r="B1095" s="169">
        <v>4714390</v>
      </c>
      <c r="C1095" s="169">
        <v>6059766</v>
      </c>
      <c r="D1095" s="169">
        <v>1281790</v>
      </c>
      <c r="E1095" s="169">
        <v>1071045</v>
      </c>
      <c r="F1095" s="169">
        <v>1583429</v>
      </c>
      <c r="G1095" s="169">
        <v>397846</v>
      </c>
      <c r="H1095" s="169">
        <f t="shared" si="88"/>
        <v>15108266</v>
      </c>
    </row>
    <row r="1096" spans="1:8" x14ac:dyDescent="0.35">
      <c r="A1096" s="33" t="s">
        <v>648</v>
      </c>
      <c r="B1096" s="169">
        <v>5136518</v>
      </c>
      <c r="C1096" s="169">
        <v>6089551</v>
      </c>
      <c r="D1096" s="169">
        <v>1354429</v>
      </c>
      <c r="E1096" s="169">
        <v>1088113</v>
      </c>
      <c r="F1096" s="169">
        <v>2137179</v>
      </c>
      <c r="G1096" s="169">
        <v>337308</v>
      </c>
      <c r="H1096" s="169">
        <f t="shared" si="88"/>
        <v>16143098</v>
      </c>
    </row>
    <row r="1097" spans="1:8" x14ac:dyDescent="0.35">
      <c r="A1097" s="33" t="s">
        <v>649</v>
      </c>
      <c r="B1097" s="169">
        <v>5608112</v>
      </c>
      <c r="C1097" s="169">
        <v>5711704</v>
      </c>
      <c r="D1097" s="169">
        <v>1504192</v>
      </c>
      <c r="E1097" s="169">
        <v>901304</v>
      </c>
      <c r="F1097" s="169">
        <v>1782831</v>
      </c>
      <c r="G1097" s="169">
        <v>343280</v>
      </c>
      <c r="H1097" s="169">
        <f t="shared" si="88"/>
        <v>15851423</v>
      </c>
    </row>
    <row r="1098" spans="1:8" x14ac:dyDescent="0.35">
      <c r="A1098" s="33" t="s">
        <v>650</v>
      </c>
      <c r="B1098" s="169">
        <v>6759085</v>
      </c>
      <c r="C1098" s="169">
        <v>4625442</v>
      </c>
      <c r="D1098" s="169">
        <v>1400871</v>
      </c>
      <c r="E1098" s="169">
        <v>1163362</v>
      </c>
      <c r="F1098" s="169">
        <v>1896360</v>
      </c>
      <c r="G1098" s="169">
        <v>435208</v>
      </c>
      <c r="H1098" s="169">
        <f t="shared" si="88"/>
        <v>16280328</v>
      </c>
    </row>
    <row r="1099" spans="1:8" x14ac:dyDescent="0.35">
      <c r="A1099" s="33" t="s">
        <v>651</v>
      </c>
      <c r="B1099" s="169">
        <v>4603335</v>
      </c>
      <c r="C1099" s="169">
        <v>3488586</v>
      </c>
      <c r="D1099" s="169">
        <v>902125</v>
      </c>
      <c r="E1099" s="169">
        <v>909299</v>
      </c>
      <c r="F1099" s="169">
        <v>1629738</v>
      </c>
      <c r="G1099" s="169">
        <v>351793</v>
      </c>
      <c r="H1099" s="169">
        <f t="shared" si="88"/>
        <v>11884876</v>
      </c>
    </row>
    <row r="1100" spans="1:8" x14ac:dyDescent="0.35">
      <c r="A1100" s="33" t="s">
        <v>760</v>
      </c>
      <c r="B1100" s="169">
        <v>4781932</v>
      </c>
      <c r="C1100" s="169">
        <v>3177540</v>
      </c>
      <c r="D1100" s="169">
        <v>832271</v>
      </c>
      <c r="E1100" s="169">
        <v>1091341</v>
      </c>
      <c r="F1100" s="169">
        <v>1565266</v>
      </c>
      <c r="G1100" s="169">
        <v>365456</v>
      </c>
      <c r="H1100" s="169">
        <f t="shared" si="88"/>
        <v>11813806</v>
      </c>
    </row>
    <row r="1101" spans="1:8" x14ac:dyDescent="0.35">
      <c r="A1101" s="33" t="s">
        <v>653</v>
      </c>
      <c r="B1101" s="169">
        <v>4572553</v>
      </c>
      <c r="C1101" s="169">
        <v>3305802</v>
      </c>
      <c r="D1101" s="169">
        <v>811850</v>
      </c>
      <c r="E1101" s="169">
        <v>872754</v>
      </c>
      <c r="F1101" s="169">
        <v>1499518</v>
      </c>
      <c r="G1101" s="169">
        <v>344606</v>
      </c>
      <c r="H1101" s="169">
        <f t="shared" si="88"/>
        <v>11407083</v>
      </c>
    </row>
    <row r="1102" spans="1:8" x14ac:dyDescent="0.35">
      <c r="A1102" s="33" t="s">
        <v>654</v>
      </c>
      <c r="B1102" s="169">
        <v>6271503</v>
      </c>
      <c r="C1102" s="169">
        <v>4138133</v>
      </c>
      <c r="D1102" s="169">
        <v>1049356</v>
      </c>
      <c r="E1102" s="169">
        <v>894092</v>
      </c>
      <c r="F1102" s="169">
        <v>1694951</v>
      </c>
      <c r="G1102" s="169">
        <v>364542</v>
      </c>
      <c r="H1102" s="169">
        <f t="shared" si="88"/>
        <v>14412577</v>
      </c>
    </row>
    <row r="1103" spans="1:8" x14ac:dyDescent="0.35">
      <c r="A1103" s="33" t="s">
        <v>655</v>
      </c>
      <c r="B1103" s="169">
        <v>7736222</v>
      </c>
      <c r="C1103" s="169">
        <v>6145319</v>
      </c>
      <c r="D1103" s="169">
        <v>1401259</v>
      </c>
      <c r="E1103" s="169">
        <v>1495872</v>
      </c>
      <c r="F1103" s="169">
        <v>2197698</v>
      </c>
      <c r="G1103" s="169">
        <v>640847</v>
      </c>
      <c r="H1103" s="169">
        <f t="shared" si="88"/>
        <v>19617217</v>
      </c>
    </row>
    <row r="1104" spans="1:8" x14ac:dyDescent="0.35">
      <c r="A1104" s="33" t="s">
        <v>656</v>
      </c>
      <c r="B1104" s="169">
        <v>5559601</v>
      </c>
      <c r="C1104" s="169">
        <v>4346827</v>
      </c>
      <c r="D1104" s="169">
        <v>1093029</v>
      </c>
      <c r="E1104" s="169">
        <v>1360854</v>
      </c>
      <c r="F1104" s="169">
        <v>1855950</v>
      </c>
      <c r="G1104" s="169">
        <v>782967</v>
      </c>
      <c r="H1104" s="169">
        <f t="shared" si="88"/>
        <v>14999228</v>
      </c>
    </row>
    <row r="1105" spans="1:8" x14ac:dyDescent="0.35">
      <c r="A1105" s="33" t="s">
        <v>761</v>
      </c>
      <c r="B1105" s="169">
        <v>4354920</v>
      </c>
      <c r="C1105" s="169">
        <v>3956523</v>
      </c>
      <c r="D1105" s="169">
        <v>1068298</v>
      </c>
      <c r="E1105" s="169">
        <v>1152240</v>
      </c>
      <c r="F1105" s="169">
        <v>1536475</v>
      </c>
      <c r="G1105" s="169">
        <v>781817</v>
      </c>
      <c r="H1105" s="169">
        <f t="shared" si="88"/>
        <v>12850273</v>
      </c>
    </row>
    <row r="1106" spans="1:8" x14ac:dyDescent="0.35">
      <c r="A1106" s="33" t="s">
        <v>658</v>
      </c>
      <c r="B1106" s="169">
        <v>4457772</v>
      </c>
      <c r="C1106" s="169">
        <v>4140025</v>
      </c>
      <c r="D1106" s="169">
        <v>1002427</v>
      </c>
      <c r="E1106" s="169">
        <v>1113112</v>
      </c>
      <c r="F1106" s="169">
        <v>1701313</v>
      </c>
      <c r="G1106" s="169">
        <v>557677</v>
      </c>
      <c r="H1106" s="169">
        <f t="shared" si="88"/>
        <v>12972326</v>
      </c>
    </row>
    <row r="1107" spans="1:8" x14ac:dyDescent="0.35">
      <c r="A1107" s="33" t="s">
        <v>659</v>
      </c>
      <c r="B1107" s="169">
        <v>5041596</v>
      </c>
      <c r="C1107" s="169">
        <v>3619541</v>
      </c>
      <c r="D1107" s="169">
        <v>864007</v>
      </c>
      <c r="E1107" s="169">
        <v>1311638</v>
      </c>
      <c r="F1107" s="169">
        <v>1467226</v>
      </c>
      <c r="G1107" s="169">
        <v>512460</v>
      </c>
      <c r="H1107" s="169">
        <f t="shared" si="88"/>
        <v>12816468</v>
      </c>
    </row>
    <row r="1108" spans="1:8" x14ac:dyDescent="0.35">
      <c r="A1108" s="33" t="s">
        <v>660</v>
      </c>
      <c r="B1108" s="169">
        <v>4233908</v>
      </c>
      <c r="C1108" s="169">
        <v>3888253</v>
      </c>
      <c r="D1108" s="169">
        <v>904305</v>
      </c>
      <c r="E1108" s="169">
        <v>1256778</v>
      </c>
      <c r="F1108" s="169">
        <v>1662720</v>
      </c>
      <c r="G1108" s="169">
        <v>409291</v>
      </c>
      <c r="H1108" s="169">
        <f t="shared" si="88"/>
        <v>12355255</v>
      </c>
    </row>
    <row r="1109" spans="1:8" x14ac:dyDescent="0.35">
      <c r="A1109" s="33" t="s">
        <v>661</v>
      </c>
      <c r="B1109" s="169">
        <v>4614929</v>
      </c>
      <c r="C1109" s="169">
        <v>3915961</v>
      </c>
      <c r="D1109" s="169">
        <v>929353</v>
      </c>
      <c r="E1109" s="169">
        <v>1679162</v>
      </c>
      <c r="F1109" s="169">
        <v>1760121</v>
      </c>
      <c r="G1109" s="169">
        <v>354135</v>
      </c>
      <c r="H1109" s="169">
        <f t="shared" si="88"/>
        <v>13253661</v>
      </c>
    </row>
    <row r="1110" spans="1:8" x14ac:dyDescent="0.35">
      <c r="A1110" s="265" t="s">
        <v>762</v>
      </c>
      <c r="B1110" s="195">
        <f>SUM(B1089:B1109)</f>
        <v>111209149</v>
      </c>
      <c r="C1110" s="195">
        <f t="shared" ref="C1110:H1110" si="89">SUM(C1089:C1109)</f>
        <v>92224732</v>
      </c>
      <c r="D1110" s="195">
        <f t="shared" si="89"/>
        <v>22735051</v>
      </c>
      <c r="E1110" s="195">
        <f t="shared" si="89"/>
        <v>23244824</v>
      </c>
      <c r="F1110" s="195">
        <f t="shared" si="89"/>
        <v>35449899</v>
      </c>
      <c r="G1110" s="195">
        <f t="shared" si="89"/>
        <v>9514834</v>
      </c>
      <c r="H1110" s="195">
        <f t="shared" si="89"/>
        <v>294378489</v>
      </c>
    </row>
    <row r="1111" spans="1:8" x14ac:dyDescent="0.35">
      <c r="A1111" s="264" t="s">
        <v>763</v>
      </c>
      <c r="B1111" s="194">
        <f>B1110/21</f>
        <v>5295673.7619047621</v>
      </c>
      <c r="C1111" s="194">
        <f t="shared" ref="C1111:H1111" si="90">C1110/21</f>
        <v>4391653.9047619049</v>
      </c>
      <c r="D1111" s="194">
        <f t="shared" si="90"/>
        <v>1082621.4761904762</v>
      </c>
      <c r="E1111" s="194">
        <f t="shared" si="90"/>
        <v>1106896.3809523811</v>
      </c>
      <c r="F1111" s="194">
        <f t="shared" si="90"/>
        <v>1688090.4285714286</v>
      </c>
      <c r="G1111" s="194">
        <f t="shared" si="90"/>
        <v>453087.33333333331</v>
      </c>
      <c r="H1111" s="194">
        <f t="shared" si="90"/>
        <v>14018023.285714285</v>
      </c>
    </row>
    <row r="1112" spans="1:8" x14ac:dyDescent="0.35">
      <c r="H1112" s="169"/>
    </row>
    <row r="1113" spans="1:8" x14ac:dyDescent="0.35">
      <c r="A1113" s="33" t="s">
        <v>764</v>
      </c>
      <c r="B1113" s="169">
        <v>4970304</v>
      </c>
      <c r="C1113" s="169">
        <v>4585867</v>
      </c>
      <c r="D1113" s="169">
        <v>1046157</v>
      </c>
      <c r="E1113" s="169">
        <v>1392542</v>
      </c>
      <c r="F1113" s="169">
        <v>1776334</v>
      </c>
      <c r="G1113" s="169">
        <v>330255</v>
      </c>
      <c r="H1113" s="169">
        <v>14101459</v>
      </c>
    </row>
    <row r="1114" spans="1:8" x14ac:dyDescent="0.35">
      <c r="A1114" s="33" t="s">
        <v>765</v>
      </c>
      <c r="B1114" s="169">
        <v>6895999</v>
      </c>
      <c r="C1114" s="169">
        <v>5480124</v>
      </c>
      <c r="D1114" s="169">
        <v>1176919</v>
      </c>
      <c r="E1114" s="169">
        <v>1326227</v>
      </c>
      <c r="F1114" s="169">
        <v>2054230</v>
      </c>
      <c r="G1114" s="169">
        <v>404318</v>
      </c>
      <c r="H1114" s="169">
        <v>17337817</v>
      </c>
    </row>
    <row r="1115" spans="1:8" x14ac:dyDescent="0.35">
      <c r="A1115" s="33" t="s">
        <v>766</v>
      </c>
      <c r="B1115" s="169">
        <v>4834949</v>
      </c>
      <c r="C1115" s="169">
        <v>3982929</v>
      </c>
      <c r="D1115" s="169">
        <v>1014675</v>
      </c>
      <c r="E1115" s="169">
        <v>1018861</v>
      </c>
      <c r="F1115" s="169">
        <v>1771696</v>
      </c>
      <c r="G1115" s="169">
        <v>348027</v>
      </c>
      <c r="H1115" s="169">
        <v>12971137</v>
      </c>
    </row>
    <row r="1116" spans="1:8" x14ac:dyDescent="0.35">
      <c r="A1116" s="33" t="s">
        <v>767</v>
      </c>
      <c r="B1116" s="169">
        <v>4891359</v>
      </c>
      <c r="C1116" s="169">
        <v>3787407</v>
      </c>
      <c r="D1116" s="169">
        <v>1218265</v>
      </c>
      <c r="E1116" s="169">
        <v>918819</v>
      </c>
      <c r="F1116" s="169">
        <v>2236106</v>
      </c>
      <c r="G1116" s="169">
        <v>302968</v>
      </c>
      <c r="H1116" s="169">
        <v>13354924</v>
      </c>
    </row>
    <row r="1117" spans="1:8" x14ac:dyDescent="0.35">
      <c r="A1117" s="33" t="s">
        <v>768</v>
      </c>
      <c r="B1117" s="169">
        <v>5816257</v>
      </c>
      <c r="C1117" s="169">
        <v>3740007</v>
      </c>
      <c r="D1117" s="169">
        <v>1001689</v>
      </c>
      <c r="E1117" s="169">
        <v>829220</v>
      </c>
      <c r="F1117" s="169">
        <v>2078010</v>
      </c>
      <c r="G1117" s="169">
        <v>285644</v>
      </c>
      <c r="H1117" s="169">
        <v>13750827</v>
      </c>
    </row>
    <row r="1118" spans="1:8" x14ac:dyDescent="0.35">
      <c r="A1118" s="33" t="s">
        <v>769</v>
      </c>
      <c r="B1118" s="169">
        <v>1082697</v>
      </c>
      <c r="C1118" s="169">
        <v>2370585</v>
      </c>
      <c r="D1118" s="169">
        <v>622122</v>
      </c>
      <c r="E1118" s="169">
        <v>965928</v>
      </c>
      <c r="F1118" s="169">
        <v>1571485</v>
      </c>
      <c r="G1118" s="169">
        <v>195335</v>
      </c>
      <c r="H1118" s="169">
        <v>6808152</v>
      </c>
    </row>
    <row r="1119" spans="1:8" x14ac:dyDescent="0.35">
      <c r="A1119" s="33" t="s">
        <v>770</v>
      </c>
      <c r="B1119" s="169">
        <v>4693421</v>
      </c>
      <c r="C1119" s="169">
        <v>2580165</v>
      </c>
      <c r="D1119" s="169">
        <v>736562</v>
      </c>
      <c r="E1119" s="169">
        <v>1781019</v>
      </c>
      <c r="F1119" s="169">
        <v>2321630</v>
      </c>
      <c r="G1119" s="169">
        <v>255291</v>
      </c>
      <c r="H1119" s="169">
        <v>12368088</v>
      </c>
    </row>
    <row r="1120" spans="1:8" x14ac:dyDescent="0.35">
      <c r="A1120" s="33" t="s">
        <v>771</v>
      </c>
      <c r="B1120" s="169">
        <v>5538948</v>
      </c>
      <c r="C1120" s="169">
        <v>3363785</v>
      </c>
      <c r="D1120" s="169">
        <v>997110</v>
      </c>
      <c r="E1120" s="169">
        <v>1404628</v>
      </c>
      <c r="F1120" s="169">
        <v>1910200</v>
      </c>
      <c r="G1120" s="169">
        <v>254426</v>
      </c>
      <c r="H1120" s="169">
        <v>13469097</v>
      </c>
    </row>
    <row r="1121" spans="1:8" x14ac:dyDescent="0.35">
      <c r="A1121" s="33" t="s">
        <v>772</v>
      </c>
      <c r="B1121" s="169">
        <v>5725591</v>
      </c>
      <c r="C1121" s="169">
        <v>3037744</v>
      </c>
      <c r="D1121" s="169">
        <v>824567</v>
      </c>
      <c r="E1121" s="169">
        <v>1226692</v>
      </c>
      <c r="F1121" s="169">
        <v>1971908</v>
      </c>
      <c r="G1121" s="169">
        <v>260004</v>
      </c>
      <c r="H1121" s="169">
        <v>13046506</v>
      </c>
    </row>
    <row r="1122" spans="1:8" x14ac:dyDescent="0.35">
      <c r="A1122" s="33" t="s">
        <v>773</v>
      </c>
      <c r="B1122" s="169">
        <v>4136058</v>
      </c>
      <c r="C1122" s="169">
        <v>2967256</v>
      </c>
      <c r="D1122" s="169">
        <v>778533</v>
      </c>
      <c r="E1122" s="169">
        <v>1203175</v>
      </c>
      <c r="F1122" s="169">
        <v>1975976</v>
      </c>
      <c r="G1122" s="169">
        <v>214123</v>
      </c>
      <c r="H1122" s="169">
        <v>11275121</v>
      </c>
    </row>
    <row r="1123" spans="1:8" x14ac:dyDescent="0.35">
      <c r="A1123" s="33" t="s">
        <v>774</v>
      </c>
      <c r="B1123" s="169">
        <v>3498477</v>
      </c>
      <c r="C1123" s="169">
        <v>3183873</v>
      </c>
      <c r="D1123" s="169">
        <v>791620</v>
      </c>
      <c r="E1123" s="169">
        <v>804739</v>
      </c>
      <c r="F1123" s="169">
        <v>1552012</v>
      </c>
      <c r="G1123" s="169">
        <v>253192</v>
      </c>
      <c r="H1123" s="169">
        <v>10083913</v>
      </c>
    </row>
    <row r="1124" spans="1:8" x14ac:dyDescent="0.35">
      <c r="A1124" s="33" t="s">
        <v>775</v>
      </c>
      <c r="B1124" s="169">
        <v>5041449</v>
      </c>
      <c r="C1124" s="169">
        <v>3936063</v>
      </c>
      <c r="D1124" s="169">
        <v>927296</v>
      </c>
      <c r="E1124" s="169">
        <v>1116171</v>
      </c>
      <c r="F1124" s="169">
        <v>1842812</v>
      </c>
      <c r="G1124" s="169">
        <v>392737</v>
      </c>
      <c r="H1124" s="169">
        <v>13256528</v>
      </c>
    </row>
    <row r="1125" spans="1:8" x14ac:dyDescent="0.35">
      <c r="A1125" s="33" t="s">
        <v>776</v>
      </c>
      <c r="B1125" s="169">
        <v>4247423</v>
      </c>
      <c r="C1125" s="169">
        <v>3239097</v>
      </c>
      <c r="D1125" s="169">
        <v>764861</v>
      </c>
      <c r="E1125" s="169">
        <v>1057128</v>
      </c>
      <c r="F1125" s="169">
        <v>2079128</v>
      </c>
      <c r="G1125" s="169">
        <v>285339</v>
      </c>
      <c r="H1125" s="169">
        <v>11672976</v>
      </c>
    </row>
    <row r="1126" spans="1:8" x14ac:dyDescent="0.35">
      <c r="A1126" s="33" t="s">
        <v>777</v>
      </c>
      <c r="B1126" s="169">
        <v>4857664</v>
      </c>
      <c r="C1126" s="169">
        <v>3814208</v>
      </c>
      <c r="D1126" s="169">
        <v>1116878</v>
      </c>
      <c r="E1126" s="169">
        <v>1054705</v>
      </c>
      <c r="F1126" s="169">
        <v>1937980</v>
      </c>
      <c r="G1126" s="169">
        <v>387837</v>
      </c>
      <c r="H1126" s="169">
        <v>13169272</v>
      </c>
    </row>
    <row r="1127" spans="1:8" x14ac:dyDescent="0.35">
      <c r="A1127" s="33" t="s">
        <v>778</v>
      </c>
      <c r="B1127" s="169">
        <v>3656964</v>
      </c>
      <c r="C1127" s="169">
        <v>2913825</v>
      </c>
      <c r="D1127" s="169">
        <v>888239</v>
      </c>
      <c r="E1127" s="169">
        <v>1129003</v>
      </c>
      <c r="F1127" s="169">
        <v>1374752</v>
      </c>
      <c r="G1127" s="169">
        <v>269182</v>
      </c>
      <c r="H1127" s="169">
        <v>10231965</v>
      </c>
    </row>
    <row r="1128" spans="1:8" x14ac:dyDescent="0.35">
      <c r="A1128" s="33" t="s">
        <v>779</v>
      </c>
      <c r="B1128" s="169">
        <v>3494460</v>
      </c>
      <c r="C1128" s="169">
        <v>2613487</v>
      </c>
      <c r="D1128" s="169">
        <v>710952</v>
      </c>
      <c r="E1128" s="169">
        <v>790411</v>
      </c>
      <c r="F1128" s="169">
        <v>2079996</v>
      </c>
      <c r="G1128" s="169">
        <v>251514</v>
      </c>
      <c r="H1128" s="169">
        <v>9940820</v>
      </c>
    </row>
    <row r="1129" spans="1:8" x14ac:dyDescent="0.35">
      <c r="A1129" s="33" t="s">
        <v>780</v>
      </c>
      <c r="B1129" s="169">
        <v>5265516</v>
      </c>
      <c r="C1129" s="169">
        <v>3391651</v>
      </c>
      <c r="D1129" s="169">
        <v>950096</v>
      </c>
      <c r="E1129" s="169">
        <v>881627</v>
      </c>
      <c r="F1129" s="169">
        <v>2297751</v>
      </c>
      <c r="G1129" s="169">
        <v>414379</v>
      </c>
      <c r="H1129" s="169">
        <v>13201020</v>
      </c>
    </row>
    <row r="1130" spans="1:8" x14ac:dyDescent="0.35">
      <c r="A1130" s="33" t="s">
        <v>781</v>
      </c>
      <c r="B1130" s="169">
        <v>5560601</v>
      </c>
      <c r="C1130" s="169">
        <v>3401101</v>
      </c>
      <c r="D1130" s="169">
        <v>910001</v>
      </c>
      <c r="E1130" s="169">
        <v>936693</v>
      </c>
      <c r="F1130" s="169">
        <v>1985028</v>
      </c>
      <c r="G1130" s="169">
        <v>360311</v>
      </c>
      <c r="H1130" s="169">
        <v>13153735</v>
      </c>
    </row>
    <row r="1131" spans="1:8" x14ac:dyDescent="0.35">
      <c r="A1131" s="33" t="s">
        <v>782</v>
      </c>
      <c r="B1131" s="169">
        <v>6644151</v>
      </c>
      <c r="C1131" s="169">
        <v>4352754</v>
      </c>
      <c r="D1131" s="169">
        <v>1126954</v>
      </c>
      <c r="E1131" s="169">
        <v>1061830</v>
      </c>
      <c r="F1131" s="169">
        <v>1929071</v>
      </c>
      <c r="G1131" s="169">
        <v>369663</v>
      </c>
      <c r="H1131" s="169">
        <v>15484423</v>
      </c>
    </row>
    <row r="1132" spans="1:8" x14ac:dyDescent="0.35">
      <c r="A1132" s="33" t="s">
        <v>783</v>
      </c>
      <c r="B1132" s="169">
        <v>4955453</v>
      </c>
      <c r="C1132" s="169">
        <v>2566414</v>
      </c>
      <c r="D1132" s="169">
        <v>647773</v>
      </c>
      <c r="E1132" s="169">
        <v>939929</v>
      </c>
      <c r="F1132" s="169">
        <v>1541554</v>
      </c>
      <c r="G1132" s="169">
        <v>254150</v>
      </c>
      <c r="H1132" s="169">
        <v>10905273</v>
      </c>
    </row>
    <row r="1133" spans="1:8" x14ac:dyDescent="0.35">
      <c r="A1133" s="33" t="s">
        <v>784</v>
      </c>
      <c r="B1133" s="169">
        <v>4975834</v>
      </c>
      <c r="C1133" s="169">
        <v>2905399</v>
      </c>
      <c r="D1133" s="169">
        <v>1198508</v>
      </c>
      <c r="E1133" s="169">
        <v>806536</v>
      </c>
      <c r="F1133" s="169">
        <v>1111487</v>
      </c>
      <c r="G1133" s="169">
        <v>265378</v>
      </c>
      <c r="H1133" s="169">
        <v>11263142</v>
      </c>
    </row>
    <row r="1134" spans="1:8" x14ac:dyDescent="0.35">
      <c r="A1134" s="265" t="s">
        <v>785</v>
      </c>
      <c r="B1134" s="195">
        <f>SUM(B1113:B1133)</f>
        <v>100783575</v>
      </c>
      <c r="C1134" s="195">
        <f t="shared" ref="C1134:H1134" si="91">SUM(C1113:C1133)</f>
        <v>72213741</v>
      </c>
      <c r="D1134" s="195">
        <f t="shared" si="91"/>
        <v>19449777</v>
      </c>
      <c r="E1134" s="195">
        <f t="shared" si="91"/>
        <v>22645883</v>
      </c>
      <c r="F1134" s="195">
        <f t="shared" si="91"/>
        <v>39399146</v>
      </c>
      <c r="G1134" s="195">
        <f t="shared" si="91"/>
        <v>6354073</v>
      </c>
      <c r="H1134" s="195">
        <f t="shared" si="91"/>
        <v>260846195</v>
      </c>
    </row>
    <row r="1135" spans="1:8" x14ac:dyDescent="0.35">
      <c r="A1135" s="264" t="s">
        <v>786</v>
      </c>
      <c r="B1135" s="194">
        <f>B1134/21</f>
        <v>4799217.8571428573</v>
      </c>
      <c r="C1135" s="194">
        <f t="shared" ref="C1135:H1135" si="92">C1134/21</f>
        <v>3438749.5714285714</v>
      </c>
      <c r="D1135" s="194">
        <f t="shared" si="92"/>
        <v>926179.85714285716</v>
      </c>
      <c r="E1135" s="194">
        <f t="shared" si="92"/>
        <v>1078375.3809523811</v>
      </c>
      <c r="F1135" s="194">
        <f t="shared" si="92"/>
        <v>1876149.8095238095</v>
      </c>
      <c r="G1135" s="194">
        <f t="shared" si="92"/>
        <v>302574.90476190473</v>
      </c>
      <c r="H1135" s="194">
        <f t="shared" si="92"/>
        <v>12421247.380952381</v>
      </c>
    </row>
    <row r="1137" spans="1:8" x14ac:dyDescent="0.35">
      <c r="A1137" s="33" t="s">
        <v>681</v>
      </c>
      <c r="B1137" s="169">
        <v>7464840</v>
      </c>
      <c r="C1137" s="169">
        <v>4863675</v>
      </c>
      <c r="D1137" s="169">
        <v>1187701</v>
      </c>
      <c r="E1137" s="169">
        <v>1035701</v>
      </c>
      <c r="F1137" s="169">
        <v>1780734</v>
      </c>
      <c r="G1137" s="169">
        <v>366862</v>
      </c>
      <c r="H1137" s="169">
        <v>16699513</v>
      </c>
    </row>
    <row r="1138" spans="1:8" x14ac:dyDescent="0.35">
      <c r="A1138" s="33" t="s">
        <v>682</v>
      </c>
      <c r="B1138" s="169">
        <v>5546721</v>
      </c>
      <c r="C1138" s="169">
        <v>2970308</v>
      </c>
      <c r="D1138" s="169">
        <v>791518</v>
      </c>
      <c r="E1138" s="169">
        <v>828166</v>
      </c>
      <c r="F1138" s="169">
        <v>1522766</v>
      </c>
      <c r="G1138" s="169">
        <v>319728</v>
      </c>
      <c r="H1138" s="169">
        <v>11979207</v>
      </c>
    </row>
    <row r="1139" spans="1:8" x14ac:dyDescent="0.35">
      <c r="A1139" s="33" t="s">
        <v>683</v>
      </c>
      <c r="B1139" s="169">
        <v>5298209</v>
      </c>
      <c r="C1139" s="169">
        <v>3602778</v>
      </c>
      <c r="D1139" s="169">
        <v>1072516</v>
      </c>
      <c r="E1139" s="169">
        <v>969739</v>
      </c>
      <c r="F1139" s="169">
        <v>1787262</v>
      </c>
      <c r="G1139" s="169">
        <v>330701</v>
      </c>
      <c r="H1139" s="169">
        <v>13061205</v>
      </c>
    </row>
    <row r="1140" spans="1:8" x14ac:dyDescent="0.35">
      <c r="A1140" s="33" t="s">
        <v>684</v>
      </c>
      <c r="B1140" s="169">
        <v>4903078</v>
      </c>
      <c r="C1140" s="169">
        <v>2859355</v>
      </c>
      <c r="D1140" s="169">
        <v>784026</v>
      </c>
      <c r="E1140" s="169">
        <v>841286</v>
      </c>
      <c r="F1140" s="169">
        <v>1339197</v>
      </c>
      <c r="G1140" s="169">
        <v>211782</v>
      </c>
      <c r="H1140" s="169">
        <v>10938724</v>
      </c>
    </row>
    <row r="1141" spans="1:8" x14ac:dyDescent="0.35">
      <c r="A1141" s="33" t="s">
        <v>787</v>
      </c>
      <c r="B1141" s="169">
        <v>3566393</v>
      </c>
      <c r="C1141" s="169">
        <v>2560755</v>
      </c>
      <c r="D1141" s="169">
        <v>648885</v>
      </c>
      <c r="E1141" s="169">
        <v>1100069</v>
      </c>
      <c r="F1141" s="169">
        <v>1561934</v>
      </c>
      <c r="G1141" s="169">
        <v>343626</v>
      </c>
      <c r="H1141" s="169">
        <v>9781662</v>
      </c>
    </row>
    <row r="1142" spans="1:8" x14ac:dyDescent="0.35">
      <c r="A1142" s="33" t="s">
        <v>686</v>
      </c>
      <c r="B1142" s="169">
        <v>4101376</v>
      </c>
      <c r="C1142" s="169">
        <v>2889056</v>
      </c>
      <c r="D1142" s="169">
        <v>641227</v>
      </c>
      <c r="E1142" s="169">
        <v>1293093</v>
      </c>
      <c r="F1142" s="169">
        <v>1851861</v>
      </c>
      <c r="G1142" s="169">
        <v>333092</v>
      </c>
      <c r="H1142" s="169">
        <v>11109705</v>
      </c>
    </row>
    <row r="1143" spans="1:8" x14ac:dyDescent="0.35">
      <c r="A1143" s="33" t="s">
        <v>687</v>
      </c>
      <c r="B1143" s="169">
        <v>6402159</v>
      </c>
      <c r="C1143" s="169">
        <v>4191549</v>
      </c>
      <c r="D1143" s="169">
        <v>990238</v>
      </c>
      <c r="E1143" s="169">
        <v>1566657</v>
      </c>
      <c r="F1143" s="169">
        <v>2103825</v>
      </c>
      <c r="G1143" s="169">
        <v>390327</v>
      </c>
      <c r="H1143" s="169">
        <v>15644755</v>
      </c>
    </row>
    <row r="1144" spans="1:8" x14ac:dyDescent="0.35">
      <c r="A1144" s="33" t="s">
        <v>688</v>
      </c>
      <c r="B1144" s="169">
        <v>6530724</v>
      </c>
      <c r="C1144" s="169">
        <v>3338255</v>
      </c>
      <c r="D1144" s="169">
        <v>856947</v>
      </c>
      <c r="E1144" s="169">
        <v>1364315</v>
      </c>
      <c r="F1144" s="169">
        <v>1940347</v>
      </c>
      <c r="G1144" s="169">
        <v>365169</v>
      </c>
      <c r="H1144" s="169">
        <v>14395757</v>
      </c>
    </row>
    <row r="1145" spans="1:8" x14ac:dyDescent="0.35">
      <c r="A1145" s="33" t="s">
        <v>689</v>
      </c>
      <c r="B1145" s="169">
        <v>1178270</v>
      </c>
      <c r="C1145" s="169">
        <v>2199541</v>
      </c>
      <c r="D1145" s="169">
        <v>602394</v>
      </c>
      <c r="E1145" s="169">
        <v>1059519</v>
      </c>
      <c r="F1145" s="169">
        <v>1864366</v>
      </c>
      <c r="G1145" s="169">
        <v>270553</v>
      </c>
      <c r="H1145" s="169">
        <v>7174643</v>
      </c>
    </row>
    <row r="1146" spans="1:8" x14ac:dyDescent="0.35">
      <c r="A1146" s="33" t="s">
        <v>788</v>
      </c>
      <c r="B1146" s="169">
        <v>4453580</v>
      </c>
      <c r="C1146" s="169">
        <v>2457484</v>
      </c>
      <c r="D1146" s="169">
        <v>579303</v>
      </c>
      <c r="E1146" s="169">
        <v>994347</v>
      </c>
      <c r="F1146" s="169">
        <v>2053763</v>
      </c>
      <c r="G1146" s="169">
        <v>227884</v>
      </c>
      <c r="H1146" s="169">
        <v>10766361</v>
      </c>
    </row>
    <row r="1147" spans="1:8" x14ac:dyDescent="0.35">
      <c r="A1147" s="33" t="s">
        <v>691</v>
      </c>
      <c r="B1147" s="169">
        <v>5490937</v>
      </c>
      <c r="C1147" s="169">
        <v>2915147</v>
      </c>
      <c r="D1147" s="169">
        <v>659955</v>
      </c>
      <c r="E1147" s="169">
        <v>1167327</v>
      </c>
      <c r="F1147" s="169">
        <v>1971770</v>
      </c>
      <c r="G1147" s="169">
        <v>322254</v>
      </c>
      <c r="H1147" s="169">
        <v>12527390</v>
      </c>
    </row>
    <row r="1148" spans="1:8" x14ac:dyDescent="0.35">
      <c r="A1148" s="33" t="s">
        <v>692</v>
      </c>
      <c r="B1148" s="169">
        <v>5957531</v>
      </c>
      <c r="C1148" s="169">
        <v>3489925</v>
      </c>
      <c r="D1148" s="169">
        <v>731448</v>
      </c>
      <c r="E1148" s="169">
        <v>1073162</v>
      </c>
      <c r="F1148" s="169">
        <v>2750371</v>
      </c>
      <c r="G1148" s="169">
        <v>382866</v>
      </c>
      <c r="H1148" s="169">
        <v>14385303</v>
      </c>
    </row>
    <row r="1149" spans="1:8" x14ac:dyDescent="0.35">
      <c r="A1149" s="33" t="s">
        <v>693</v>
      </c>
      <c r="B1149" s="169">
        <v>7800045</v>
      </c>
      <c r="C1149" s="169">
        <v>4154741</v>
      </c>
      <c r="D1149" s="169">
        <v>854190</v>
      </c>
      <c r="E1149" s="169">
        <v>1282694</v>
      </c>
      <c r="F1149" s="169">
        <v>2644139</v>
      </c>
      <c r="G1149" s="169">
        <v>526385</v>
      </c>
      <c r="H1149" s="169">
        <v>17262194</v>
      </c>
    </row>
    <row r="1150" spans="1:8" x14ac:dyDescent="0.35">
      <c r="A1150" s="33" t="s">
        <v>694</v>
      </c>
      <c r="B1150" s="169">
        <v>5196570</v>
      </c>
      <c r="C1150" s="169">
        <v>2954982</v>
      </c>
      <c r="D1150" s="169">
        <v>758998</v>
      </c>
      <c r="E1150" s="169">
        <v>1177792</v>
      </c>
      <c r="F1150" s="169">
        <v>1924518</v>
      </c>
      <c r="G1150" s="169">
        <v>355746</v>
      </c>
      <c r="H1150" s="169">
        <v>12368606</v>
      </c>
    </row>
    <row r="1151" spans="1:8" x14ac:dyDescent="0.35">
      <c r="A1151" s="33" t="s">
        <v>789</v>
      </c>
      <c r="B1151" s="169">
        <v>4134820</v>
      </c>
      <c r="C1151" s="169">
        <v>3215844</v>
      </c>
      <c r="D1151" s="169">
        <v>723194</v>
      </c>
      <c r="E1151" s="169">
        <v>1090475</v>
      </c>
      <c r="F1151" s="169">
        <v>1890005</v>
      </c>
      <c r="G1151" s="169">
        <v>482733</v>
      </c>
      <c r="H1151" s="169">
        <v>11537071</v>
      </c>
    </row>
    <row r="1152" spans="1:8" x14ac:dyDescent="0.35">
      <c r="A1152" s="33" t="s">
        <v>696</v>
      </c>
      <c r="B1152" s="169">
        <v>5950784</v>
      </c>
      <c r="C1152" s="169">
        <v>2965949</v>
      </c>
      <c r="D1152" s="169">
        <v>702904</v>
      </c>
      <c r="E1152" s="169">
        <v>1129324</v>
      </c>
      <c r="F1152" s="169">
        <v>1899934</v>
      </c>
      <c r="G1152" s="169">
        <v>445131</v>
      </c>
      <c r="H1152" s="169">
        <v>13094026</v>
      </c>
    </row>
    <row r="1153" spans="1:8" x14ac:dyDescent="0.35">
      <c r="A1153" s="33" t="s">
        <v>697</v>
      </c>
      <c r="B1153" s="169">
        <v>6788523</v>
      </c>
      <c r="C1153" s="169">
        <v>2991161</v>
      </c>
      <c r="D1153" s="169">
        <v>850006</v>
      </c>
      <c r="E1153" s="169">
        <v>1239482</v>
      </c>
      <c r="F1153" s="169">
        <v>1618958</v>
      </c>
      <c r="G1153" s="169">
        <v>451714</v>
      </c>
      <c r="H1153" s="169">
        <v>13939844</v>
      </c>
    </row>
    <row r="1154" spans="1:8" x14ac:dyDescent="0.35">
      <c r="A1154" s="33" t="s">
        <v>790</v>
      </c>
      <c r="B1154" s="169">
        <v>4669519</v>
      </c>
      <c r="C1154" s="169">
        <v>1913898</v>
      </c>
      <c r="D1154" s="169">
        <v>806009</v>
      </c>
      <c r="E1154" s="169">
        <v>822749</v>
      </c>
      <c r="F1154" s="169">
        <v>661736</v>
      </c>
      <c r="G1154" s="169">
        <v>378908</v>
      </c>
      <c r="H1154" s="169">
        <v>9252819</v>
      </c>
    </row>
    <row r="1155" spans="1:8" x14ac:dyDescent="0.35">
      <c r="A1155" s="33" t="s">
        <v>791</v>
      </c>
      <c r="B1155" s="169">
        <v>9821229</v>
      </c>
      <c r="C1155" s="169">
        <v>3063358</v>
      </c>
      <c r="D1155" s="169">
        <v>710348</v>
      </c>
      <c r="E1155" s="169">
        <v>1099573</v>
      </c>
      <c r="F1155" s="169">
        <v>1619281</v>
      </c>
      <c r="G1155" s="169">
        <v>529026</v>
      </c>
      <c r="H1155" s="169">
        <v>16842815</v>
      </c>
    </row>
    <row r="1156" spans="1:8" x14ac:dyDescent="0.35">
      <c r="A1156" s="33" t="s">
        <v>700</v>
      </c>
      <c r="B1156" s="169">
        <v>8487198</v>
      </c>
      <c r="C1156" s="169">
        <v>3124184</v>
      </c>
      <c r="D1156" s="169">
        <v>845844</v>
      </c>
      <c r="E1156" s="169">
        <v>1217711</v>
      </c>
      <c r="F1156" s="169">
        <v>1602656</v>
      </c>
      <c r="G1156" s="169">
        <v>381998</v>
      </c>
      <c r="H1156" s="169">
        <v>15659591</v>
      </c>
    </row>
    <row r="1157" spans="1:8" x14ac:dyDescent="0.35">
      <c r="A1157" s="33" t="s">
        <v>701</v>
      </c>
      <c r="B1157" s="169">
        <v>9099126</v>
      </c>
      <c r="C1157" s="169">
        <v>4259691</v>
      </c>
      <c r="D1157" s="169">
        <v>1240631</v>
      </c>
      <c r="E1157" s="169">
        <v>1001225</v>
      </c>
      <c r="F1157" s="169">
        <v>1844602</v>
      </c>
      <c r="G1157" s="169">
        <v>414696</v>
      </c>
      <c r="H1157" s="169">
        <v>17859971</v>
      </c>
    </row>
    <row r="1158" spans="1:8" x14ac:dyDescent="0.35">
      <c r="A1158" s="265" t="s">
        <v>792</v>
      </c>
      <c r="B1158" s="195">
        <f>SUM(B1137:B1157)</f>
        <v>122841632</v>
      </c>
      <c r="C1158" s="195">
        <f t="shared" ref="C1158:H1158" si="93">SUM(C1137:C1157)</f>
        <v>66981636</v>
      </c>
      <c r="D1158" s="195">
        <f t="shared" si="93"/>
        <v>17038282</v>
      </c>
      <c r="E1158" s="195">
        <f t="shared" si="93"/>
        <v>23354406</v>
      </c>
      <c r="F1158" s="195">
        <f t="shared" si="93"/>
        <v>38234025</v>
      </c>
      <c r="G1158" s="195">
        <f t="shared" si="93"/>
        <v>7831181</v>
      </c>
      <c r="H1158" s="195">
        <f t="shared" si="93"/>
        <v>276281162</v>
      </c>
    </row>
    <row r="1159" spans="1:8" x14ac:dyDescent="0.35">
      <c r="A1159" s="264" t="s">
        <v>793</v>
      </c>
      <c r="B1159" s="194">
        <f>B1158/21</f>
        <v>5849601.5238095243</v>
      </c>
      <c r="C1159" s="194">
        <f t="shared" ref="C1159:H1159" si="94">C1158/21</f>
        <v>3189601.7142857141</v>
      </c>
      <c r="D1159" s="194">
        <f t="shared" si="94"/>
        <v>811346.76190476189</v>
      </c>
      <c r="E1159" s="194">
        <f t="shared" si="94"/>
        <v>1112114.5714285714</v>
      </c>
      <c r="F1159" s="194">
        <f t="shared" si="94"/>
        <v>1820667.857142857</v>
      </c>
      <c r="G1159" s="194">
        <f t="shared" si="94"/>
        <v>372913.38095238095</v>
      </c>
      <c r="H1159" s="194">
        <f t="shared" si="94"/>
        <v>13156245.80952381</v>
      </c>
    </row>
    <row r="1161" spans="1:8" x14ac:dyDescent="0.35">
      <c r="A1161" s="33" t="s">
        <v>432</v>
      </c>
      <c r="B1161" s="169">
        <v>6472331</v>
      </c>
      <c r="C1161" s="169">
        <v>2733738</v>
      </c>
      <c r="D1161" s="169">
        <v>851128</v>
      </c>
      <c r="E1161" s="169">
        <v>965518</v>
      </c>
      <c r="F1161" s="169">
        <v>1699816</v>
      </c>
      <c r="G1161" s="169">
        <v>259959</v>
      </c>
      <c r="H1161" s="169">
        <v>12982490</v>
      </c>
    </row>
    <row r="1162" spans="1:8" x14ac:dyDescent="0.35">
      <c r="A1162" s="33" t="s">
        <v>433</v>
      </c>
      <c r="B1162" s="169">
        <v>5172532</v>
      </c>
      <c r="C1162" s="169">
        <v>2877718</v>
      </c>
      <c r="D1162" s="169">
        <v>774478</v>
      </c>
      <c r="E1162" s="169">
        <v>862475</v>
      </c>
      <c r="F1162" s="169">
        <v>1247845</v>
      </c>
      <c r="G1162" s="169">
        <v>248233</v>
      </c>
      <c r="H1162" s="169">
        <v>11183281</v>
      </c>
    </row>
    <row r="1163" spans="1:8" x14ac:dyDescent="0.35">
      <c r="A1163" s="33" t="s">
        <v>794</v>
      </c>
      <c r="B1163" s="169">
        <v>3517385</v>
      </c>
      <c r="C1163" s="169">
        <v>3029963</v>
      </c>
      <c r="D1163" s="169">
        <v>706064</v>
      </c>
      <c r="E1163" s="169">
        <v>788804</v>
      </c>
      <c r="F1163" s="169">
        <v>1487395</v>
      </c>
      <c r="G1163" s="169">
        <v>238027</v>
      </c>
      <c r="H1163" s="169">
        <v>9767638</v>
      </c>
    </row>
    <row r="1164" spans="1:8" x14ac:dyDescent="0.35">
      <c r="A1164" s="33" t="s">
        <v>704</v>
      </c>
      <c r="B1164" s="169">
        <v>3833856</v>
      </c>
      <c r="C1164" s="169">
        <v>2871783</v>
      </c>
      <c r="D1164" s="169">
        <v>710437</v>
      </c>
      <c r="E1164" s="169">
        <v>899091</v>
      </c>
      <c r="F1164" s="169">
        <v>1324183</v>
      </c>
      <c r="G1164" s="169">
        <v>291843</v>
      </c>
      <c r="H1164" s="169">
        <v>9931193</v>
      </c>
    </row>
    <row r="1165" spans="1:8" x14ac:dyDescent="0.35">
      <c r="A1165" s="33" t="s">
        <v>436</v>
      </c>
      <c r="B1165" s="169">
        <v>4266692</v>
      </c>
      <c r="C1165" s="169">
        <v>3803748</v>
      </c>
      <c r="D1165" s="169">
        <v>764268</v>
      </c>
      <c r="E1165" s="169">
        <v>731925</v>
      </c>
      <c r="F1165" s="169">
        <v>2019266</v>
      </c>
      <c r="G1165" s="169">
        <v>248932</v>
      </c>
      <c r="H1165" s="169">
        <v>11834831</v>
      </c>
    </row>
    <row r="1166" spans="1:8" x14ac:dyDescent="0.35">
      <c r="A1166" s="33" t="s">
        <v>437</v>
      </c>
      <c r="B1166" s="169">
        <v>4738121</v>
      </c>
      <c r="C1166" s="169">
        <v>4714570</v>
      </c>
      <c r="D1166" s="169">
        <v>1104241</v>
      </c>
      <c r="E1166" s="169">
        <v>873131</v>
      </c>
      <c r="F1166" s="169">
        <v>1863173</v>
      </c>
      <c r="G1166" s="169">
        <v>356985</v>
      </c>
      <c r="H1166" s="169">
        <v>13650221</v>
      </c>
    </row>
    <row r="1167" spans="1:8" x14ac:dyDescent="0.35">
      <c r="A1167" s="33" t="s">
        <v>438</v>
      </c>
      <c r="B1167" s="169">
        <v>3599069</v>
      </c>
      <c r="C1167" s="169">
        <v>4541292</v>
      </c>
      <c r="D1167" s="169">
        <v>950708</v>
      </c>
      <c r="E1167" s="169">
        <v>1071207</v>
      </c>
      <c r="F1167" s="169">
        <v>1863988</v>
      </c>
      <c r="G1167" s="169">
        <v>231035</v>
      </c>
      <c r="H1167" s="169">
        <v>12257299</v>
      </c>
    </row>
    <row r="1168" spans="1:8" x14ac:dyDescent="0.35">
      <c r="A1168" s="33" t="s">
        <v>795</v>
      </c>
      <c r="B1168" s="169">
        <v>2802278</v>
      </c>
      <c r="C1168" s="169">
        <v>4485558</v>
      </c>
      <c r="D1168" s="169">
        <v>970789</v>
      </c>
      <c r="E1168" s="169">
        <v>822277</v>
      </c>
      <c r="F1168" s="169">
        <v>1510160</v>
      </c>
      <c r="G1168" s="169">
        <v>322119</v>
      </c>
      <c r="H1168" s="169">
        <v>10913181</v>
      </c>
    </row>
    <row r="1169" spans="1:8" x14ac:dyDescent="0.35">
      <c r="A1169" s="33" t="s">
        <v>705</v>
      </c>
      <c r="B1169" s="169">
        <v>4234934</v>
      </c>
      <c r="C1169" s="169">
        <v>5280889</v>
      </c>
      <c r="D1169" s="169">
        <v>1371285</v>
      </c>
      <c r="E1169" s="169">
        <v>797909</v>
      </c>
      <c r="F1169" s="169">
        <v>2024236</v>
      </c>
      <c r="G1169" s="169">
        <v>333975</v>
      </c>
      <c r="H1169" s="169">
        <v>14043228</v>
      </c>
    </row>
    <row r="1170" spans="1:8" x14ac:dyDescent="0.35">
      <c r="A1170" s="33" t="s">
        <v>441</v>
      </c>
      <c r="B1170" s="169">
        <v>4627530</v>
      </c>
      <c r="C1170" s="169">
        <v>4511969</v>
      </c>
      <c r="D1170" s="169">
        <v>1296241</v>
      </c>
      <c r="E1170" s="169">
        <v>958443</v>
      </c>
      <c r="F1170" s="169">
        <v>2122642</v>
      </c>
      <c r="G1170" s="169">
        <v>590114</v>
      </c>
      <c r="H1170" s="169">
        <v>14106939</v>
      </c>
    </row>
    <row r="1171" spans="1:8" x14ac:dyDescent="0.35">
      <c r="A1171" s="33" t="s">
        <v>442</v>
      </c>
      <c r="B1171" s="169">
        <v>4016455</v>
      </c>
      <c r="C1171" s="169">
        <v>3405924</v>
      </c>
      <c r="D1171" s="169">
        <v>1069356</v>
      </c>
      <c r="E1171" s="169">
        <v>773328</v>
      </c>
      <c r="F1171" s="169">
        <v>1703698</v>
      </c>
      <c r="G1171" s="169">
        <v>390278</v>
      </c>
      <c r="H1171" s="169">
        <v>11359039</v>
      </c>
    </row>
    <row r="1172" spans="1:8" x14ac:dyDescent="0.35">
      <c r="A1172" s="33" t="s">
        <v>443</v>
      </c>
      <c r="B1172" s="169">
        <v>5070244</v>
      </c>
      <c r="C1172" s="169">
        <v>2792045</v>
      </c>
      <c r="D1172" s="169">
        <v>778163</v>
      </c>
      <c r="E1172" s="169">
        <v>816522</v>
      </c>
      <c r="F1172" s="169">
        <v>1422229</v>
      </c>
      <c r="G1172" s="169">
        <v>287517</v>
      </c>
      <c r="H1172" s="169">
        <v>11166720</v>
      </c>
    </row>
    <row r="1173" spans="1:8" x14ac:dyDescent="0.35">
      <c r="A1173" s="33" t="s">
        <v>796</v>
      </c>
      <c r="B1173" s="169">
        <v>3260824</v>
      </c>
      <c r="C1173" s="169">
        <v>2177849</v>
      </c>
      <c r="D1173" s="169">
        <v>472235</v>
      </c>
      <c r="E1173" s="169">
        <v>806763</v>
      </c>
      <c r="F1173" s="169">
        <v>1227437</v>
      </c>
      <c r="G1173" s="169">
        <v>263328</v>
      </c>
      <c r="H1173" s="169">
        <v>8208436</v>
      </c>
    </row>
    <row r="1174" spans="1:8" x14ac:dyDescent="0.35">
      <c r="A1174" s="33" t="s">
        <v>706</v>
      </c>
      <c r="B1174" s="169">
        <v>3220444</v>
      </c>
      <c r="C1174" s="169">
        <v>2420442</v>
      </c>
      <c r="D1174" s="169">
        <v>573690</v>
      </c>
      <c r="E1174" s="169">
        <v>720744</v>
      </c>
      <c r="F1174" s="169">
        <v>1350728</v>
      </c>
      <c r="G1174" s="169">
        <v>220709</v>
      </c>
      <c r="H1174" s="169">
        <v>8506757</v>
      </c>
    </row>
    <row r="1175" spans="1:8" x14ac:dyDescent="0.35">
      <c r="A1175" s="33" t="s">
        <v>446</v>
      </c>
      <c r="B1175" s="169">
        <v>3493294</v>
      </c>
      <c r="C1175" s="169">
        <v>2572211</v>
      </c>
      <c r="D1175" s="169">
        <v>646566</v>
      </c>
      <c r="E1175" s="169">
        <v>836029</v>
      </c>
      <c r="F1175" s="169">
        <v>1376915</v>
      </c>
      <c r="G1175" s="169">
        <v>236208</v>
      </c>
      <c r="H1175" s="169">
        <v>9161223</v>
      </c>
    </row>
    <row r="1176" spans="1:8" x14ac:dyDescent="0.35">
      <c r="A1176" s="33" t="s">
        <v>447</v>
      </c>
      <c r="B1176" s="169">
        <v>2536253</v>
      </c>
      <c r="C1176" s="169">
        <v>1724676</v>
      </c>
      <c r="D1176" s="169">
        <v>398753</v>
      </c>
      <c r="E1176" s="169">
        <v>864099</v>
      </c>
      <c r="F1176" s="169">
        <v>1243557</v>
      </c>
      <c r="G1176" s="169">
        <v>190355</v>
      </c>
      <c r="H1176" s="169">
        <v>6957693</v>
      </c>
    </row>
    <row r="1177" spans="1:8" x14ac:dyDescent="0.35">
      <c r="A1177" s="33" t="s">
        <v>448</v>
      </c>
      <c r="B1177" s="169">
        <v>2012517</v>
      </c>
      <c r="C1177" s="169">
        <v>935990</v>
      </c>
      <c r="D1177" s="169">
        <v>236859</v>
      </c>
      <c r="E1177" s="169">
        <v>567827</v>
      </c>
      <c r="F1177" s="169">
        <v>587729</v>
      </c>
      <c r="G1177" s="169">
        <v>109385</v>
      </c>
      <c r="H1177" s="169">
        <v>4450307</v>
      </c>
    </row>
    <row r="1178" spans="1:8" x14ac:dyDescent="0.35">
      <c r="A1178" s="33" t="s">
        <v>707</v>
      </c>
      <c r="B1178" s="169">
        <v>945958</v>
      </c>
      <c r="C1178" s="169">
        <v>718487</v>
      </c>
      <c r="D1178" s="169">
        <v>159086</v>
      </c>
      <c r="E1178" s="169">
        <v>831681</v>
      </c>
      <c r="F1178" s="169">
        <v>765739</v>
      </c>
      <c r="G1178" s="169">
        <v>102640</v>
      </c>
      <c r="H1178" s="169">
        <v>3523591</v>
      </c>
    </row>
    <row r="1179" spans="1:8" x14ac:dyDescent="0.35">
      <c r="A1179" s="33" t="s">
        <v>450</v>
      </c>
      <c r="B1179" s="169">
        <v>2545028</v>
      </c>
      <c r="C1179" s="169">
        <v>1348287</v>
      </c>
      <c r="D1179" s="169">
        <v>533708</v>
      </c>
      <c r="E1179" s="169">
        <v>854642</v>
      </c>
      <c r="F1179" s="169">
        <v>1067653</v>
      </c>
      <c r="G1179" s="169">
        <v>236474</v>
      </c>
      <c r="H1179" s="169">
        <v>6585792</v>
      </c>
    </row>
    <row r="1180" spans="1:8" x14ac:dyDescent="0.35">
      <c r="A1180" s="33" t="s">
        <v>451</v>
      </c>
      <c r="B1180" s="169">
        <v>1865798</v>
      </c>
      <c r="C1180" s="169">
        <v>1156477</v>
      </c>
      <c r="D1180" s="169">
        <v>403338</v>
      </c>
      <c r="E1180" s="169">
        <v>734321</v>
      </c>
      <c r="F1180" s="169">
        <v>957686</v>
      </c>
      <c r="G1180" s="169">
        <v>273026</v>
      </c>
      <c r="H1180" s="169">
        <v>5390646</v>
      </c>
    </row>
    <row r="1181" spans="1:8" x14ac:dyDescent="0.35">
      <c r="A1181" s="33" t="s">
        <v>452</v>
      </c>
      <c r="B1181" s="169">
        <v>2086425</v>
      </c>
      <c r="C1181" s="169">
        <v>932669</v>
      </c>
      <c r="D1181" s="169">
        <v>423753</v>
      </c>
      <c r="E1181" s="169">
        <v>666365</v>
      </c>
      <c r="F1181" s="169">
        <v>878252</v>
      </c>
      <c r="G1181" s="169">
        <v>203980</v>
      </c>
      <c r="H1181" s="169">
        <v>5191444</v>
      </c>
    </row>
    <row r="1182" spans="1:8" x14ac:dyDescent="0.35">
      <c r="A1182" s="265" t="s">
        <v>797</v>
      </c>
      <c r="B1182" s="195">
        <f>SUM(B1161:B1181)</f>
        <v>74317968</v>
      </c>
      <c r="C1182" s="195">
        <f t="shared" ref="C1182:H1182" si="95">SUM(C1161:C1181)</f>
        <v>59036285</v>
      </c>
      <c r="D1182" s="195">
        <f t="shared" si="95"/>
        <v>15195146</v>
      </c>
      <c r="E1182" s="195">
        <f t="shared" si="95"/>
        <v>17243101</v>
      </c>
      <c r="F1182" s="195">
        <f t="shared" si="95"/>
        <v>29744327</v>
      </c>
      <c r="G1182" s="195">
        <f t="shared" si="95"/>
        <v>5635122</v>
      </c>
      <c r="H1182" s="195">
        <f t="shared" si="95"/>
        <v>201171949</v>
      </c>
    </row>
    <row r="1183" spans="1:8" x14ac:dyDescent="0.35">
      <c r="A1183" s="264" t="s">
        <v>798</v>
      </c>
      <c r="B1183" s="194">
        <f>B1182/21</f>
        <v>3538950.8571428573</v>
      </c>
      <c r="C1183" s="194">
        <f t="shared" ref="C1183:H1183" si="96">C1182/21</f>
        <v>2811251.6666666665</v>
      </c>
      <c r="D1183" s="194">
        <f t="shared" si="96"/>
        <v>723578.38095238095</v>
      </c>
      <c r="E1183" s="194">
        <f t="shared" si="96"/>
        <v>821100.04761904757</v>
      </c>
      <c r="F1183" s="194">
        <f t="shared" si="96"/>
        <v>1416396.5238095238</v>
      </c>
      <c r="G1183" s="194">
        <f t="shared" si="96"/>
        <v>268339.14285714284</v>
      </c>
      <c r="H1183" s="194">
        <f t="shared" si="96"/>
        <v>9579616.6190476194</v>
      </c>
    </row>
    <row r="1185" spans="1:8" ht="22.5" customHeight="1" x14ac:dyDescent="0.5">
      <c r="A1185" s="231">
        <v>2012</v>
      </c>
    </row>
    <row r="1186" spans="1:8" ht="6.75" customHeight="1" x14ac:dyDescent="0.35"/>
    <row r="1187" spans="1:8" x14ac:dyDescent="0.35">
      <c r="A1187" s="33" t="s">
        <v>799</v>
      </c>
      <c r="B1187" s="204">
        <v>3072065</v>
      </c>
      <c r="C1187" s="204">
        <v>2062150</v>
      </c>
      <c r="D1187" s="204">
        <v>477072</v>
      </c>
      <c r="E1187" s="204">
        <v>986904</v>
      </c>
      <c r="F1187" s="204">
        <v>1628189</v>
      </c>
      <c r="G1187" s="204">
        <v>249185</v>
      </c>
      <c r="H1187" s="204">
        <v>8475565</v>
      </c>
    </row>
    <row r="1188" spans="1:8" x14ac:dyDescent="0.35">
      <c r="A1188" s="33" t="s">
        <v>454</v>
      </c>
      <c r="B1188" s="204">
        <v>3750527</v>
      </c>
      <c r="C1188" s="204">
        <v>1806135</v>
      </c>
      <c r="D1188" s="204">
        <v>599149</v>
      </c>
      <c r="E1188" s="204">
        <v>876049</v>
      </c>
      <c r="F1188" s="204">
        <v>1737126</v>
      </c>
      <c r="G1188" s="204">
        <v>316196</v>
      </c>
      <c r="H1188" s="204">
        <v>9085182</v>
      </c>
    </row>
    <row r="1189" spans="1:8" x14ac:dyDescent="0.35">
      <c r="A1189" s="33" t="s">
        <v>455</v>
      </c>
      <c r="B1189" s="204">
        <v>4886613</v>
      </c>
      <c r="C1189" s="204">
        <v>2312470</v>
      </c>
      <c r="D1189" s="204">
        <v>747236</v>
      </c>
      <c r="E1189" s="204">
        <v>1016702</v>
      </c>
      <c r="F1189" s="204">
        <v>1841186</v>
      </c>
      <c r="G1189" s="204">
        <v>336817</v>
      </c>
      <c r="H1189" s="204">
        <v>11141024</v>
      </c>
    </row>
    <row r="1190" spans="1:8" x14ac:dyDescent="0.35">
      <c r="A1190" s="33" t="s">
        <v>456</v>
      </c>
      <c r="B1190" s="204">
        <v>5701722</v>
      </c>
      <c r="C1190" s="204">
        <v>2152603</v>
      </c>
      <c r="D1190" s="204">
        <v>654615</v>
      </c>
      <c r="E1190" s="204">
        <v>797386</v>
      </c>
      <c r="F1190" s="204">
        <v>1618842</v>
      </c>
      <c r="G1190" s="204">
        <v>291927</v>
      </c>
      <c r="H1190" s="204">
        <v>11217095</v>
      </c>
    </row>
    <row r="1191" spans="1:8" x14ac:dyDescent="0.35">
      <c r="A1191" s="33" t="s">
        <v>800</v>
      </c>
      <c r="B1191" s="204">
        <v>3875949</v>
      </c>
      <c r="C1191" s="204">
        <v>1837618</v>
      </c>
      <c r="D1191" s="204">
        <v>496957</v>
      </c>
      <c r="E1191" s="204">
        <v>1057944</v>
      </c>
      <c r="F1191" s="204">
        <v>1561567</v>
      </c>
      <c r="G1191" s="204">
        <v>277696</v>
      </c>
      <c r="H1191" s="204">
        <v>9107731</v>
      </c>
    </row>
    <row r="1192" spans="1:8" x14ac:dyDescent="0.35">
      <c r="A1192" s="33" t="s">
        <v>801</v>
      </c>
      <c r="B1192" s="204">
        <v>4096148</v>
      </c>
      <c r="C1192" s="204">
        <v>1979633</v>
      </c>
      <c r="D1192" s="204">
        <v>560240</v>
      </c>
      <c r="E1192" s="204">
        <v>1014316</v>
      </c>
      <c r="F1192" s="204">
        <v>1968867</v>
      </c>
      <c r="G1192" s="204">
        <v>366604</v>
      </c>
      <c r="H1192" s="204">
        <v>9985808</v>
      </c>
    </row>
    <row r="1193" spans="1:8" x14ac:dyDescent="0.35">
      <c r="A1193" s="33" t="s">
        <v>459</v>
      </c>
      <c r="B1193" s="204">
        <v>6091039</v>
      </c>
      <c r="C1193" s="204">
        <v>2204541</v>
      </c>
      <c r="D1193" s="204">
        <v>696402</v>
      </c>
      <c r="E1193" s="204">
        <v>1303158</v>
      </c>
      <c r="F1193" s="204">
        <v>2238840</v>
      </c>
      <c r="G1193" s="204">
        <v>327038</v>
      </c>
      <c r="H1193" s="204">
        <v>12861018</v>
      </c>
    </row>
    <row r="1194" spans="1:8" x14ac:dyDescent="0.35">
      <c r="A1194" s="33" t="s">
        <v>460</v>
      </c>
      <c r="B1194" s="204">
        <v>5842461</v>
      </c>
      <c r="C1194" s="204">
        <v>2219376</v>
      </c>
      <c r="D1194" s="204">
        <v>768911</v>
      </c>
      <c r="E1194" s="204">
        <v>1426139</v>
      </c>
      <c r="F1194" s="204">
        <v>2327835</v>
      </c>
      <c r="G1194" s="204">
        <v>346911</v>
      </c>
      <c r="H1194" s="204">
        <v>12931633</v>
      </c>
    </row>
    <row r="1195" spans="1:8" x14ac:dyDescent="0.35">
      <c r="A1195" s="33" t="s">
        <v>461</v>
      </c>
      <c r="B1195" s="204">
        <v>6302474</v>
      </c>
      <c r="C1195" s="204">
        <v>2707608</v>
      </c>
      <c r="D1195" s="204">
        <v>897131</v>
      </c>
      <c r="E1195" s="204">
        <v>1281748</v>
      </c>
      <c r="F1195" s="204">
        <v>1955127</v>
      </c>
      <c r="G1195" s="204">
        <v>374960</v>
      </c>
      <c r="H1195" s="204">
        <v>13519048</v>
      </c>
    </row>
    <row r="1196" spans="1:8" x14ac:dyDescent="0.35">
      <c r="A1196" s="33" t="s">
        <v>802</v>
      </c>
      <c r="B1196" s="204">
        <v>4563718</v>
      </c>
      <c r="C1196" s="204">
        <v>2393197</v>
      </c>
      <c r="D1196" s="204">
        <v>943619</v>
      </c>
      <c r="E1196" s="204">
        <v>1044412</v>
      </c>
      <c r="F1196" s="204">
        <v>2376350</v>
      </c>
      <c r="G1196" s="204">
        <v>425978</v>
      </c>
      <c r="H1196" s="204">
        <v>11747274</v>
      </c>
    </row>
    <row r="1197" spans="1:8" x14ac:dyDescent="0.35">
      <c r="A1197" s="33" t="s">
        <v>803</v>
      </c>
      <c r="B1197" s="204">
        <v>4534394</v>
      </c>
      <c r="C1197" s="204">
        <v>2598531</v>
      </c>
      <c r="D1197" s="204">
        <v>825732</v>
      </c>
      <c r="E1197" s="204">
        <v>1091110</v>
      </c>
      <c r="F1197" s="204">
        <v>2234506</v>
      </c>
      <c r="G1197" s="204">
        <v>359373</v>
      </c>
      <c r="H1197" s="204">
        <v>11643646</v>
      </c>
    </row>
    <row r="1198" spans="1:8" x14ac:dyDescent="0.35">
      <c r="A1198" s="33" t="s">
        <v>464</v>
      </c>
      <c r="B1198" s="204">
        <v>5381865</v>
      </c>
      <c r="C1198" s="204">
        <v>2410911</v>
      </c>
      <c r="D1198" s="204">
        <v>765747</v>
      </c>
      <c r="E1198" s="204">
        <v>1116529</v>
      </c>
      <c r="F1198" s="204">
        <v>2256538</v>
      </c>
      <c r="G1198" s="204">
        <v>306408</v>
      </c>
      <c r="H1198" s="204">
        <v>12237998</v>
      </c>
    </row>
    <row r="1199" spans="1:8" x14ac:dyDescent="0.35">
      <c r="A1199" s="33" t="s">
        <v>465</v>
      </c>
      <c r="B1199" s="204">
        <v>4678929</v>
      </c>
      <c r="C1199" s="204">
        <v>1901401</v>
      </c>
      <c r="D1199" s="204">
        <v>687643</v>
      </c>
      <c r="E1199" s="204">
        <v>957987</v>
      </c>
      <c r="F1199" s="204">
        <v>1913776</v>
      </c>
      <c r="G1199" s="204">
        <v>329890</v>
      </c>
      <c r="H1199" s="204">
        <v>10469626</v>
      </c>
    </row>
    <row r="1200" spans="1:8" x14ac:dyDescent="0.35">
      <c r="A1200" s="33" t="s">
        <v>804</v>
      </c>
      <c r="B1200" s="204">
        <v>4845751</v>
      </c>
      <c r="C1200" s="204">
        <v>2027724</v>
      </c>
      <c r="D1200" s="204">
        <v>713067</v>
      </c>
      <c r="E1200" s="204">
        <v>956593</v>
      </c>
      <c r="F1200" s="204">
        <v>2384451</v>
      </c>
      <c r="G1200" s="204">
        <v>343032</v>
      </c>
      <c r="H1200" s="204">
        <v>11270618</v>
      </c>
    </row>
    <row r="1201" spans="1:8" x14ac:dyDescent="0.35">
      <c r="A1201" s="33" t="s">
        <v>805</v>
      </c>
      <c r="B1201" s="204">
        <v>4330526</v>
      </c>
      <c r="C1201" s="204">
        <v>1874263</v>
      </c>
      <c r="D1201" s="204">
        <v>803107</v>
      </c>
      <c r="E1201" s="204">
        <v>1229290</v>
      </c>
      <c r="F1201" s="204">
        <v>2318991</v>
      </c>
      <c r="G1201" s="204">
        <v>335298</v>
      </c>
      <c r="H1201" s="204">
        <v>10891475</v>
      </c>
    </row>
    <row r="1202" spans="1:8" x14ac:dyDescent="0.35">
      <c r="A1202" s="33" t="s">
        <v>468</v>
      </c>
      <c r="B1202" s="204">
        <v>9465896</v>
      </c>
      <c r="C1202" s="204">
        <v>2581367</v>
      </c>
      <c r="D1202" s="204">
        <v>1020069</v>
      </c>
      <c r="E1202" s="204">
        <v>1026687</v>
      </c>
      <c r="F1202" s="204">
        <v>2481927</v>
      </c>
      <c r="G1202" s="204">
        <v>548622</v>
      </c>
      <c r="H1202" s="204">
        <v>17124568</v>
      </c>
    </row>
    <row r="1203" spans="1:8" x14ac:dyDescent="0.35">
      <c r="A1203" s="33" t="s">
        <v>469</v>
      </c>
      <c r="B1203" s="204">
        <v>7386714</v>
      </c>
      <c r="C1203" s="204">
        <v>2600846</v>
      </c>
      <c r="D1203" s="204">
        <v>814388</v>
      </c>
      <c r="E1203" s="204">
        <v>1051726</v>
      </c>
      <c r="F1203" s="204">
        <v>2227310</v>
      </c>
      <c r="G1203" s="204">
        <v>558698</v>
      </c>
      <c r="H1203" s="204">
        <v>14639682</v>
      </c>
    </row>
    <row r="1204" spans="1:8" x14ac:dyDescent="0.35">
      <c r="A1204" s="33" t="s">
        <v>470</v>
      </c>
      <c r="B1204" s="204">
        <v>4600903</v>
      </c>
      <c r="C1204" s="204">
        <v>2190393</v>
      </c>
      <c r="D1204" s="204">
        <v>899560</v>
      </c>
      <c r="E1204" s="204">
        <v>798944</v>
      </c>
      <c r="F1204" s="204">
        <v>1829334</v>
      </c>
      <c r="G1204" s="204">
        <v>483480</v>
      </c>
      <c r="H1204" s="204">
        <v>10802614</v>
      </c>
    </row>
    <row r="1205" spans="1:8" x14ac:dyDescent="0.35">
      <c r="A1205" s="33" t="s">
        <v>806</v>
      </c>
      <c r="B1205" s="204">
        <v>4963272</v>
      </c>
      <c r="C1205" s="204">
        <v>2192319</v>
      </c>
      <c r="D1205" s="204">
        <v>667232</v>
      </c>
      <c r="E1205" s="204">
        <v>941166</v>
      </c>
      <c r="F1205" s="204">
        <v>1477664</v>
      </c>
      <c r="G1205" s="204">
        <v>317604</v>
      </c>
      <c r="H1205" s="204">
        <v>10559257</v>
      </c>
    </row>
    <row r="1206" spans="1:8" x14ac:dyDescent="0.35">
      <c r="A1206" s="33" t="s">
        <v>807</v>
      </c>
      <c r="B1206" s="204">
        <v>5676980</v>
      </c>
      <c r="C1206" s="204">
        <v>2483105</v>
      </c>
      <c r="D1206" s="204">
        <v>849920</v>
      </c>
      <c r="E1206" s="204">
        <v>1142441</v>
      </c>
      <c r="F1206" s="204">
        <v>2098961</v>
      </c>
      <c r="G1206" s="204">
        <v>414159</v>
      </c>
      <c r="H1206" s="204">
        <v>12665566</v>
      </c>
    </row>
    <row r="1207" spans="1:8" x14ac:dyDescent="0.35">
      <c r="A1207" s="265" t="s">
        <v>808</v>
      </c>
      <c r="B1207" s="195">
        <f>SUM(B1187:B1206)</f>
        <v>104047946</v>
      </c>
      <c r="C1207" s="195">
        <f t="shared" ref="C1207:H1207" si="97">SUM(C1187:C1206)</f>
        <v>44536191</v>
      </c>
      <c r="D1207" s="195">
        <f t="shared" si="97"/>
        <v>14887797</v>
      </c>
      <c r="E1207" s="195">
        <f t="shared" si="97"/>
        <v>21117231</v>
      </c>
      <c r="F1207" s="195">
        <f t="shared" si="97"/>
        <v>40477387</v>
      </c>
      <c r="G1207" s="195">
        <f t="shared" si="97"/>
        <v>7309876</v>
      </c>
      <c r="H1207" s="195">
        <f t="shared" si="97"/>
        <v>232376428</v>
      </c>
    </row>
    <row r="1208" spans="1:8" x14ac:dyDescent="0.35">
      <c r="A1208" s="264" t="s">
        <v>809</v>
      </c>
      <c r="B1208" s="194">
        <f>B1207/20</f>
        <v>5202397.3</v>
      </c>
      <c r="C1208" s="194">
        <f t="shared" ref="C1208:H1208" si="98">C1207/20</f>
        <v>2226809.5499999998</v>
      </c>
      <c r="D1208" s="194">
        <f t="shared" si="98"/>
        <v>744389.85</v>
      </c>
      <c r="E1208" s="194">
        <f t="shared" si="98"/>
        <v>1055861.55</v>
      </c>
      <c r="F1208" s="194">
        <f t="shared" si="98"/>
        <v>2023869.35</v>
      </c>
      <c r="G1208" s="194">
        <f t="shared" si="98"/>
        <v>365493.8</v>
      </c>
      <c r="H1208" s="194">
        <f t="shared" si="98"/>
        <v>11618821.4</v>
      </c>
    </row>
    <row r="1210" spans="1:8" x14ac:dyDescent="0.35">
      <c r="A1210" s="33" t="s">
        <v>475</v>
      </c>
      <c r="B1210" s="204">
        <v>6190870</v>
      </c>
      <c r="C1210" s="204">
        <v>2453060</v>
      </c>
      <c r="D1210" s="204">
        <v>873834</v>
      </c>
      <c r="E1210" s="204">
        <v>1171360</v>
      </c>
      <c r="F1210" s="204">
        <v>2159022</v>
      </c>
      <c r="G1210" s="204">
        <v>314345</v>
      </c>
      <c r="H1210" s="204">
        <v>13162491</v>
      </c>
    </row>
    <row r="1211" spans="1:8" x14ac:dyDescent="0.35">
      <c r="A1211" s="33" t="s">
        <v>476</v>
      </c>
      <c r="B1211" s="204">
        <v>5187197</v>
      </c>
      <c r="C1211" s="204">
        <v>1798866</v>
      </c>
      <c r="D1211" s="204">
        <v>721851</v>
      </c>
      <c r="E1211" s="204">
        <v>975950</v>
      </c>
      <c r="F1211" s="204">
        <v>2336418</v>
      </c>
      <c r="G1211" s="204">
        <v>373194</v>
      </c>
      <c r="H1211" s="204">
        <v>11393476</v>
      </c>
    </row>
    <row r="1212" spans="1:8" x14ac:dyDescent="0.35">
      <c r="A1212" s="33" t="s">
        <v>477</v>
      </c>
      <c r="B1212" s="204">
        <v>7445870</v>
      </c>
      <c r="C1212" s="204">
        <v>2315737</v>
      </c>
      <c r="D1212" s="204">
        <v>948485</v>
      </c>
      <c r="E1212" s="204">
        <v>920523</v>
      </c>
      <c r="F1212" s="204">
        <v>1985585</v>
      </c>
      <c r="G1212" s="204">
        <v>387164</v>
      </c>
      <c r="H1212" s="204">
        <v>14003364</v>
      </c>
    </row>
    <row r="1213" spans="1:8" x14ac:dyDescent="0.35">
      <c r="A1213" s="33" t="s">
        <v>810</v>
      </c>
      <c r="B1213" s="204">
        <v>4522824</v>
      </c>
      <c r="C1213" s="204">
        <v>1604732</v>
      </c>
      <c r="D1213" s="204">
        <v>685342</v>
      </c>
      <c r="E1213" s="204">
        <v>949266</v>
      </c>
      <c r="F1213" s="204">
        <v>1895477</v>
      </c>
      <c r="G1213" s="204">
        <v>282057</v>
      </c>
      <c r="H1213" s="204">
        <v>9939698</v>
      </c>
    </row>
    <row r="1214" spans="1:8" x14ac:dyDescent="0.35">
      <c r="A1214" s="33" t="s">
        <v>714</v>
      </c>
      <c r="B1214" s="204">
        <v>6027664</v>
      </c>
      <c r="C1214" s="204">
        <v>1975515</v>
      </c>
      <c r="D1214" s="204">
        <v>854779</v>
      </c>
      <c r="E1214" s="204">
        <v>1112892</v>
      </c>
      <c r="F1214" s="204">
        <v>3489302</v>
      </c>
      <c r="G1214" s="204">
        <v>371351</v>
      </c>
      <c r="H1214" s="204">
        <v>13831503</v>
      </c>
    </row>
    <row r="1215" spans="1:8" x14ac:dyDescent="0.35">
      <c r="A1215" s="33" t="s">
        <v>480</v>
      </c>
      <c r="B1215" s="204">
        <v>5026806</v>
      </c>
      <c r="C1215" s="204">
        <v>2019424</v>
      </c>
      <c r="D1215" s="204">
        <v>722417</v>
      </c>
      <c r="E1215" s="204">
        <v>1294037</v>
      </c>
      <c r="F1215" s="204">
        <v>2436428</v>
      </c>
      <c r="G1215" s="204">
        <v>372565</v>
      </c>
      <c r="H1215" s="204">
        <v>11871677</v>
      </c>
    </row>
    <row r="1216" spans="1:8" x14ac:dyDescent="0.35">
      <c r="A1216" s="33" t="s">
        <v>481</v>
      </c>
      <c r="B1216" s="204">
        <v>6259251</v>
      </c>
      <c r="C1216" s="204">
        <v>2366966</v>
      </c>
      <c r="D1216" s="204">
        <v>793342</v>
      </c>
      <c r="E1216" s="204">
        <v>1425251</v>
      </c>
      <c r="F1216" s="204">
        <v>2281943</v>
      </c>
      <c r="G1216" s="204">
        <v>389561</v>
      </c>
      <c r="H1216" s="204">
        <v>13516314</v>
      </c>
    </row>
    <row r="1217" spans="1:8" x14ac:dyDescent="0.35">
      <c r="A1217" s="33" t="s">
        <v>482</v>
      </c>
      <c r="B1217" s="204">
        <v>5253546</v>
      </c>
      <c r="C1217" s="204">
        <v>2374201</v>
      </c>
      <c r="D1217" s="204">
        <v>727024</v>
      </c>
      <c r="E1217" s="204">
        <v>1112702</v>
      </c>
      <c r="F1217" s="204">
        <v>2022624</v>
      </c>
      <c r="G1217" s="204">
        <v>392880</v>
      </c>
      <c r="H1217" s="204">
        <v>11882977</v>
      </c>
    </row>
    <row r="1218" spans="1:8" x14ac:dyDescent="0.35">
      <c r="A1218" s="33" t="s">
        <v>811</v>
      </c>
      <c r="B1218" s="204">
        <v>4336352</v>
      </c>
      <c r="C1218" s="204">
        <v>1699166</v>
      </c>
      <c r="D1218" s="204">
        <v>600286</v>
      </c>
      <c r="E1218" s="204">
        <v>1352909</v>
      </c>
      <c r="F1218" s="204">
        <v>1942669</v>
      </c>
      <c r="G1218" s="204">
        <v>303246</v>
      </c>
      <c r="H1218" s="204">
        <v>10234628</v>
      </c>
    </row>
    <row r="1219" spans="1:8" x14ac:dyDescent="0.35">
      <c r="A1219" s="33" t="s">
        <v>715</v>
      </c>
      <c r="B1219" s="204">
        <v>5004361</v>
      </c>
      <c r="C1219" s="204">
        <v>2347621</v>
      </c>
      <c r="D1219" s="204">
        <v>892315</v>
      </c>
      <c r="E1219" s="204">
        <v>1274478</v>
      </c>
      <c r="F1219" s="204">
        <v>2525696</v>
      </c>
      <c r="G1219" s="204">
        <v>342842</v>
      </c>
      <c r="H1219" s="204">
        <v>12387313</v>
      </c>
    </row>
    <row r="1220" spans="1:8" x14ac:dyDescent="0.35">
      <c r="A1220" s="33" t="s">
        <v>716</v>
      </c>
      <c r="B1220" s="204">
        <v>5301193</v>
      </c>
      <c r="C1220" s="204">
        <v>3263027</v>
      </c>
      <c r="D1220" s="204">
        <v>969138</v>
      </c>
      <c r="E1220" s="204">
        <v>1180453</v>
      </c>
      <c r="F1220" s="204">
        <v>2182485</v>
      </c>
      <c r="G1220" s="204">
        <v>329018</v>
      </c>
      <c r="H1220" s="204">
        <v>13225314</v>
      </c>
    </row>
    <row r="1221" spans="1:8" x14ac:dyDescent="0.35">
      <c r="A1221" s="33" t="s">
        <v>485</v>
      </c>
      <c r="B1221" s="204">
        <v>6231079</v>
      </c>
      <c r="C1221" s="204">
        <v>2787441</v>
      </c>
      <c r="D1221" s="204">
        <v>990383</v>
      </c>
      <c r="E1221" s="204">
        <v>1196850</v>
      </c>
      <c r="F1221" s="204">
        <v>2117285</v>
      </c>
      <c r="G1221" s="204">
        <v>378534</v>
      </c>
      <c r="H1221" s="204">
        <v>13701572</v>
      </c>
    </row>
    <row r="1222" spans="1:8" x14ac:dyDescent="0.35">
      <c r="A1222" s="33" t="s">
        <v>486</v>
      </c>
      <c r="B1222" s="204">
        <v>5064409</v>
      </c>
      <c r="C1222" s="204">
        <v>1855406</v>
      </c>
      <c r="D1222" s="204">
        <v>719775</v>
      </c>
      <c r="E1222" s="204">
        <v>1069496</v>
      </c>
      <c r="F1222" s="204">
        <v>2067055</v>
      </c>
      <c r="G1222" s="204">
        <v>286653</v>
      </c>
      <c r="H1222" s="204">
        <v>11062794</v>
      </c>
    </row>
    <row r="1223" spans="1:8" x14ac:dyDescent="0.35">
      <c r="A1223" s="33" t="s">
        <v>812</v>
      </c>
      <c r="B1223" s="204">
        <v>4957804</v>
      </c>
      <c r="C1223" s="204">
        <v>2159137</v>
      </c>
      <c r="D1223" s="204">
        <v>1089147</v>
      </c>
      <c r="E1223" s="204">
        <v>1294809</v>
      </c>
      <c r="F1223" s="204">
        <v>1914096</v>
      </c>
      <c r="G1223" s="204">
        <v>490568</v>
      </c>
      <c r="H1223" s="204">
        <v>11905561</v>
      </c>
    </row>
    <row r="1224" spans="1:8" x14ac:dyDescent="0.35">
      <c r="A1224" s="33" t="s">
        <v>489</v>
      </c>
      <c r="B1224" s="204">
        <v>5066734</v>
      </c>
      <c r="C1224" s="204">
        <v>1929405</v>
      </c>
      <c r="D1224" s="204">
        <v>845778</v>
      </c>
      <c r="E1224" s="204">
        <v>1197724</v>
      </c>
      <c r="F1224" s="204">
        <v>1828842</v>
      </c>
      <c r="G1224" s="204">
        <v>466163</v>
      </c>
      <c r="H1224" s="204">
        <v>11334646</v>
      </c>
    </row>
    <row r="1225" spans="1:8" x14ac:dyDescent="0.35">
      <c r="A1225" s="33" t="s">
        <v>490</v>
      </c>
      <c r="B1225" s="204">
        <v>6328082</v>
      </c>
      <c r="C1225" s="204">
        <v>2160624</v>
      </c>
      <c r="D1225" s="204">
        <v>869229</v>
      </c>
      <c r="E1225" s="204">
        <v>1349404</v>
      </c>
      <c r="F1225" s="204">
        <v>1974302</v>
      </c>
      <c r="G1225" s="204">
        <v>452446</v>
      </c>
      <c r="H1225" s="204">
        <v>13134087</v>
      </c>
    </row>
    <row r="1226" spans="1:8" x14ac:dyDescent="0.35">
      <c r="A1226" s="33" t="s">
        <v>491</v>
      </c>
      <c r="B1226" s="204">
        <v>5574361</v>
      </c>
      <c r="C1226" s="204">
        <v>1636961</v>
      </c>
      <c r="D1226" s="204">
        <v>854144</v>
      </c>
      <c r="E1226" s="204">
        <v>1175120</v>
      </c>
      <c r="F1226" s="204">
        <v>1998233</v>
      </c>
      <c r="G1226" s="204">
        <v>425670</v>
      </c>
      <c r="H1226" s="204">
        <v>11664489</v>
      </c>
    </row>
    <row r="1227" spans="1:8" x14ac:dyDescent="0.35">
      <c r="A1227" s="33" t="s">
        <v>813</v>
      </c>
      <c r="B1227" s="204">
        <v>9189620</v>
      </c>
      <c r="C1227" s="204">
        <v>2217610</v>
      </c>
      <c r="D1227" s="204">
        <v>838135</v>
      </c>
      <c r="E1227" s="204">
        <v>1290387</v>
      </c>
      <c r="F1227" s="204">
        <v>1875959</v>
      </c>
      <c r="G1227" s="204">
        <v>404998</v>
      </c>
      <c r="H1227" s="204">
        <v>15816709</v>
      </c>
    </row>
    <row r="1228" spans="1:8" x14ac:dyDescent="0.35">
      <c r="A1228" s="33" t="s">
        <v>717</v>
      </c>
      <c r="B1228" s="204">
        <v>9061176</v>
      </c>
      <c r="C1228" s="204">
        <v>2060559</v>
      </c>
      <c r="D1228" s="204">
        <v>791889</v>
      </c>
      <c r="E1228" s="204">
        <v>1258709</v>
      </c>
      <c r="F1228" s="204">
        <v>1850432</v>
      </c>
      <c r="G1228" s="204">
        <v>452165</v>
      </c>
      <c r="H1228" s="204">
        <v>15474930</v>
      </c>
    </row>
    <row r="1229" spans="1:8" x14ac:dyDescent="0.35">
      <c r="A1229" s="33" t="s">
        <v>814</v>
      </c>
      <c r="B1229" s="204">
        <v>7790310</v>
      </c>
      <c r="C1229" s="204">
        <v>2985187</v>
      </c>
      <c r="D1229" s="204">
        <v>1175980</v>
      </c>
      <c r="E1229" s="204">
        <v>1220736</v>
      </c>
      <c r="F1229" s="204">
        <v>1968569</v>
      </c>
      <c r="G1229" s="204">
        <v>677740</v>
      </c>
      <c r="H1229" s="204">
        <v>15818522</v>
      </c>
    </row>
    <row r="1230" spans="1:8" x14ac:dyDescent="0.35">
      <c r="A1230" s="265" t="s">
        <v>815</v>
      </c>
      <c r="B1230" s="195">
        <f>SUM(B1210:B1229)</f>
        <v>119819509</v>
      </c>
      <c r="C1230" s="195">
        <f t="shared" ref="C1230:H1230" si="99">SUM(C1210:C1229)</f>
        <v>44010645</v>
      </c>
      <c r="D1230" s="195">
        <f t="shared" si="99"/>
        <v>16963273</v>
      </c>
      <c r="E1230" s="195">
        <f t="shared" si="99"/>
        <v>23823056</v>
      </c>
      <c r="F1230" s="195">
        <f t="shared" si="99"/>
        <v>42852422</v>
      </c>
      <c r="G1230" s="195">
        <f t="shared" si="99"/>
        <v>7893160</v>
      </c>
      <c r="H1230" s="195">
        <f t="shared" si="99"/>
        <v>255362065</v>
      </c>
    </row>
    <row r="1231" spans="1:8" x14ac:dyDescent="0.35">
      <c r="A1231" s="264" t="s">
        <v>816</v>
      </c>
      <c r="B1231" s="194">
        <f>B1230/20</f>
        <v>5990975.4500000002</v>
      </c>
      <c r="C1231" s="194">
        <f t="shared" ref="C1231:H1231" si="100">C1230/20</f>
        <v>2200532.25</v>
      </c>
      <c r="D1231" s="194">
        <f t="shared" si="100"/>
        <v>848163.65</v>
      </c>
      <c r="E1231" s="194">
        <f t="shared" si="100"/>
        <v>1191152.8</v>
      </c>
      <c r="F1231" s="194">
        <f t="shared" si="100"/>
        <v>2142621.1</v>
      </c>
      <c r="G1231" s="194">
        <f t="shared" si="100"/>
        <v>394658</v>
      </c>
      <c r="H1231" s="194">
        <f t="shared" si="100"/>
        <v>12768103.25</v>
      </c>
    </row>
    <row r="1233" spans="1:8" x14ac:dyDescent="0.35">
      <c r="A1233" s="33" t="s">
        <v>496</v>
      </c>
      <c r="B1233" s="204">
        <v>6773334</v>
      </c>
      <c r="C1233" s="204">
        <v>2630941</v>
      </c>
      <c r="D1233" s="204">
        <v>802846</v>
      </c>
      <c r="E1233" s="204">
        <v>1010280</v>
      </c>
      <c r="F1233" s="204">
        <v>2328521</v>
      </c>
      <c r="G1233" s="204">
        <v>466100</v>
      </c>
      <c r="H1233" s="204">
        <v>14012022</v>
      </c>
    </row>
    <row r="1234" spans="1:8" x14ac:dyDescent="0.35">
      <c r="A1234" s="33" t="s">
        <v>497</v>
      </c>
      <c r="B1234" s="204">
        <v>4895028</v>
      </c>
      <c r="C1234" s="204">
        <v>1962825</v>
      </c>
      <c r="D1234" s="204">
        <v>839712</v>
      </c>
      <c r="E1234" s="204">
        <v>984374</v>
      </c>
      <c r="F1234" s="204">
        <v>1565712</v>
      </c>
      <c r="G1234" s="204">
        <v>301221</v>
      </c>
      <c r="H1234" s="204">
        <v>10548872</v>
      </c>
    </row>
    <row r="1235" spans="1:8" x14ac:dyDescent="0.35">
      <c r="A1235" s="33" t="s">
        <v>500</v>
      </c>
      <c r="B1235" s="204">
        <v>4018627</v>
      </c>
      <c r="C1235" s="204">
        <v>2200090</v>
      </c>
      <c r="D1235" s="204">
        <v>771388</v>
      </c>
      <c r="E1235" s="204">
        <v>934002</v>
      </c>
      <c r="F1235" s="204">
        <v>1428414</v>
      </c>
      <c r="G1235" s="204">
        <v>348269</v>
      </c>
      <c r="H1235" s="204">
        <v>9700790</v>
      </c>
    </row>
    <row r="1236" spans="1:8" x14ac:dyDescent="0.35">
      <c r="A1236" s="33" t="s">
        <v>817</v>
      </c>
      <c r="B1236" s="204">
        <v>4255846</v>
      </c>
      <c r="C1236" s="204">
        <v>3508407</v>
      </c>
      <c r="D1236" s="204">
        <v>1081691</v>
      </c>
      <c r="E1236" s="204">
        <v>1088163</v>
      </c>
      <c r="F1236" s="204">
        <v>1956984</v>
      </c>
      <c r="G1236" s="204">
        <v>517070</v>
      </c>
      <c r="H1236" s="204">
        <v>12408161</v>
      </c>
    </row>
    <row r="1237" spans="1:8" x14ac:dyDescent="0.35">
      <c r="A1237" s="33" t="s">
        <v>720</v>
      </c>
      <c r="B1237" s="204">
        <v>3772541</v>
      </c>
      <c r="C1237" s="204">
        <v>2869968</v>
      </c>
      <c r="D1237" s="204">
        <v>868667</v>
      </c>
      <c r="E1237" s="204">
        <v>1165541</v>
      </c>
      <c r="F1237" s="204">
        <v>2420839</v>
      </c>
      <c r="G1237" s="204">
        <v>348200</v>
      </c>
      <c r="H1237" s="204">
        <v>11445756</v>
      </c>
    </row>
    <row r="1238" spans="1:8" x14ac:dyDescent="0.35">
      <c r="A1238" s="33" t="s">
        <v>501</v>
      </c>
      <c r="B1238" s="204">
        <v>4770357</v>
      </c>
      <c r="C1238" s="204">
        <v>3820836</v>
      </c>
      <c r="D1238" s="204">
        <v>1196290</v>
      </c>
      <c r="E1238" s="204">
        <v>1114402</v>
      </c>
      <c r="F1238" s="204">
        <v>2025903</v>
      </c>
      <c r="G1238" s="204">
        <v>363280</v>
      </c>
      <c r="H1238" s="204">
        <v>13291068</v>
      </c>
    </row>
    <row r="1239" spans="1:8" x14ac:dyDescent="0.35">
      <c r="A1239" s="33" t="s">
        <v>502</v>
      </c>
      <c r="B1239" s="204">
        <v>5476403</v>
      </c>
      <c r="C1239" s="204">
        <v>3830942</v>
      </c>
      <c r="D1239" s="204">
        <v>1238578</v>
      </c>
      <c r="E1239" s="204">
        <v>1327081</v>
      </c>
      <c r="F1239" s="204">
        <v>1684948</v>
      </c>
      <c r="G1239" s="204">
        <v>430142</v>
      </c>
      <c r="H1239" s="204">
        <v>13988094</v>
      </c>
    </row>
    <row r="1240" spans="1:8" x14ac:dyDescent="0.35">
      <c r="A1240" s="33" t="s">
        <v>505</v>
      </c>
      <c r="B1240" s="204">
        <v>3192401</v>
      </c>
      <c r="C1240" s="204">
        <v>3715361</v>
      </c>
      <c r="D1240" s="204">
        <v>932380</v>
      </c>
      <c r="E1240" s="204">
        <v>977287</v>
      </c>
      <c r="F1240" s="204">
        <v>1234085</v>
      </c>
      <c r="G1240" s="204">
        <v>322420</v>
      </c>
      <c r="H1240" s="204">
        <v>10373934</v>
      </c>
    </row>
    <row r="1241" spans="1:8" x14ac:dyDescent="0.35">
      <c r="A1241" s="33" t="s">
        <v>818</v>
      </c>
      <c r="B1241" s="204">
        <v>6568386</v>
      </c>
      <c r="C1241" s="204">
        <v>5000920</v>
      </c>
      <c r="D1241" s="204">
        <v>1427200</v>
      </c>
      <c r="E1241" s="204">
        <v>1106759</v>
      </c>
      <c r="F1241" s="204">
        <v>1722347</v>
      </c>
      <c r="G1241" s="204">
        <v>415386</v>
      </c>
      <c r="H1241" s="204">
        <v>16240998</v>
      </c>
    </row>
    <row r="1242" spans="1:8" x14ac:dyDescent="0.35">
      <c r="A1242" s="33" t="s">
        <v>721</v>
      </c>
      <c r="B1242" s="204">
        <v>10711509</v>
      </c>
      <c r="C1242" s="204">
        <v>3588983</v>
      </c>
      <c r="D1242" s="204">
        <v>1526593</v>
      </c>
      <c r="E1242" s="204">
        <v>994394</v>
      </c>
      <c r="F1242" s="204">
        <v>1788637</v>
      </c>
      <c r="G1242" s="204">
        <v>565024</v>
      </c>
      <c r="H1242" s="204">
        <v>19175140</v>
      </c>
    </row>
    <row r="1243" spans="1:8" x14ac:dyDescent="0.35">
      <c r="A1243" s="33" t="s">
        <v>506</v>
      </c>
      <c r="B1243" s="204">
        <v>7952319</v>
      </c>
      <c r="C1243" s="204">
        <v>3149394</v>
      </c>
      <c r="D1243" s="204">
        <v>1300265</v>
      </c>
      <c r="E1243" s="204">
        <v>1129270</v>
      </c>
      <c r="F1243" s="204">
        <v>2020035</v>
      </c>
      <c r="G1243" s="204">
        <v>389523</v>
      </c>
      <c r="H1243" s="204">
        <v>15940806</v>
      </c>
    </row>
    <row r="1244" spans="1:8" x14ac:dyDescent="0.35">
      <c r="A1244" s="33" t="s">
        <v>507</v>
      </c>
      <c r="B1244" s="204">
        <v>7556567</v>
      </c>
      <c r="C1244" s="204">
        <v>1940053</v>
      </c>
      <c r="D1244" s="204">
        <v>962283</v>
      </c>
      <c r="E1244" s="204">
        <v>924520</v>
      </c>
      <c r="F1244" s="204">
        <v>1481358</v>
      </c>
      <c r="G1244" s="204">
        <v>359627</v>
      </c>
      <c r="H1244" s="204">
        <v>13224408</v>
      </c>
    </row>
    <row r="1245" spans="1:8" x14ac:dyDescent="0.35">
      <c r="A1245" s="33" t="s">
        <v>510</v>
      </c>
      <c r="B1245" s="204">
        <v>7258585</v>
      </c>
      <c r="C1245" s="204">
        <v>2100859</v>
      </c>
      <c r="D1245" s="204">
        <v>715048</v>
      </c>
      <c r="E1245" s="204">
        <v>807133</v>
      </c>
      <c r="F1245" s="204">
        <v>1601370</v>
      </c>
      <c r="G1245" s="204">
        <v>292903</v>
      </c>
      <c r="H1245" s="204">
        <v>12775898</v>
      </c>
    </row>
    <row r="1246" spans="1:8" x14ac:dyDescent="0.35">
      <c r="A1246" s="33" t="s">
        <v>819</v>
      </c>
      <c r="B1246" s="204">
        <v>7204814</v>
      </c>
      <c r="C1246" s="204">
        <v>2079516</v>
      </c>
      <c r="D1246" s="204">
        <v>708585</v>
      </c>
      <c r="E1246" s="204">
        <v>1116235</v>
      </c>
      <c r="F1246" s="204">
        <v>1788609</v>
      </c>
      <c r="G1246" s="204">
        <v>357682</v>
      </c>
      <c r="H1246" s="204">
        <v>13255441</v>
      </c>
    </row>
    <row r="1247" spans="1:8" x14ac:dyDescent="0.35">
      <c r="A1247" s="33" t="s">
        <v>722</v>
      </c>
      <c r="B1247" s="204">
        <v>5824210</v>
      </c>
      <c r="C1247" s="204">
        <v>2071462</v>
      </c>
      <c r="D1247" s="204">
        <v>839566</v>
      </c>
      <c r="E1247" s="204">
        <v>916699</v>
      </c>
      <c r="F1247" s="204">
        <v>1511966</v>
      </c>
      <c r="G1247" s="204">
        <v>325876</v>
      </c>
      <c r="H1247" s="204">
        <v>11489779</v>
      </c>
    </row>
    <row r="1248" spans="1:8" x14ac:dyDescent="0.35">
      <c r="A1248" s="33" t="s">
        <v>511</v>
      </c>
      <c r="B1248" s="204">
        <v>5221387</v>
      </c>
      <c r="C1248" s="204">
        <v>2274028</v>
      </c>
      <c r="D1248" s="204">
        <v>850150</v>
      </c>
      <c r="E1248" s="204">
        <v>950361</v>
      </c>
      <c r="F1248" s="204">
        <v>1803775</v>
      </c>
      <c r="G1248" s="204">
        <v>421964</v>
      </c>
      <c r="H1248" s="204">
        <v>11521665</v>
      </c>
    </row>
    <row r="1249" spans="1:8" x14ac:dyDescent="0.35">
      <c r="A1249" s="33" t="s">
        <v>512</v>
      </c>
      <c r="B1249" s="204">
        <v>4644020</v>
      </c>
      <c r="C1249" s="204">
        <v>2052594</v>
      </c>
      <c r="D1249" s="204">
        <v>749907</v>
      </c>
      <c r="E1249" s="204">
        <v>929299</v>
      </c>
      <c r="F1249" s="204">
        <v>1402026</v>
      </c>
      <c r="G1249" s="204">
        <v>332491</v>
      </c>
      <c r="H1249" s="204">
        <v>10110337</v>
      </c>
    </row>
    <row r="1250" spans="1:8" x14ac:dyDescent="0.35">
      <c r="A1250" s="33" t="s">
        <v>515</v>
      </c>
      <c r="B1250" s="204">
        <v>4297297</v>
      </c>
      <c r="C1250" s="204">
        <v>1992536</v>
      </c>
      <c r="D1250" s="204">
        <v>791078</v>
      </c>
      <c r="E1250" s="204">
        <v>1151030</v>
      </c>
      <c r="F1250" s="204">
        <v>1177340</v>
      </c>
      <c r="G1250" s="204">
        <v>463301</v>
      </c>
      <c r="H1250" s="204">
        <v>9872582</v>
      </c>
    </row>
    <row r="1251" spans="1:8" x14ac:dyDescent="0.35">
      <c r="A1251" s="33" t="s">
        <v>820</v>
      </c>
      <c r="B1251" s="204">
        <v>5253746</v>
      </c>
      <c r="C1251" s="204">
        <v>1756888</v>
      </c>
      <c r="D1251" s="204">
        <v>644524</v>
      </c>
      <c r="E1251" s="204">
        <v>1131932</v>
      </c>
      <c r="F1251" s="204">
        <v>1540038</v>
      </c>
      <c r="G1251" s="204">
        <v>460168</v>
      </c>
      <c r="H1251" s="204">
        <v>10787296</v>
      </c>
    </row>
    <row r="1252" spans="1:8" x14ac:dyDescent="0.35">
      <c r="A1252" s="33" t="s">
        <v>723</v>
      </c>
      <c r="B1252" s="204">
        <v>4972432</v>
      </c>
      <c r="C1252" s="204">
        <v>2374025</v>
      </c>
      <c r="D1252" s="204">
        <v>814438</v>
      </c>
      <c r="E1252" s="204">
        <v>1216112</v>
      </c>
      <c r="F1252" s="204">
        <v>1717634</v>
      </c>
      <c r="G1252" s="204">
        <v>566078</v>
      </c>
      <c r="H1252" s="204">
        <v>11660719</v>
      </c>
    </row>
    <row r="1253" spans="1:8" x14ac:dyDescent="0.35">
      <c r="A1253" s="33" t="s">
        <v>516</v>
      </c>
      <c r="B1253" s="204">
        <v>4767459</v>
      </c>
      <c r="C1253" s="204">
        <v>2468166</v>
      </c>
      <c r="D1253" s="204">
        <v>772167</v>
      </c>
      <c r="E1253" s="204">
        <v>1623109</v>
      </c>
      <c r="F1253" s="204">
        <v>1946234</v>
      </c>
      <c r="G1253" s="204">
        <v>377512</v>
      </c>
      <c r="H1253" s="204">
        <v>11954647</v>
      </c>
    </row>
    <row r="1254" spans="1:8" x14ac:dyDescent="0.35">
      <c r="A1254" s="33" t="s">
        <v>517</v>
      </c>
      <c r="B1254" s="204">
        <v>4756969</v>
      </c>
      <c r="C1254" s="204">
        <v>2224039</v>
      </c>
      <c r="D1254" s="204">
        <v>764095</v>
      </c>
      <c r="E1254" s="204">
        <v>1999546</v>
      </c>
      <c r="F1254" s="204">
        <v>1559633</v>
      </c>
      <c r="G1254" s="204">
        <v>263033</v>
      </c>
      <c r="H1254" s="204">
        <v>11567315</v>
      </c>
    </row>
    <row r="1255" spans="1:8" x14ac:dyDescent="0.35">
      <c r="A1255" s="265" t="s">
        <v>821</v>
      </c>
      <c r="B1255" s="195">
        <f>SUM(B1233:B1254)</f>
        <v>124144237</v>
      </c>
      <c r="C1255" s="195">
        <f t="shared" ref="C1255:H1255" si="101">SUM(C1233:C1254)</f>
        <v>59612833</v>
      </c>
      <c r="D1255" s="195">
        <f t="shared" si="101"/>
        <v>20597451</v>
      </c>
      <c r="E1255" s="195">
        <f t="shared" si="101"/>
        <v>24597529</v>
      </c>
      <c r="F1255" s="195">
        <f t="shared" si="101"/>
        <v>37706408</v>
      </c>
      <c r="G1255" s="195">
        <f t="shared" si="101"/>
        <v>8687270</v>
      </c>
      <c r="H1255" s="195">
        <f t="shared" si="101"/>
        <v>275345728</v>
      </c>
    </row>
    <row r="1256" spans="1:8" x14ac:dyDescent="0.35">
      <c r="A1256" s="264" t="s">
        <v>822</v>
      </c>
      <c r="B1256" s="194">
        <f>B1255/22</f>
        <v>5642919.8636363633</v>
      </c>
      <c r="C1256" s="194">
        <f t="shared" ref="C1256:H1256" si="102">C1255/22</f>
        <v>2709674.2272727271</v>
      </c>
      <c r="D1256" s="194">
        <f t="shared" si="102"/>
        <v>936247.77272727271</v>
      </c>
      <c r="E1256" s="194">
        <f t="shared" si="102"/>
        <v>1118069.5</v>
      </c>
      <c r="F1256" s="194">
        <f t="shared" si="102"/>
        <v>1713927.6363636365</v>
      </c>
      <c r="G1256" s="194">
        <f t="shared" si="102"/>
        <v>394875.90909090912</v>
      </c>
      <c r="H1256" s="194">
        <f t="shared" si="102"/>
        <v>12515714.909090908</v>
      </c>
    </row>
    <row r="1258" spans="1:8" x14ac:dyDescent="0.35">
      <c r="A1258" s="33" t="s">
        <v>524</v>
      </c>
      <c r="B1258" s="204">
        <v>3830872</v>
      </c>
      <c r="C1258" s="204">
        <v>2269058</v>
      </c>
      <c r="D1258" s="204">
        <v>770945</v>
      </c>
      <c r="E1258" s="204">
        <v>1583751</v>
      </c>
      <c r="F1258" s="204">
        <v>1637418</v>
      </c>
      <c r="G1258" s="204">
        <v>268688</v>
      </c>
      <c r="H1258" s="204">
        <v>10360732</v>
      </c>
    </row>
    <row r="1259" spans="1:8" x14ac:dyDescent="0.35">
      <c r="A1259" s="33" t="s">
        <v>823</v>
      </c>
      <c r="B1259" s="204">
        <v>6253130</v>
      </c>
      <c r="C1259" s="204">
        <v>2248587</v>
      </c>
      <c r="D1259" s="204">
        <v>909017</v>
      </c>
      <c r="E1259" s="204">
        <v>1328023</v>
      </c>
      <c r="F1259" s="204">
        <v>1585561</v>
      </c>
      <c r="G1259" s="204">
        <v>318004</v>
      </c>
      <c r="H1259" s="204">
        <v>12642322</v>
      </c>
    </row>
    <row r="1260" spans="1:8" x14ac:dyDescent="0.35">
      <c r="A1260" s="33" t="s">
        <v>726</v>
      </c>
      <c r="B1260" s="204">
        <v>6069997</v>
      </c>
      <c r="C1260" s="204">
        <v>2529393</v>
      </c>
      <c r="D1260" s="204">
        <v>854680</v>
      </c>
      <c r="E1260" s="204">
        <v>1445048</v>
      </c>
      <c r="F1260" s="204">
        <v>1729235</v>
      </c>
      <c r="G1260" s="204">
        <v>446259</v>
      </c>
      <c r="H1260" s="204">
        <v>13074612</v>
      </c>
    </row>
    <row r="1261" spans="1:8" x14ac:dyDescent="0.35">
      <c r="A1261" s="33" t="s">
        <v>525</v>
      </c>
      <c r="B1261" s="204">
        <v>4858133</v>
      </c>
      <c r="C1261" s="204">
        <v>2095256</v>
      </c>
      <c r="D1261" s="204">
        <v>795780</v>
      </c>
      <c r="E1261" s="204">
        <v>1132213</v>
      </c>
      <c r="F1261" s="204">
        <v>1606184</v>
      </c>
      <c r="G1261" s="204">
        <v>296022</v>
      </c>
      <c r="H1261" s="204">
        <v>10783588</v>
      </c>
    </row>
    <row r="1262" spans="1:8" x14ac:dyDescent="0.35">
      <c r="A1262" s="33" t="s">
        <v>526</v>
      </c>
      <c r="B1262" s="204">
        <v>3049593</v>
      </c>
      <c r="C1262" s="204">
        <v>245866</v>
      </c>
      <c r="D1262" s="204">
        <v>208656</v>
      </c>
      <c r="E1262" s="204">
        <v>2475</v>
      </c>
      <c r="F1262" s="204">
        <v>390</v>
      </c>
      <c r="G1262" s="204" t="s">
        <v>547</v>
      </c>
      <c r="H1262" s="204">
        <v>3506980</v>
      </c>
    </row>
    <row r="1263" spans="1:8" x14ac:dyDescent="0.35">
      <c r="A1263" s="33" t="s">
        <v>529</v>
      </c>
      <c r="B1263" s="204">
        <v>3132624</v>
      </c>
      <c r="C1263" s="204">
        <v>1542628</v>
      </c>
      <c r="D1263" s="204">
        <v>384284</v>
      </c>
      <c r="E1263" s="204">
        <v>1096405</v>
      </c>
      <c r="F1263" s="204">
        <v>1325621</v>
      </c>
      <c r="G1263" s="204">
        <v>243530</v>
      </c>
      <c r="H1263" s="204">
        <v>7725092</v>
      </c>
    </row>
    <row r="1264" spans="1:8" x14ac:dyDescent="0.35">
      <c r="A1264" s="33" t="s">
        <v>824</v>
      </c>
      <c r="B1264" s="204">
        <v>6473073</v>
      </c>
      <c r="C1264" s="204">
        <v>3485998</v>
      </c>
      <c r="D1264" s="204">
        <v>935959</v>
      </c>
      <c r="E1264" s="204">
        <v>1727658</v>
      </c>
      <c r="F1264" s="204">
        <v>1820608</v>
      </c>
      <c r="G1264" s="204">
        <v>455754</v>
      </c>
      <c r="H1264" s="204">
        <v>14899050</v>
      </c>
    </row>
    <row r="1265" spans="1:8" x14ac:dyDescent="0.35">
      <c r="A1265" s="33" t="s">
        <v>727</v>
      </c>
      <c r="B1265" s="204">
        <v>4548663</v>
      </c>
      <c r="C1265" s="204">
        <v>2400046</v>
      </c>
      <c r="D1265" s="204">
        <v>763552</v>
      </c>
      <c r="E1265" s="204">
        <v>1394800</v>
      </c>
      <c r="F1265" s="204">
        <v>1952584</v>
      </c>
      <c r="G1265" s="204">
        <v>336960</v>
      </c>
      <c r="H1265" s="204">
        <v>11396605</v>
      </c>
    </row>
    <row r="1266" spans="1:8" x14ac:dyDescent="0.35">
      <c r="A1266" s="33" t="s">
        <v>530</v>
      </c>
      <c r="B1266" s="204">
        <v>5181894</v>
      </c>
      <c r="C1266" s="204">
        <v>2510817</v>
      </c>
      <c r="D1266" s="204">
        <v>882684</v>
      </c>
      <c r="E1266" s="204">
        <v>1411578</v>
      </c>
      <c r="F1266" s="204">
        <v>2173506</v>
      </c>
      <c r="G1266" s="204">
        <v>390015</v>
      </c>
      <c r="H1266" s="204">
        <v>12550494</v>
      </c>
    </row>
    <row r="1267" spans="1:8" x14ac:dyDescent="0.35">
      <c r="A1267" s="33" t="s">
        <v>531</v>
      </c>
      <c r="B1267" s="204">
        <v>4130422</v>
      </c>
      <c r="C1267" s="204">
        <v>2680139</v>
      </c>
      <c r="D1267" s="204">
        <v>788136</v>
      </c>
      <c r="E1267" s="204">
        <v>1445580</v>
      </c>
      <c r="F1267" s="204">
        <v>1706736</v>
      </c>
      <c r="G1267" s="204">
        <v>366809</v>
      </c>
      <c r="H1267" s="204">
        <v>11117822</v>
      </c>
    </row>
    <row r="1268" spans="1:8" x14ac:dyDescent="0.35">
      <c r="A1268" s="33" t="s">
        <v>534</v>
      </c>
      <c r="B1268" s="204">
        <v>4254472</v>
      </c>
      <c r="C1268" s="204">
        <v>2736190</v>
      </c>
      <c r="D1268" s="204">
        <v>921658</v>
      </c>
      <c r="E1268" s="204">
        <v>1165531</v>
      </c>
      <c r="F1268" s="204">
        <v>1733483</v>
      </c>
      <c r="G1268" s="204">
        <v>289695</v>
      </c>
      <c r="H1268" s="204">
        <v>11101029</v>
      </c>
    </row>
    <row r="1269" spans="1:8" x14ac:dyDescent="0.35">
      <c r="A1269" s="33" t="s">
        <v>825</v>
      </c>
      <c r="B1269" s="204">
        <v>4260804</v>
      </c>
      <c r="C1269" s="204">
        <v>2555516</v>
      </c>
      <c r="D1269" s="204">
        <v>792554</v>
      </c>
      <c r="E1269" s="204">
        <v>1159125</v>
      </c>
      <c r="F1269" s="204">
        <v>1755897</v>
      </c>
      <c r="G1269" s="204">
        <v>343314</v>
      </c>
      <c r="H1269" s="204">
        <v>10867210</v>
      </c>
    </row>
    <row r="1270" spans="1:8" x14ac:dyDescent="0.35">
      <c r="A1270" s="33" t="s">
        <v>728</v>
      </c>
      <c r="B1270" s="204">
        <v>3656046</v>
      </c>
      <c r="C1270" s="204">
        <v>2514592</v>
      </c>
      <c r="D1270" s="204">
        <v>810401</v>
      </c>
      <c r="E1270" s="204">
        <v>1528287</v>
      </c>
      <c r="F1270" s="204">
        <v>1819333</v>
      </c>
      <c r="G1270" s="204">
        <v>273216</v>
      </c>
      <c r="H1270" s="204">
        <v>10601875</v>
      </c>
    </row>
    <row r="1271" spans="1:8" x14ac:dyDescent="0.35">
      <c r="A1271" s="33" t="s">
        <v>535</v>
      </c>
      <c r="B1271" s="204">
        <v>4046424</v>
      </c>
      <c r="C1271" s="204">
        <v>3584730</v>
      </c>
      <c r="D1271" s="204">
        <v>902043</v>
      </c>
      <c r="E1271" s="204">
        <v>1313777</v>
      </c>
      <c r="F1271" s="204">
        <v>1878715</v>
      </c>
      <c r="G1271" s="204">
        <v>359729</v>
      </c>
      <c r="H1271" s="204">
        <v>12085418</v>
      </c>
    </row>
    <row r="1272" spans="1:8" x14ac:dyDescent="0.35">
      <c r="A1272" s="33" t="s">
        <v>536</v>
      </c>
      <c r="B1272" s="204">
        <v>3130427</v>
      </c>
      <c r="C1272" s="204">
        <v>2500664</v>
      </c>
      <c r="D1272" s="204">
        <v>736570</v>
      </c>
      <c r="E1272" s="204">
        <v>1473058</v>
      </c>
      <c r="F1272" s="204">
        <v>1404204</v>
      </c>
      <c r="G1272" s="204">
        <v>286114</v>
      </c>
      <c r="H1272" s="204">
        <v>9531037</v>
      </c>
    </row>
    <row r="1273" spans="1:8" x14ac:dyDescent="0.35">
      <c r="A1273" s="33" t="s">
        <v>539</v>
      </c>
      <c r="B1273" s="204">
        <v>3777130</v>
      </c>
      <c r="C1273" s="204">
        <v>2536116</v>
      </c>
      <c r="D1273" s="204">
        <v>734976</v>
      </c>
      <c r="E1273" s="204">
        <v>1249346</v>
      </c>
      <c r="F1273" s="204">
        <v>1696536</v>
      </c>
      <c r="G1273" s="204">
        <v>383543</v>
      </c>
      <c r="H1273" s="204">
        <v>10377647</v>
      </c>
    </row>
    <row r="1274" spans="1:8" x14ac:dyDescent="0.35">
      <c r="A1274" s="33" t="s">
        <v>826</v>
      </c>
      <c r="B1274" s="204">
        <v>3458710</v>
      </c>
      <c r="C1274" s="204">
        <v>2016824</v>
      </c>
      <c r="D1274" s="204">
        <v>727749</v>
      </c>
      <c r="E1274" s="204">
        <v>1443884</v>
      </c>
      <c r="F1274" s="204">
        <v>1378807</v>
      </c>
      <c r="G1274" s="204">
        <v>371321</v>
      </c>
      <c r="H1274" s="204">
        <v>9397295</v>
      </c>
    </row>
    <row r="1275" spans="1:8" x14ac:dyDescent="0.35">
      <c r="A1275" s="33" t="s">
        <v>729</v>
      </c>
      <c r="B1275" s="204">
        <v>6032125</v>
      </c>
      <c r="C1275" s="204">
        <v>2568014</v>
      </c>
      <c r="D1275" s="204">
        <v>806494</v>
      </c>
      <c r="E1275" s="204">
        <v>1472020</v>
      </c>
      <c r="F1275" s="204">
        <v>1968102</v>
      </c>
      <c r="G1275" s="204">
        <v>483252</v>
      </c>
      <c r="H1275" s="204">
        <v>13330007</v>
      </c>
    </row>
    <row r="1276" spans="1:8" x14ac:dyDescent="0.35">
      <c r="A1276" s="33" t="s">
        <v>540</v>
      </c>
      <c r="B1276" s="204">
        <v>4472907</v>
      </c>
      <c r="C1276" s="204">
        <v>2314661</v>
      </c>
      <c r="D1276" s="204">
        <v>752899</v>
      </c>
      <c r="E1276" s="204">
        <v>1363763</v>
      </c>
      <c r="F1276" s="204">
        <v>1849551</v>
      </c>
      <c r="G1276" s="204">
        <v>394516</v>
      </c>
      <c r="H1276" s="204">
        <v>11148297</v>
      </c>
    </row>
    <row r="1277" spans="1:8" x14ac:dyDescent="0.35">
      <c r="A1277" s="33" t="s">
        <v>541</v>
      </c>
      <c r="B1277" s="204">
        <v>4161892</v>
      </c>
      <c r="C1277" s="204">
        <v>2196804</v>
      </c>
      <c r="D1277" s="204">
        <v>814963</v>
      </c>
      <c r="E1277" s="204">
        <v>1433856</v>
      </c>
      <c r="F1277" s="204">
        <v>1337607</v>
      </c>
      <c r="G1277" s="204">
        <v>321162</v>
      </c>
      <c r="H1277" s="204">
        <v>10266284</v>
      </c>
    </row>
    <row r="1278" spans="1:8" x14ac:dyDescent="0.35">
      <c r="A1278" s="33" t="s">
        <v>544</v>
      </c>
      <c r="B1278" s="204">
        <v>2582944</v>
      </c>
      <c r="C1278" s="204">
        <v>1825792</v>
      </c>
      <c r="D1278" s="204">
        <v>634753</v>
      </c>
      <c r="E1278" s="204">
        <v>979147</v>
      </c>
      <c r="F1278" s="204">
        <v>1517450</v>
      </c>
      <c r="G1278" s="204">
        <v>274026</v>
      </c>
      <c r="H1278" s="204">
        <v>7814112</v>
      </c>
    </row>
    <row r="1279" spans="1:8" x14ac:dyDescent="0.35">
      <c r="A1279" s="265" t="s">
        <v>827</v>
      </c>
      <c r="B1279" s="195">
        <f>SUM(B1258:B1278)</f>
        <v>91362282</v>
      </c>
      <c r="C1279" s="195">
        <f t="shared" ref="C1279:H1279" si="103">SUM(C1258:C1278)</f>
        <v>49357691</v>
      </c>
      <c r="D1279" s="195">
        <f t="shared" si="103"/>
        <v>15928753</v>
      </c>
      <c r="E1279" s="195">
        <f t="shared" si="103"/>
        <v>27149325</v>
      </c>
      <c r="F1279" s="195">
        <f t="shared" si="103"/>
        <v>33877528</v>
      </c>
      <c r="G1279" s="195">
        <f t="shared" si="103"/>
        <v>6901929</v>
      </c>
      <c r="H1279" s="195">
        <f t="shared" si="103"/>
        <v>224577508</v>
      </c>
    </row>
    <row r="1280" spans="1:8" x14ac:dyDescent="0.35">
      <c r="A1280" s="264" t="s">
        <v>828</v>
      </c>
      <c r="B1280" s="194">
        <f>B1279/21</f>
        <v>4350584.8571428573</v>
      </c>
      <c r="C1280" s="194">
        <f t="shared" ref="C1280:H1280" si="104">C1279/21</f>
        <v>2350366.2380952379</v>
      </c>
      <c r="D1280" s="194">
        <f t="shared" si="104"/>
        <v>758512.04761904757</v>
      </c>
      <c r="E1280" s="194">
        <f t="shared" si="104"/>
        <v>1292825</v>
      </c>
      <c r="F1280" s="194">
        <f t="shared" si="104"/>
        <v>1613215.6190476189</v>
      </c>
      <c r="G1280" s="194">
        <f t="shared" si="104"/>
        <v>328663.28571428574</v>
      </c>
      <c r="H1280" s="194">
        <f t="shared" si="104"/>
        <v>10694167.047619049</v>
      </c>
    </row>
    <row r="1281" spans="1:8" x14ac:dyDescent="0.35">
      <c r="A1281" s="265"/>
      <c r="B1281" s="195"/>
      <c r="C1281" s="195"/>
      <c r="D1281" s="195"/>
      <c r="E1281" s="195"/>
      <c r="F1281" s="195"/>
      <c r="G1281" s="195"/>
      <c r="H1281" s="195"/>
    </row>
    <row r="1282" spans="1:8" x14ac:dyDescent="0.35">
      <c r="A1282" s="265"/>
      <c r="B1282" s="195"/>
      <c r="C1282" s="195"/>
      <c r="D1282" s="195"/>
      <c r="E1282" s="195"/>
      <c r="F1282" s="195"/>
      <c r="G1282" s="195"/>
      <c r="H1282" s="195"/>
    </row>
    <row r="1283" spans="1:8" ht="21" x14ac:dyDescent="0.5">
      <c r="A1283" s="231">
        <v>2012</v>
      </c>
    </row>
    <row r="1284" spans="1:8" ht="21" x14ac:dyDescent="0.5">
      <c r="A1284" s="231"/>
    </row>
    <row r="1285" spans="1:8" x14ac:dyDescent="0.35">
      <c r="A1285" s="33" t="s">
        <v>829</v>
      </c>
      <c r="B1285" s="204">
        <v>3414225</v>
      </c>
      <c r="C1285" s="204">
        <v>1847255</v>
      </c>
      <c r="D1285" s="204">
        <v>570361</v>
      </c>
      <c r="E1285" s="204">
        <v>1011149</v>
      </c>
      <c r="F1285" s="204">
        <v>1949889</v>
      </c>
      <c r="G1285" s="204">
        <v>249755</v>
      </c>
      <c r="H1285" s="204">
        <v>9042634</v>
      </c>
    </row>
    <row r="1286" spans="1:8" x14ac:dyDescent="0.35">
      <c r="A1286" s="33" t="s">
        <v>732</v>
      </c>
      <c r="B1286" s="204">
        <v>3401531</v>
      </c>
      <c r="C1286" s="204">
        <v>2287000</v>
      </c>
      <c r="D1286" s="204">
        <v>774418</v>
      </c>
      <c r="E1286" s="204">
        <v>1260511</v>
      </c>
      <c r="F1286" s="204">
        <v>1819342</v>
      </c>
      <c r="G1286" s="204">
        <v>289145</v>
      </c>
      <c r="H1286" s="204">
        <v>9831947</v>
      </c>
    </row>
    <row r="1287" spans="1:8" x14ac:dyDescent="0.35">
      <c r="A1287" s="33" t="s">
        <v>548</v>
      </c>
      <c r="B1287" s="204">
        <v>3110031</v>
      </c>
      <c r="C1287" s="204">
        <v>2378535</v>
      </c>
      <c r="D1287" s="204">
        <v>745577</v>
      </c>
      <c r="E1287" s="204">
        <v>1080501</v>
      </c>
      <c r="F1287" s="204">
        <v>1863668</v>
      </c>
      <c r="G1287" s="204">
        <v>328905</v>
      </c>
      <c r="H1287" s="204">
        <v>9507217</v>
      </c>
    </row>
    <row r="1288" spans="1:8" x14ac:dyDescent="0.35">
      <c r="A1288" s="33" t="s">
        <v>549</v>
      </c>
      <c r="B1288" s="204">
        <v>4829511</v>
      </c>
      <c r="C1288" s="204">
        <v>2886089</v>
      </c>
      <c r="D1288" s="204">
        <v>847535</v>
      </c>
      <c r="E1288" s="204">
        <v>1141558</v>
      </c>
      <c r="F1288" s="204">
        <v>2062612</v>
      </c>
      <c r="G1288" s="204">
        <v>305929</v>
      </c>
      <c r="H1288" s="204">
        <v>12073234</v>
      </c>
    </row>
    <row r="1289" spans="1:8" x14ac:dyDescent="0.35">
      <c r="A1289" s="33" t="s">
        <v>552</v>
      </c>
      <c r="B1289" s="204">
        <v>2846500</v>
      </c>
      <c r="C1289" s="204">
        <v>2226127</v>
      </c>
      <c r="D1289" s="204">
        <v>682181</v>
      </c>
      <c r="E1289" s="204">
        <v>869463</v>
      </c>
      <c r="F1289" s="204">
        <v>1707387</v>
      </c>
      <c r="G1289" s="204">
        <v>209696</v>
      </c>
      <c r="H1289" s="204">
        <v>8541354</v>
      </c>
    </row>
    <row r="1290" spans="1:8" x14ac:dyDescent="0.35">
      <c r="A1290" s="33" t="s">
        <v>830</v>
      </c>
      <c r="B1290" s="204">
        <v>4858430</v>
      </c>
      <c r="C1290" s="204">
        <v>3188538</v>
      </c>
      <c r="D1290" s="204">
        <v>894744</v>
      </c>
      <c r="E1290" s="204">
        <v>1218472</v>
      </c>
      <c r="F1290" s="204">
        <v>2146665</v>
      </c>
      <c r="G1290" s="204">
        <v>460346</v>
      </c>
      <c r="H1290" s="204">
        <v>12767195</v>
      </c>
    </row>
    <row r="1291" spans="1:8" x14ac:dyDescent="0.35">
      <c r="A1291" s="33" t="s">
        <v>733</v>
      </c>
      <c r="B1291" s="204">
        <v>6983147</v>
      </c>
      <c r="C1291" s="204">
        <v>3506532</v>
      </c>
      <c r="D1291" s="204">
        <v>1080107</v>
      </c>
      <c r="E1291" s="204">
        <v>1215751</v>
      </c>
      <c r="F1291" s="204">
        <v>2172550</v>
      </c>
      <c r="G1291" s="204">
        <v>441160</v>
      </c>
      <c r="H1291" s="204">
        <v>15399247</v>
      </c>
    </row>
    <row r="1292" spans="1:8" x14ac:dyDescent="0.35">
      <c r="A1292" s="33" t="s">
        <v>553</v>
      </c>
      <c r="B1292" s="204">
        <v>5808744</v>
      </c>
      <c r="C1292" s="204">
        <v>2600748</v>
      </c>
      <c r="D1292" s="204">
        <v>864255</v>
      </c>
      <c r="E1292" s="204">
        <v>1379423</v>
      </c>
      <c r="F1292" s="204">
        <v>1847147</v>
      </c>
      <c r="G1292" s="204">
        <v>312989</v>
      </c>
      <c r="H1292" s="204">
        <v>12813306</v>
      </c>
    </row>
    <row r="1293" spans="1:8" x14ac:dyDescent="0.35">
      <c r="A1293" s="33" t="s">
        <v>554</v>
      </c>
      <c r="B1293" s="204">
        <v>4541811</v>
      </c>
      <c r="C1293" s="204">
        <v>2533324</v>
      </c>
      <c r="D1293" s="204">
        <v>770109</v>
      </c>
      <c r="E1293" s="204">
        <v>1311922</v>
      </c>
      <c r="F1293" s="204">
        <v>1534283</v>
      </c>
      <c r="G1293" s="204">
        <v>346684</v>
      </c>
      <c r="H1293" s="204">
        <v>11038133</v>
      </c>
    </row>
    <row r="1294" spans="1:8" x14ac:dyDescent="0.35">
      <c r="A1294" s="33" t="s">
        <v>557</v>
      </c>
      <c r="B1294" s="204">
        <v>6722235</v>
      </c>
      <c r="C1294" s="204">
        <v>2616765</v>
      </c>
      <c r="D1294" s="204">
        <v>875122</v>
      </c>
      <c r="E1294" s="204">
        <v>1123138</v>
      </c>
      <c r="F1294" s="204">
        <v>1479093</v>
      </c>
      <c r="G1294" s="204">
        <v>376045</v>
      </c>
      <c r="H1294" s="204">
        <v>13192398</v>
      </c>
    </row>
    <row r="1295" spans="1:8" x14ac:dyDescent="0.35">
      <c r="A1295" s="33" t="s">
        <v>831</v>
      </c>
      <c r="B1295" s="204">
        <v>6624204</v>
      </c>
      <c r="C1295" s="204">
        <v>3272700</v>
      </c>
      <c r="D1295" s="204">
        <v>1036401</v>
      </c>
      <c r="E1295" s="204">
        <v>1092793</v>
      </c>
      <c r="F1295" s="204">
        <v>1949666</v>
      </c>
      <c r="G1295" s="204">
        <v>362298</v>
      </c>
      <c r="H1295" s="204">
        <v>14338062</v>
      </c>
    </row>
    <row r="1296" spans="1:8" x14ac:dyDescent="0.35">
      <c r="A1296" s="33" t="s">
        <v>734</v>
      </c>
      <c r="B1296" s="204">
        <v>7749802</v>
      </c>
      <c r="C1296" s="204">
        <v>3114992</v>
      </c>
      <c r="D1296" s="204">
        <v>1190466</v>
      </c>
      <c r="E1296" s="204">
        <v>1210747</v>
      </c>
      <c r="F1296" s="204">
        <v>1947483</v>
      </c>
      <c r="G1296" s="204">
        <v>513229</v>
      </c>
      <c r="H1296" s="204">
        <v>15726719</v>
      </c>
    </row>
    <row r="1297" spans="1:8" x14ac:dyDescent="0.35">
      <c r="A1297" s="33" t="s">
        <v>558</v>
      </c>
      <c r="B1297" s="204">
        <v>6139634</v>
      </c>
      <c r="C1297" s="204">
        <v>3936593</v>
      </c>
      <c r="D1297" s="204">
        <v>1134046</v>
      </c>
      <c r="E1297" s="204">
        <v>1083240</v>
      </c>
      <c r="F1297" s="204">
        <v>1965882</v>
      </c>
      <c r="G1297" s="204">
        <v>472246</v>
      </c>
      <c r="H1297" s="204">
        <v>14731641</v>
      </c>
    </row>
    <row r="1298" spans="1:8" x14ac:dyDescent="0.35">
      <c r="A1298" s="33" t="s">
        <v>559</v>
      </c>
      <c r="B1298" s="204">
        <v>5285062</v>
      </c>
      <c r="C1298" s="204">
        <v>4005720</v>
      </c>
      <c r="D1298" s="204">
        <v>1066202</v>
      </c>
      <c r="E1298" s="204">
        <v>1292488</v>
      </c>
      <c r="F1298" s="204">
        <v>2071108</v>
      </c>
      <c r="G1298" s="204">
        <v>432579</v>
      </c>
      <c r="H1298" s="204">
        <v>14153159</v>
      </c>
    </row>
    <row r="1299" spans="1:8" x14ac:dyDescent="0.35">
      <c r="A1299" s="33" t="s">
        <v>562</v>
      </c>
      <c r="B1299" s="204">
        <v>3764610</v>
      </c>
      <c r="C1299" s="204">
        <v>2859479</v>
      </c>
      <c r="D1299" s="204">
        <v>775604</v>
      </c>
      <c r="E1299" s="204">
        <v>1085934</v>
      </c>
      <c r="F1299" s="204">
        <v>1617573</v>
      </c>
      <c r="G1299" s="204">
        <v>326662</v>
      </c>
      <c r="H1299" s="204">
        <v>10429862</v>
      </c>
    </row>
    <row r="1300" spans="1:8" x14ac:dyDescent="0.35">
      <c r="A1300" s="33" t="s">
        <v>832</v>
      </c>
      <c r="B1300" s="204">
        <v>5419148</v>
      </c>
      <c r="C1300" s="204">
        <v>3256058</v>
      </c>
      <c r="D1300" s="204">
        <v>925307</v>
      </c>
      <c r="E1300" s="204">
        <v>1332604</v>
      </c>
      <c r="F1300" s="204">
        <v>1705337</v>
      </c>
      <c r="G1300" s="204">
        <v>373401</v>
      </c>
      <c r="H1300" s="204">
        <v>13011855</v>
      </c>
    </row>
    <row r="1301" spans="1:8" x14ac:dyDescent="0.35">
      <c r="A1301" s="33" t="s">
        <v>735</v>
      </c>
      <c r="B1301" s="204">
        <v>6756304</v>
      </c>
      <c r="C1301" s="204">
        <v>3416788</v>
      </c>
      <c r="D1301" s="204">
        <v>1269900</v>
      </c>
      <c r="E1301" s="204">
        <v>1419297</v>
      </c>
      <c r="F1301" s="204">
        <v>2059237</v>
      </c>
      <c r="G1301" s="204">
        <v>545183</v>
      </c>
      <c r="H1301" s="204">
        <v>15466709</v>
      </c>
    </row>
    <row r="1302" spans="1:8" x14ac:dyDescent="0.35">
      <c r="A1302" s="33" t="s">
        <v>563</v>
      </c>
      <c r="B1302" s="204">
        <v>8163440</v>
      </c>
      <c r="C1302" s="204">
        <v>2960184</v>
      </c>
      <c r="D1302" s="204">
        <v>1055534</v>
      </c>
      <c r="E1302" s="204">
        <v>1173027</v>
      </c>
      <c r="F1302" s="204">
        <v>1582917</v>
      </c>
      <c r="G1302" s="204">
        <v>447193</v>
      </c>
      <c r="H1302" s="204">
        <v>15382295</v>
      </c>
    </row>
    <row r="1303" spans="1:8" x14ac:dyDescent="0.35">
      <c r="A1303" s="33" t="s">
        <v>564</v>
      </c>
      <c r="B1303" s="204">
        <v>5706347</v>
      </c>
      <c r="C1303" s="204">
        <v>2135478</v>
      </c>
      <c r="D1303" s="204">
        <v>789556</v>
      </c>
      <c r="E1303" s="204">
        <v>1028875</v>
      </c>
      <c r="F1303" s="204">
        <v>1309172</v>
      </c>
      <c r="G1303" s="204">
        <v>379278</v>
      </c>
      <c r="H1303" s="204">
        <v>11348706</v>
      </c>
    </row>
    <row r="1304" spans="1:8" x14ac:dyDescent="0.35">
      <c r="A1304" s="33" t="s">
        <v>833</v>
      </c>
      <c r="B1304" s="204">
        <v>10651831</v>
      </c>
      <c r="C1304" s="204">
        <v>2989167</v>
      </c>
      <c r="D1304" s="204">
        <v>1202624</v>
      </c>
      <c r="E1304" s="204">
        <v>1066476</v>
      </c>
      <c r="F1304" s="204">
        <v>1344904</v>
      </c>
      <c r="G1304" s="204">
        <v>723548</v>
      </c>
      <c r="H1304" s="204">
        <v>17978550</v>
      </c>
    </row>
    <row r="1305" spans="1:8" x14ac:dyDescent="0.35">
      <c r="A1305" s="33" t="s">
        <v>834</v>
      </c>
      <c r="B1305" s="204">
        <v>9686861</v>
      </c>
      <c r="C1305" s="204">
        <v>3162966</v>
      </c>
      <c r="D1305" s="204">
        <v>1079452</v>
      </c>
      <c r="E1305" s="204">
        <v>1109232</v>
      </c>
      <c r="F1305" s="204">
        <v>1725288</v>
      </c>
      <c r="G1305" s="204">
        <v>592022</v>
      </c>
      <c r="H1305" s="204">
        <v>17355821</v>
      </c>
    </row>
    <row r="1306" spans="1:8" x14ac:dyDescent="0.35">
      <c r="A1306" s="33" t="s">
        <v>736</v>
      </c>
      <c r="B1306" s="204">
        <v>8645461</v>
      </c>
      <c r="C1306" s="204">
        <v>3668785</v>
      </c>
      <c r="D1306" s="204">
        <v>1193692</v>
      </c>
      <c r="E1306" s="204">
        <v>1337083</v>
      </c>
      <c r="F1306" s="204">
        <v>2017801</v>
      </c>
      <c r="G1306" s="204">
        <v>399242</v>
      </c>
      <c r="H1306" s="204">
        <v>17262064</v>
      </c>
    </row>
    <row r="1307" spans="1:8" x14ac:dyDescent="0.35">
      <c r="A1307" s="265" t="s">
        <v>835</v>
      </c>
      <c r="B1307" s="195">
        <f>SUM(B1285:B1306)</f>
        <v>131108869</v>
      </c>
      <c r="C1307" s="195">
        <f t="shared" ref="C1307:H1307" si="105">SUM(C1285:C1306)</f>
        <v>64849823</v>
      </c>
      <c r="D1307" s="195">
        <f t="shared" si="105"/>
        <v>20823193</v>
      </c>
      <c r="E1307" s="195">
        <f t="shared" si="105"/>
        <v>25843684</v>
      </c>
      <c r="F1307" s="195">
        <f t="shared" si="105"/>
        <v>39879004</v>
      </c>
      <c r="G1307" s="195">
        <f t="shared" si="105"/>
        <v>8887535</v>
      </c>
      <c r="H1307" s="195">
        <f t="shared" si="105"/>
        <v>291392108</v>
      </c>
    </row>
    <row r="1308" spans="1:8" x14ac:dyDescent="0.35">
      <c r="A1308" s="264" t="s">
        <v>836</v>
      </c>
      <c r="B1308" s="194">
        <f>B1307/22</f>
        <v>5959494.0454545459</v>
      </c>
      <c r="C1308" s="194">
        <f t="shared" ref="C1308:H1308" si="106">C1307/22</f>
        <v>2947719.2272727271</v>
      </c>
      <c r="D1308" s="194">
        <f t="shared" si="106"/>
        <v>946508.77272727271</v>
      </c>
      <c r="E1308" s="194">
        <f t="shared" si="106"/>
        <v>1174712.9090909092</v>
      </c>
      <c r="F1308" s="194">
        <f t="shared" si="106"/>
        <v>1812682</v>
      </c>
      <c r="G1308" s="194">
        <f t="shared" si="106"/>
        <v>403978.86363636365</v>
      </c>
      <c r="H1308" s="194">
        <f t="shared" si="106"/>
        <v>13245095.818181818</v>
      </c>
    </row>
    <row r="1310" spans="1:8" x14ac:dyDescent="0.35">
      <c r="A1310" s="33" t="s">
        <v>570</v>
      </c>
      <c r="B1310" s="204">
        <v>9042102</v>
      </c>
      <c r="C1310" s="204">
        <v>4530847</v>
      </c>
      <c r="D1310" s="204">
        <v>1598350</v>
      </c>
      <c r="E1310" s="204">
        <v>1452767</v>
      </c>
      <c r="F1310" s="204">
        <v>2208519</v>
      </c>
      <c r="G1310" s="204">
        <v>606922</v>
      </c>
      <c r="H1310" s="204">
        <v>19439507</v>
      </c>
    </row>
    <row r="1311" spans="1:8" x14ac:dyDescent="0.35">
      <c r="A1311" s="33" t="s">
        <v>573</v>
      </c>
      <c r="B1311" s="204">
        <v>4224451</v>
      </c>
      <c r="C1311" s="204">
        <v>3244199</v>
      </c>
      <c r="D1311" s="204">
        <v>812926</v>
      </c>
      <c r="E1311" s="204">
        <v>941203</v>
      </c>
      <c r="F1311" s="204">
        <v>1622042</v>
      </c>
      <c r="G1311" s="204">
        <v>305952</v>
      </c>
      <c r="H1311" s="204">
        <v>11150773</v>
      </c>
    </row>
    <row r="1312" spans="1:8" x14ac:dyDescent="0.35">
      <c r="A1312" s="33" t="s">
        <v>837</v>
      </c>
      <c r="B1312" s="204">
        <v>4853794</v>
      </c>
      <c r="C1312" s="204">
        <v>2850184</v>
      </c>
      <c r="D1312" s="204">
        <v>855095</v>
      </c>
      <c r="E1312" s="204">
        <v>1107481</v>
      </c>
      <c r="F1312" s="204">
        <v>1397241</v>
      </c>
      <c r="G1312" s="204">
        <v>258894</v>
      </c>
      <c r="H1312" s="204">
        <v>11322689</v>
      </c>
    </row>
    <row r="1313" spans="1:8" x14ac:dyDescent="0.35">
      <c r="A1313" s="33" t="s">
        <v>739</v>
      </c>
      <c r="B1313" s="204">
        <v>7188795</v>
      </c>
      <c r="C1313" s="204">
        <v>4053559</v>
      </c>
      <c r="D1313" s="204">
        <v>1245891</v>
      </c>
      <c r="E1313" s="204">
        <v>1175398</v>
      </c>
      <c r="F1313" s="204">
        <v>1875398</v>
      </c>
      <c r="G1313" s="204">
        <v>418182</v>
      </c>
      <c r="H1313" s="204">
        <v>15957223</v>
      </c>
    </row>
    <row r="1314" spans="1:8" x14ac:dyDescent="0.35">
      <c r="A1314" s="33" t="s">
        <v>574</v>
      </c>
      <c r="B1314" s="204">
        <v>5526012</v>
      </c>
      <c r="C1314" s="204">
        <v>4724505</v>
      </c>
      <c r="D1314" s="204">
        <v>1204598</v>
      </c>
      <c r="E1314" s="204">
        <v>1452277</v>
      </c>
      <c r="F1314" s="204">
        <v>1957034</v>
      </c>
      <c r="G1314" s="204">
        <v>534198</v>
      </c>
      <c r="H1314" s="204">
        <v>15398624</v>
      </c>
    </row>
    <row r="1315" spans="1:8" x14ac:dyDescent="0.35">
      <c r="A1315" s="33" t="s">
        <v>575</v>
      </c>
      <c r="B1315" s="204">
        <v>4253754</v>
      </c>
      <c r="C1315" s="204">
        <v>4239632</v>
      </c>
      <c r="D1315" s="204">
        <v>1080079</v>
      </c>
      <c r="E1315" s="204">
        <v>1416614</v>
      </c>
      <c r="F1315" s="204">
        <v>1784308</v>
      </c>
      <c r="G1315" s="204">
        <v>357920</v>
      </c>
      <c r="H1315" s="204">
        <v>13132307</v>
      </c>
    </row>
    <row r="1316" spans="1:8" x14ac:dyDescent="0.35">
      <c r="A1316" s="33" t="s">
        <v>578</v>
      </c>
      <c r="B1316" s="204">
        <v>4696028</v>
      </c>
      <c r="C1316" s="204">
        <v>5584482</v>
      </c>
      <c r="D1316" s="204">
        <v>1221672</v>
      </c>
      <c r="E1316" s="204">
        <v>1128586</v>
      </c>
      <c r="F1316" s="204">
        <v>1712668</v>
      </c>
      <c r="G1316" s="204">
        <v>293899</v>
      </c>
      <c r="H1316" s="204">
        <v>14637335</v>
      </c>
    </row>
    <row r="1317" spans="1:8" x14ac:dyDescent="0.35">
      <c r="A1317" s="33" t="s">
        <v>838</v>
      </c>
      <c r="B1317" s="204">
        <v>5218331</v>
      </c>
      <c r="C1317" s="204">
        <v>4856823</v>
      </c>
      <c r="D1317" s="204">
        <v>1307389</v>
      </c>
      <c r="E1317" s="204">
        <v>1447676</v>
      </c>
      <c r="F1317" s="204">
        <v>1881843</v>
      </c>
      <c r="G1317" s="204">
        <v>384327</v>
      </c>
      <c r="H1317" s="204">
        <v>15096389</v>
      </c>
    </row>
    <row r="1318" spans="1:8" x14ac:dyDescent="0.35">
      <c r="A1318" s="33" t="s">
        <v>740</v>
      </c>
      <c r="B1318" s="204">
        <v>5011349</v>
      </c>
      <c r="C1318" s="204">
        <v>4082612</v>
      </c>
      <c r="D1318" s="204">
        <v>1505865</v>
      </c>
      <c r="E1318" s="204">
        <v>1435566</v>
      </c>
      <c r="F1318" s="204">
        <v>1888039</v>
      </c>
      <c r="G1318" s="204">
        <v>325576</v>
      </c>
      <c r="H1318" s="204">
        <v>14249007</v>
      </c>
    </row>
    <row r="1319" spans="1:8" x14ac:dyDescent="0.35">
      <c r="A1319" s="33" t="s">
        <v>579</v>
      </c>
      <c r="B1319" s="204">
        <v>5108596</v>
      </c>
      <c r="C1319" s="204">
        <v>4337360</v>
      </c>
      <c r="D1319" s="204">
        <v>1393587</v>
      </c>
      <c r="E1319" s="204">
        <v>1146688</v>
      </c>
      <c r="F1319" s="204">
        <v>2005163</v>
      </c>
      <c r="G1319" s="204">
        <v>333657</v>
      </c>
      <c r="H1319" s="204">
        <v>14325051</v>
      </c>
    </row>
    <row r="1320" spans="1:8" x14ac:dyDescent="0.35">
      <c r="A1320" s="33" t="s">
        <v>580</v>
      </c>
      <c r="B1320" s="204">
        <v>5225158</v>
      </c>
      <c r="C1320" s="204">
        <v>2509499</v>
      </c>
      <c r="D1320" s="204">
        <v>962240</v>
      </c>
      <c r="E1320" s="204">
        <v>1246548</v>
      </c>
      <c r="F1320" s="204">
        <v>1431795</v>
      </c>
      <c r="G1320" s="204">
        <v>303009</v>
      </c>
      <c r="H1320" s="204">
        <v>11678249</v>
      </c>
    </row>
    <row r="1321" spans="1:8" x14ac:dyDescent="0.35">
      <c r="A1321" s="33" t="s">
        <v>583</v>
      </c>
      <c r="B1321" s="204">
        <v>5223470</v>
      </c>
      <c r="C1321" s="204">
        <v>2724763</v>
      </c>
      <c r="D1321" s="204">
        <v>916236</v>
      </c>
      <c r="E1321" s="204">
        <v>1338044</v>
      </c>
      <c r="F1321" s="204">
        <v>1720038</v>
      </c>
      <c r="G1321" s="204">
        <v>298558</v>
      </c>
      <c r="H1321" s="204">
        <v>12221109</v>
      </c>
    </row>
    <row r="1322" spans="1:8" x14ac:dyDescent="0.35">
      <c r="A1322" s="33" t="s">
        <v>839</v>
      </c>
      <c r="B1322" s="204">
        <v>5166149</v>
      </c>
      <c r="C1322" s="204">
        <v>2417755</v>
      </c>
      <c r="D1322" s="204">
        <v>912813</v>
      </c>
      <c r="E1322" s="204">
        <v>1822854</v>
      </c>
      <c r="F1322" s="204">
        <v>1744647</v>
      </c>
      <c r="G1322" s="204">
        <v>312236</v>
      </c>
      <c r="H1322" s="204">
        <v>12376454</v>
      </c>
    </row>
    <row r="1323" spans="1:8" x14ac:dyDescent="0.35">
      <c r="A1323" s="33" t="s">
        <v>741</v>
      </c>
      <c r="B1323" s="204">
        <v>7407881</v>
      </c>
      <c r="C1323" s="204">
        <v>3154616</v>
      </c>
      <c r="D1323" s="204">
        <v>975325</v>
      </c>
      <c r="E1323" s="204">
        <v>1363913</v>
      </c>
      <c r="F1323" s="204">
        <v>2076573</v>
      </c>
      <c r="G1323" s="204">
        <v>441571</v>
      </c>
      <c r="H1323" s="204">
        <v>15419879</v>
      </c>
    </row>
    <row r="1324" spans="1:8" x14ac:dyDescent="0.35">
      <c r="A1324" s="33" t="s">
        <v>584</v>
      </c>
      <c r="B1324" s="204">
        <v>4665021</v>
      </c>
      <c r="C1324" s="204">
        <v>3568222</v>
      </c>
      <c r="D1324" s="204">
        <v>1086454</v>
      </c>
      <c r="E1324" s="204">
        <v>1471816</v>
      </c>
      <c r="F1324" s="204">
        <v>2316281</v>
      </c>
      <c r="G1324" s="204">
        <v>510666</v>
      </c>
      <c r="H1324" s="204">
        <v>13618460</v>
      </c>
    </row>
    <row r="1325" spans="1:8" x14ac:dyDescent="0.35">
      <c r="A1325" s="33" t="s">
        <v>585</v>
      </c>
      <c r="B1325" s="204">
        <v>4059876</v>
      </c>
      <c r="C1325" s="204">
        <v>2494989</v>
      </c>
      <c r="D1325" s="204">
        <v>780436</v>
      </c>
      <c r="E1325" s="204">
        <v>1307083</v>
      </c>
      <c r="F1325" s="204">
        <v>1570334</v>
      </c>
      <c r="G1325" s="204">
        <v>345576</v>
      </c>
      <c r="H1325" s="204">
        <v>10558294</v>
      </c>
    </row>
    <row r="1326" spans="1:8" x14ac:dyDescent="0.35">
      <c r="A1326" s="33" t="s">
        <v>588</v>
      </c>
      <c r="B1326" s="204">
        <v>3630630</v>
      </c>
      <c r="C1326" s="204">
        <v>2440553</v>
      </c>
      <c r="D1326" s="204">
        <v>680734</v>
      </c>
      <c r="E1326" s="204">
        <v>1610480</v>
      </c>
      <c r="F1326" s="204">
        <v>1434076</v>
      </c>
      <c r="G1326" s="204">
        <v>425724</v>
      </c>
      <c r="H1326" s="204">
        <v>10222197</v>
      </c>
    </row>
    <row r="1327" spans="1:8" x14ac:dyDescent="0.35">
      <c r="A1327" s="33" t="s">
        <v>840</v>
      </c>
      <c r="B1327" s="204">
        <v>3638936</v>
      </c>
      <c r="C1327" s="204">
        <v>2342979</v>
      </c>
      <c r="D1327" s="204">
        <v>830538</v>
      </c>
      <c r="E1327" s="204">
        <v>1761338</v>
      </c>
      <c r="F1327" s="204">
        <v>1524319</v>
      </c>
      <c r="G1327" s="204">
        <v>365398</v>
      </c>
      <c r="H1327" s="204">
        <v>10463508</v>
      </c>
    </row>
    <row r="1328" spans="1:8" x14ac:dyDescent="0.35">
      <c r="A1328" s="33" t="s">
        <v>742</v>
      </c>
      <c r="B1328" s="204">
        <v>3049231</v>
      </c>
      <c r="C1328" s="204">
        <v>2109057</v>
      </c>
      <c r="D1328" s="204">
        <v>663452</v>
      </c>
      <c r="E1328" s="204">
        <v>1842665</v>
      </c>
      <c r="F1328" s="204">
        <v>1789230</v>
      </c>
      <c r="G1328" s="204">
        <v>380701</v>
      </c>
      <c r="H1328" s="204">
        <v>9834336</v>
      </c>
    </row>
    <row r="1329" spans="1:8" x14ac:dyDescent="0.35">
      <c r="A1329" s="33" t="s">
        <v>589</v>
      </c>
      <c r="B1329" s="204">
        <v>4424624</v>
      </c>
      <c r="C1329" s="204">
        <v>3029381</v>
      </c>
      <c r="D1329" s="204">
        <v>867328</v>
      </c>
      <c r="E1329" s="204">
        <v>1529619</v>
      </c>
      <c r="F1329" s="204">
        <v>1713211</v>
      </c>
      <c r="G1329" s="204">
        <v>372915</v>
      </c>
      <c r="H1329" s="204">
        <v>11937078</v>
      </c>
    </row>
    <row r="1330" spans="1:8" x14ac:dyDescent="0.35">
      <c r="A1330" s="33" t="s">
        <v>590</v>
      </c>
      <c r="B1330" s="204">
        <v>4618718</v>
      </c>
      <c r="C1330" s="204">
        <v>3316722</v>
      </c>
      <c r="D1330" s="204">
        <v>1234572</v>
      </c>
      <c r="E1330" s="204">
        <v>1558007</v>
      </c>
      <c r="F1330" s="204">
        <v>1896741</v>
      </c>
      <c r="G1330" s="204">
        <v>422824</v>
      </c>
      <c r="H1330" s="204">
        <v>13047584</v>
      </c>
    </row>
    <row r="1331" spans="1:8" x14ac:dyDescent="0.35">
      <c r="A1331" s="265" t="s">
        <v>841</v>
      </c>
      <c r="B1331" s="195">
        <f>SUM(B1310:B1330)</f>
        <v>106232906</v>
      </c>
      <c r="C1331" s="195">
        <f t="shared" ref="C1331:H1331" si="107">SUM(C1310:C1330)</f>
        <v>72612739</v>
      </c>
      <c r="D1331" s="195">
        <f t="shared" si="107"/>
        <v>22135580</v>
      </c>
      <c r="E1331" s="195">
        <f t="shared" si="107"/>
        <v>29556623</v>
      </c>
      <c r="F1331" s="195">
        <f t="shared" si="107"/>
        <v>37549500</v>
      </c>
      <c r="G1331" s="195">
        <f t="shared" si="107"/>
        <v>7998705</v>
      </c>
      <c r="H1331" s="195">
        <f t="shared" si="107"/>
        <v>276086053</v>
      </c>
    </row>
    <row r="1332" spans="1:8" x14ac:dyDescent="0.35">
      <c r="A1332" s="264" t="s">
        <v>842</v>
      </c>
      <c r="B1332" s="194">
        <f>B1331/21</f>
        <v>5058709.8095238097</v>
      </c>
      <c r="C1332" s="194">
        <f t="shared" ref="C1332:H1332" si="108">C1331/21</f>
        <v>3457749.4761904762</v>
      </c>
      <c r="D1332" s="194">
        <f t="shared" si="108"/>
        <v>1054075.2380952381</v>
      </c>
      <c r="E1332" s="194">
        <f t="shared" si="108"/>
        <v>1407458.2380952381</v>
      </c>
      <c r="F1332" s="194">
        <f t="shared" si="108"/>
        <v>1788071.4285714286</v>
      </c>
      <c r="G1332" s="194">
        <f t="shared" si="108"/>
        <v>380890.71428571426</v>
      </c>
      <c r="H1332" s="194">
        <f t="shared" si="108"/>
        <v>13146954.904761905</v>
      </c>
    </row>
    <row r="1334" spans="1:8" x14ac:dyDescent="0.35">
      <c r="A1334" s="33" t="s">
        <v>595</v>
      </c>
      <c r="B1334" s="204">
        <v>3995925</v>
      </c>
      <c r="C1334" s="204">
        <v>2271121</v>
      </c>
      <c r="D1334" s="204">
        <v>732142</v>
      </c>
      <c r="E1334" s="204">
        <v>1200065</v>
      </c>
      <c r="F1334" s="204">
        <v>1333588</v>
      </c>
      <c r="G1334" s="204">
        <v>234655</v>
      </c>
      <c r="H1334" s="204">
        <v>9767496</v>
      </c>
    </row>
    <row r="1335" spans="1:8" x14ac:dyDescent="0.35">
      <c r="A1335" s="33" t="s">
        <v>843</v>
      </c>
      <c r="B1335" s="204">
        <v>2640782</v>
      </c>
      <c r="C1335" s="204">
        <v>1428017</v>
      </c>
      <c r="D1335" s="204">
        <v>564494</v>
      </c>
      <c r="E1335" s="204">
        <v>1215499</v>
      </c>
      <c r="F1335" s="204">
        <v>1629710</v>
      </c>
      <c r="G1335" s="204">
        <v>272377</v>
      </c>
      <c r="H1335" s="204">
        <v>7750879</v>
      </c>
    </row>
    <row r="1336" spans="1:8" x14ac:dyDescent="0.35">
      <c r="A1336" s="33" t="s">
        <v>745</v>
      </c>
      <c r="B1336" s="204">
        <v>4278840</v>
      </c>
      <c r="C1336" s="204">
        <v>2553036</v>
      </c>
      <c r="D1336" s="204">
        <v>1186643</v>
      </c>
      <c r="E1336" s="204">
        <v>1808791</v>
      </c>
      <c r="F1336" s="204">
        <v>1549573</v>
      </c>
      <c r="G1336" s="204">
        <v>352221</v>
      </c>
      <c r="H1336" s="204">
        <v>11729104</v>
      </c>
    </row>
    <row r="1337" spans="1:8" x14ac:dyDescent="0.35">
      <c r="A1337" s="33" t="s">
        <v>596</v>
      </c>
      <c r="B1337" s="204">
        <v>3904541</v>
      </c>
      <c r="C1337" s="204">
        <v>2720605</v>
      </c>
      <c r="D1337" s="204">
        <v>869895</v>
      </c>
      <c r="E1337" s="204">
        <v>1099839</v>
      </c>
      <c r="F1337" s="204">
        <v>1611344</v>
      </c>
      <c r="G1337" s="204">
        <v>299834</v>
      </c>
      <c r="H1337" s="204">
        <v>10506058</v>
      </c>
    </row>
    <row r="1338" spans="1:8" x14ac:dyDescent="0.35">
      <c r="A1338" s="33" t="s">
        <v>599</v>
      </c>
      <c r="B1338" s="204">
        <v>3194078</v>
      </c>
      <c r="C1338" s="204">
        <v>1980907</v>
      </c>
      <c r="D1338" s="204">
        <v>603437</v>
      </c>
      <c r="E1338" s="204">
        <v>1624502</v>
      </c>
      <c r="F1338" s="204">
        <v>1274488</v>
      </c>
      <c r="G1338" s="204">
        <v>213103</v>
      </c>
      <c r="H1338" s="204">
        <v>8890515</v>
      </c>
    </row>
    <row r="1339" spans="1:8" x14ac:dyDescent="0.35">
      <c r="A1339" s="33" t="s">
        <v>844</v>
      </c>
      <c r="B1339" s="204">
        <v>2910511</v>
      </c>
      <c r="C1339" s="204">
        <v>2718636</v>
      </c>
      <c r="D1339" s="204">
        <v>690731</v>
      </c>
      <c r="E1339" s="204">
        <v>1290711</v>
      </c>
      <c r="F1339" s="204">
        <v>1580019</v>
      </c>
      <c r="G1339" s="204">
        <v>330763</v>
      </c>
      <c r="H1339" s="204">
        <v>9521371</v>
      </c>
    </row>
    <row r="1340" spans="1:8" x14ac:dyDescent="0.35">
      <c r="A1340" s="33" t="s">
        <v>746</v>
      </c>
      <c r="B1340" s="204">
        <v>4950823</v>
      </c>
      <c r="C1340" s="204">
        <v>2517508</v>
      </c>
      <c r="D1340" s="204">
        <v>729870</v>
      </c>
      <c r="E1340" s="204">
        <v>1909884</v>
      </c>
      <c r="F1340" s="204">
        <v>1529201</v>
      </c>
      <c r="G1340" s="204">
        <v>332857</v>
      </c>
      <c r="H1340" s="204">
        <v>11970143</v>
      </c>
    </row>
    <row r="1341" spans="1:8" x14ac:dyDescent="0.35">
      <c r="A1341" s="33" t="s">
        <v>600</v>
      </c>
      <c r="B1341" s="204">
        <v>4634814</v>
      </c>
      <c r="C1341" s="204">
        <v>2570889</v>
      </c>
      <c r="D1341" s="204">
        <v>779437</v>
      </c>
      <c r="E1341" s="204">
        <v>1243424</v>
      </c>
      <c r="F1341" s="204">
        <v>1588625</v>
      </c>
      <c r="G1341" s="204">
        <v>350151</v>
      </c>
      <c r="H1341" s="204">
        <v>11167340</v>
      </c>
    </row>
    <row r="1342" spans="1:8" x14ac:dyDescent="0.35">
      <c r="A1342" s="33" t="s">
        <v>601</v>
      </c>
      <c r="B1342" s="204">
        <v>3878300</v>
      </c>
      <c r="C1342" s="204">
        <v>2399873</v>
      </c>
      <c r="D1342" s="204">
        <v>747283</v>
      </c>
      <c r="E1342" s="204">
        <v>1222585</v>
      </c>
      <c r="F1342" s="204">
        <v>1422235</v>
      </c>
      <c r="G1342" s="204">
        <v>270922</v>
      </c>
      <c r="H1342" s="204">
        <v>9941198</v>
      </c>
    </row>
    <row r="1343" spans="1:8" x14ac:dyDescent="0.35">
      <c r="A1343" s="33" t="s">
        <v>604</v>
      </c>
      <c r="B1343" s="204">
        <v>4278290</v>
      </c>
      <c r="C1343" s="204">
        <v>2055105</v>
      </c>
      <c r="D1343" s="204">
        <v>652293</v>
      </c>
      <c r="E1343" s="204">
        <v>1374252</v>
      </c>
      <c r="F1343" s="204">
        <v>1687908</v>
      </c>
      <c r="G1343" s="204">
        <v>221275</v>
      </c>
      <c r="H1343" s="204">
        <v>10269123</v>
      </c>
    </row>
    <row r="1344" spans="1:8" x14ac:dyDescent="0.35">
      <c r="A1344" s="33" t="s">
        <v>845</v>
      </c>
      <c r="B1344" s="204">
        <v>3762712</v>
      </c>
      <c r="C1344" s="204">
        <v>2659941</v>
      </c>
      <c r="D1344" s="204">
        <v>814779</v>
      </c>
      <c r="E1344" s="204">
        <v>1363712</v>
      </c>
      <c r="F1344" s="204">
        <v>1578080</v>
      </c>
      <c r="G1344" s="204">
        <v>306452</v>
      </c>
      <c r="H1344" s="204">
        <v>10485676</v>
      </c>
    </row>
    <row r="1345" spans="1:8" x14ac:dyDescent="0.35">
      <c r="A1345" s="33" t="s">
        <v>747</v>
      </c>
      <c r="B1345" s="204">
        <v>3098795</v>
      </c>
      <c r="C1345" s="204">
        <v>2491457</v>
      </c>
      <c r="D1345" s="204">
        <v>667522</v>
      </c>
      <c r="E1345" s="204">
        <v>1490407</v>
      </c>
      <c r="F1345" s="204">
        <v>1777385</v>
      </c>
      <c r="G1345" s="204">
        <v>269377</v>
      </c>
      <c r="H1345" s="204">
        <v>9794943</v>
      </c>
    </row>
    <row r="1346" spans="1:8" x14ac:dyDescent="0.35">
      <c r="A1346" s="33" t="s">
        <v>605</v>
      </c>
      <c r="B1346" s="204">
        <v>3694008</v>
      </c>
      <c r="C1346" s="204">
        <v>2426736</v>
      </c>
      <c r="D1346" s="204">
        <v>801419</v>
      </c>
      <c r="E1346" s="204">
        <v>1905269</v>
      </c>
      <c r="F1346" s="204">
        <v>1991129</v>
      </c>
      <c r="G1346" s="204">
        <v>292829</v>
      </c>
      <c r="H1346" s="204">
        <v>11111390</v>
      </c>
    </row>
    <row r="1347" spans="1:8" x14ac:dyDescent="0.35">
      <c r="A1347" s="33" t="s">
        <v>606</v>
      </c>
      <c r="B1347" s="204">
        <v>2956982</v>
      </c>
      <c r="C1347" s="204">
        <v>2471533</v>
      </c>
      <c r="D1347" s="204">
        <v>747317</v>
      </c>
      <c r="E1347" s="204">
        <v>1608910</v>
      </c>
      <c r="F1347" s="204">
        <v>1690742</v>
      </c>
      <c r="G1347" s="204">
        <v>309690</v>
      </c>
      <c r="H1347" s="204">
        <v>9785174</v>
      </c>
    </row>
    <row r="1348" spans="1:8" x14ac:dyDescent="0.35">
      <c r="A1348" s="33" t="s">
        <v>609</v>
      </c>
      <c r="B1348" s="204">
        <v>3369142</v>
      </c>
      <c r="C1348" s="204">
        <v>2776906</v>
      </c>
      <c r="D1348" s="204">
        <v>954131</v>
      </c>
      <c r="E1348" s="204">
        <v>1245665</v>
      </c>
      <c r="F1348" s="204">
        <v>1487800</v>
      </c>
      <c r="G1348" s="204">
        <v>335345</v>
      </c>
      <c r="H1348" s="204">
        <v>10168989</v>
      </c>
    </row>
    <row r="1349" spans="1:8" x14ac:dyDescent="0.35">
      <c r="A1349" s="33" t="s">
        <v>846</v>
      </c>
      <c r="B1349" s="204">
        <v>3840169</v>
      </c>
      <c r="C1349" s="204">
        <v>2860095</v>
      </c>
      <c r="D1349" s="204">
        <v>836570</v>
      </c>
      <c r="E1349" s="204">
        <v>1588713</v>
      </c>
      <c r="F1349" s="204">
        <v>1566518</v>
      </c>
      <c r="G1349" s="204">
        <v>381977</v>
      </c>
      <c r="H1349" s="204">
        <v>11074042</v>
      </c>
    </row>
    <row r="1350" spans="1:8" x14ac:dyDescent="0.35">
      <c r="A1350" s="33" t="s">
        <v>748</v>
      </c>
      <c r="B1350" s="204">
        <v>3773802</v>
      </c>
      <c r="C1350" s="204">
        <v>2466642</v>
      </c>
      <c r="D1350" s="204">
        <v>930333</v>
      </c>
      <c r="E1350" s="204">
        <v>1348716</v>
      </c>
      <c r="F1350" s="204">
        <v>1592085</v>
      </c>
      <c r="G1350" s="204">
        <v>481848</v>
      </c>
      <c r="H1350" s="204">
        <v>10593426</v>
      </c>
    </row>
    <row r="1351" spans="1:8" x14ac:dyDescent="0.35">
      <c r="A1351" s="33" t="s">
        <v>610</v>
      </c>
      <c r="B1351" s="204">
        <v>3989309</v>
      </c>
      <c r="C1351" s="204">
        <v>3040520</v>
      </c>
      <c r="D1351" s="204">
        <v>1121567</v>
      </c>
      <c r="E1351" s="204">
        <v>1119109</v>
      </c>
      <c r="F1351" s="204">
        <v>1321222</v>
      </c>
      <c r="G1351" s="204">
        <v>459840</v>
      </c>
      <c r="H1351" s="204">
        <v>11051567</v>
      </c>
    </row>
    <row r="1352" spans="1:8" x14ac:dyDescent="0.35">
      <c r="A1352" s="33" t="s">
        <v>611</v>
      </c>
      <c r="B1352" s="204">
        <v>5898548</v>
      </c>
      <c r="C1352" s="204">
        <v>3381002</v>
      </c>
      <c r="D1352" s="204">
        <v>1032101</v>
      </c>
      <c r="E1352" s="204">
        <v>1163677</v>
      </c>
      <c r="F1352" s="204">
        <v>1241704</v>
      </c>
      <c r="G1352" s="204">
        <v>469908</v>
      </c>
      <c r="H1352" s="204">
        <v>13186940</v>
      </c>
    </row>
    <row r="1353" spans="1:8" x14ac:dyDescent="0.35">
      <c r="A1353" s="33" t="s">
        <v>614</v>
      </c>
      <c r="B1353" s="204">
        <v>3961001</v>
      </c>
      <c r="C1353" s="204">
        <v>2067738</v>
      </c>
      <c r="D1353" s="204">
        <v>634826</v>
      </c>
      <c r="E1353" s="204">
        <v>1111368</v>
      </c>
      <c r="F1353" s="204">
        <v>1281253</v>
      </c>
      <c r="G1353" s="204">
        <v>307094</v>
      </c>
      <c r="H1353" s="204">
        <v>9363280</v>
      </c>
    </row>
    <row r="1354" spans="1:8" x14ac:dyDescent="0.35">
      <c r="A1354" s="33" t="s">
        <v>847</v>
      </c>
      <c r="B1354" s="204">
        <v>4592057</v>
      </c>
      <c r="C1354" s="204">
        <v>2340337</v>
      </c>
      <c r="D1354" s="204">
        <v>730647</v>
      </c>
      <c r="E1354" s="204">
        <v>1125949</v>
      </c>
      <c r="F1354" s="204">
        <v>1614045</v>
      </c>
      <c r="G1354" s="204">
        <v>307766</v>
      </c>
      <c r="H1354" s="204">
        <v>10710801</v>
      </c>
    </row>
    <row r="1355" spans="1:8" x14ac:dyDescent="0.35">
      <c r="A1355" s="265" t="s">
        <v>848</v>
      </c>
      <c r="B1355" s="195">
        <f>SUM(B1334:B1354)</f>
        <v>81603429</v>
      </c>
      <c r="C1355" s="195">
        <f t="shared" ref="C1355:H1355" si="109">SUM(C1334:C1354)</f>
        <v>52198604</v>
      </c>
      <c r="D1355" s="195">
        <f t="shared" si="109"/>
        <v>16827437</v>
      </c>
      <c r="E1355" s="195">
        <f t="shared" si="109"/>
        <v>29061047</v>
      </c>
      <c r="F1355" s="195">
        <f t="shared" si="109"/>
        <v>32348654</v>
      </c>
      <c r="G1355" s="195">
        <f t="shared" si="109"/>
        <v>6800284</v>
      </c>
      <c r="H1355" s="195">
        <f t="shared" si="109"/>
        <v>218839455</v>
      </c>
    </row>
    <row r="1356" spans="1:8" x14ac:dyDescent="0.35">
      <c r="A1356" s="264" t="s">
        <v>849</v>
      </c>
      <c r="B1356" s="194">
        <f>B1355/21</f>
        <v>3885877.5714285714</v>
      </c>
      <c r="C1356" s="194">
        <f t="shared" ref="C1356:H1356" si="110">C1355/21</f>
        <v>2485647.8095238097</v>
      </c>
      <c r="D1356" s="194">
        <f t="shared" si="110"/>
        <v>801306.52380952379</v>
      </c>
      <c r="E1356" s="194">
        <f t="shared" si="110"/>
        <v>1383859.3809523811</v>
      </c>
      <c r="F1356" s="194">
        <f t="shared" si="110"/>
        <v>1540412.0952380951</v>
      </c>
      <c r="G1356" s="194">
        <f t="shared" si="110"/>
        <v>323823.04761904763</v>
      </c>
      <c r="H1356" s="194">
        <f t="shared" si="110"/>
        <v>10420926.428571429</v>
      </c>
    </row>
    <row r="1358" spans="1:8" x14ac:dyDescent="0.35">
      <c r="A1358" s="33" t="s">
        <v>751</v>
      </c>
      <c r="B1358" s="204">
        <v>4936956</v>
      </c>
      <c r="C1358" s="204">
        <v>2431652</v>
      </c>
      <c r="D1358" s="204">
        <v>766011</v>
      </c>
      <c r="E1358" s="204">
        <v>1295993</v>
      </c>
      <c r="F1358" s="204">
        <v>1598072</v>
      </c>
      <c r="G1358" s="204">
        <v>354938</v>
      </c>
      <c r="H1358" s="204">
        <v>11383622</v>
      </c>
    </row>
    <row r="1359" spans="1:8" x14ac:dyDescent="0.35">
      <c r="A1359" s="33" t="s">
        <v>617</v>
      </c>
      <c r="B1359" s="204">
        <v>4585896</v>
      </c>
      <c r="C1359" s="204">
        <v>3701654</v>
      </c>
      <c r="D1359" s="204">
        <v>1386178</v>
      </c>
      <c r="E1359" s="204">
        <v>1078769</v>
      </c>
      <c r="F1359" s="204">
        <v>1841634</v>
      </c>
      <c r="G1359" s="204">
        <v>360193</v>
      </c>
      <c r="H1359" s="204">
        <v>12954324</v>
      </c>
    </row>
    <row r="1360" spans="1:8" x14ac:dyDescent="0.35">
      <c r="A1360" s="33" t="s">
        <v>618</v>
      </c>
      <c r="B1360" s="204">
        <v>4843788</v>
      </c>
      <c r="C1360" s="204">
        <v>2662877</v>
      </c>
      <c r="D1360" s="204">
        <v>993397</v>
      </c>
      <c r="E1360" s="204">
        <v>1021989</v>
      </c>
      <c r="F1360" s="204">
        <v>1441452</v>
      </c>
      <c r="G1360" s="204">
        <v>289225</v>
      </c>
      <c r="H1360" s="204">
        <v>11252728</v>
      </c>
    </row>
    <row r="1361" spans="1:8" x14ac:dyDescent="0.35">
      <c r="A1361" s="33" t="s">
        <v>621</v>
      </c>
      <c r="B1361" s="204">
        <v>2518913</v>
      </c>
      <c r="C1361" s="204">
        <v>1590053</v>
      </c>
      <c r="D1361" s="204">
        <v>639921</v>
      </c>
      <c r="E1361" s="204">
        <v>945054</v>
      </c>
      <c r="F1361" s="204">
        <v>1333626</v>
      </c>
      <c r="G1361" s="204">
        <v>186005</v>
      </c>
      <c r="H1361" s="204">
        <v>7213572</v>
      </c>
    </row>
    <row r="1362" spans="1:8" x14ac:dyDescent="0.35">
      <c r="A1362" s="33" t="s">
        <v>850</v>
      </c>
      <c r="B1362" s="204">
        <v>4416130</v>
      </c>
      <c r="C1362" s="204">
        <v>2002440</v>
      </c>
      <c r="D1362" s="204">
        <v>607852</v>
      </c>
      <c r="E1362" s="204">
        <v>1010977</v>
      </c>
      <c r="F1362" s="204">
        <v>1952666</v>
      </c>
      <c r="G1362" s="204">
        <v>248287</v>
      </c>
      <c r="H1362" s="204">
        <v>10238352</v>
      </c>
    </row>
    <row r="1363" spans="1:8" x14ac:dyDescent="0.35">
      <c r="A1363" s="33" t="s">
        <v>752</v>
      </c>
      <c r="B1363" s="204">
        <v>4129802</v>
      </c>
      <c r="C1363" s="204">
        <v>1672061</v>
      </c>
      <c r="D1363" s="204">
        <v>645356</v>
      </c>
      <c r="E1363" s="204">
        <v>1201003</v>
      </c>
      <c r="F1363" s="204">
        <v>2059550</v>
      </c>
      <c r="G1363" s="204">
        <v>238075</v>
      </c>
      <c r="H1363" s="204">
        <v>9945847</v>
      </c>
    </row>
    <row r="1364" spans="1:8" x14ac:dyDescent="0.35">
      <c r="A1364" s="33" t="s">
        <v>622</v>
      </c>
      <c r="B1364" s="204">
        <v>4217431</v>
      </c>
      <c r="C1364" s="204">
        <v>1605936</v>
      </c>
      <c r="D1364" s="204">
        <v>670765</v>
      </c>
      <c r="E1364" s="204">
        <v>1477216</v>
      </c>
      <c r="F1364" s="204">
        <v>2126747</v>
      </c>
      <c r="G1364" s="204">
        <v>207407</v>
      </c>
      <c r="H1364" s="204">
        <v>10305502</v>
      </c>
    </row>
    <row r="1365" spans="1:8" x14ac:dyDescent="0.35">
      <c r="A1365" s="33" t="s">
        <v>623</v>
      </c>
      <c r="B1365" s="204">
        <v>3521311</v>
      </c>
      <c r="C1365" s="204">
        <v>1690387</v>
      </c>
      <c r="D1365" s="204">
        <v>684012</v>
      </c>
      <c r="E1365" s="204">
        <v>1540165</v>
      </c>
      <c r="F1365" s="204">
        <v>1662064</v>
      </c>
      <c r="G1365" s="204">
        <v>286356</v>
      </c>
      <c r="H1365" s="204">
        <v>9384295</v>
      </c>
    </row>
    <row r="1366" spans="1:8" x14ac:dyDescent="0.35">
      <c r="A1366" s="33" t="s">
        <v>626</v>
      </c>
      <c r="B1366" s="204">
        <v>2459114</v>
      </c>
      <c r="C1366" s="204">
        <v>1628837</v>
      </c>
      <c r="D1366" s="204">
        <v>603206</v>
      </c>
      <c r="E1366" s="204">
        <v>1142749</v>
      </c>
      <c r="F1366" s="204">
        <v>1576814</v>
      </c>
      <c r="G1366" s="204">
        <v>253448</v>
      </c>
      <c r="H1366" s="204">
        <v>7664168</v>
      </c>
    </row>
    <row r="1367" spans="1:8" x14ac:dyDescent="0.35">
      <c r="A1367" s="33" t="s">
        <v>851</v>
      </c>
      <c r="B1367" s="204">
        <v>3821634</v>
      </c>
      <c r="C1367" s="204">
        <v>1980933</v>
      </c>
      <c r="D1367" s="204">
        <v>669696</v>
      </c>
      <c r="E1367" s="204">
        <v>925357</v>
      </c>
      <c r="F1367" s="204">
        <v>1352907</v>
      </c>
      <c r="G1367" s="204">
        <v>235353</v>
      </c>
      <c r="H1367" s="204">
        <v>8985880</v>
      </c>
    </row>
    <row r="1368" spans="1:8" x14ac:dyDescent="0.35">
      <c r="A1368" s="33" t="s">
        <v>753</v>
      </c>
      <c r="B1368" s="204">
        <v>5273081</v>
      </c>
      <c r="C1368" s="204">
        <v>1538687</v>
      </c>
      <c r="D1368" s="204">
        <v>605542</v>
      </c>
      <c r="E1368" s="204">
        <v>945087</v>
      </c>
      <c r="F1368" s="204">
        <v>1949184</v>
      </c>
      <c r="G1368" s="204">
        <v>226202</v>
      </c>
      <c r="H1368" s="204">
        <v>10537783</v>
      </c>
    </row>
    <row r="1369" spans="1:8" x14ac:dyDescent="0.35">
      <c r="A1369" s="33" t="s">
        <v>627</v>
      </c>
      <c r="B1369" s="204">
        <v>5084557</v>
      </c>
      <c r="C1369" s="204">
        <v>2063368</v>
      </c>
      <c r="D1369" s="204">
        <v>732951</v>
      </c>
      <c r="E1369" s="204">
        <v>851093</v>
      </c>
      <c r="F1369" s="204">
        <v>1672767</v>
      </c>
      <c r="G1369" s="204">
        <v>289415</v>
      </c>
      <c r="H1369" s="204">
        <v>10694151</v>
      </c>
    </row>
    <row r="1370" spans="1:8" x14ac:dyDescent="0.35">
      <c r="A1370" s="33" t="s">
        <v>628</v>
      </c>
      <c r="B1370" s="204">
        <v>3057651</v>
      </c>
      <c r="C1370" s="204">
        <v>1651427</v>
      </c>
      <c r="D1370" s="204">
        <v>662834</v>
      </c>
      <c r="E1370" s="204">
        <v>702428</v>
      </c>
      <c r="F1370" s="204">
        <v>1328592</v>
      </c>
      <c r="G1370" s="204">
        <v>221611</v>
      </c>
      <c r="H1370" s="204">
        <v>7624543</v>
      </c>
    </row>
    <row r="1371" spans="1:8" x14ac:dyDescent="0.35">
      <c r="A1371" s="33" t="s">
        <v>631</v>
      </c>
      <c r="B1371" s="204">
        <v>2831258</v>
      </c>
      <c r="C1371" s="204">
        <v>1552235</v>
      </c>
      <c r="D1371" s="204">
        <v>553760</v>
      </c>
      <c r="E1371" s="204">
        <v>902170</v>
      </c>
      <c r="F1371" s="204">
        <v>1204025</v>
      </c>
      <c r="G1371" s="204">
        <v>207348</v>
      </c>
      <c r="H1371" s="204">
        <v>7250796</v>
      </c>
    </row>
    <row r="1372" spans="1:8" x14ac:dyDescent="0.35">
      <c r="A1372" s="33" t="s">
        <v>852</v>
      </c>
      <c r="B1372" s="204">
        <v>3613204</v>
      </c>
      <c r="C1372" s="204">
        <v>2383428</v>
      </c>
      <c r="D1372" s="204">
        <v>857040</v>
      </c>
      <c r="E1372" s="204">
        <v>1322516</v>
      </c>
      <c r="F1372" s="204">
        <v>1520654</v>
      </c>
      <c r="G1372" s="204">
        <v>344696</v>
      </c>
      <c r="H1372" s="204">
        <v>10041538</v>
      </c>
    </row>
    <row r="1373" spans="1:8" x14ac:dyDescent="0.35">
      <c r="A1373" s="33" t="s">
        <v>754</v>
      </c>
      <c r="B1373" s="204">
        <v>5727305</v>
      </c>
      <c r="C1373" s="204">
        <v>2302917</v>
      </c>
      <c r="D1373" s="204">
        <v>955284</v>
      </c>
      <c r="E1373" s="204">
        <v>1032049</v>
      </c>
      <c r="F1373" s="204">
        <v>1413470</v>
      </c>
      <c r="G1373" s="204">
        <v>328940</v>
      </c>
      <c r="H1373" s="204">
        <v>11759965</v>
      </c>
    </row>
    <row r="1374" spans="1:8" x14ac:dyDescent="0.35">
      <c r="A1374" s="33" t="s">
        <v>632</v>
      </c>
      <c r="B1374" s="204">
        <v>5253100</v>
      </c>
      <c r="C1374" s="204">
        <v>2156506</v>
      </c>
      <c r="D1374" s="204">
        <v>804998</v>
      </c>
      <c r="E1374" s="204">
        <v>1157385</v>
      </c>
      <c r="F1374" s="204">
        <v>1715978</v>
      </c>
      <c r="G1374" s="204">
        <v>448942</v>
      </c>
      <c r="H1374" s="204">
        <v>11536909</v>
      </c>
    </row>
    <row r="1375" spans="1:8" x14ac:dyDescent="0.35">
      <c r="A1375" s="33" t="s">
        <v>633</v>
      </c>
      <c r="B1375" s="204">
        <v>4338931</v>
      </c>
      <c r="C1375" s="204">
        <v>2085374</v>
      </c>
      <c r="D1375" s="204">
        <v>769093</v>
      </c>
      <c r="E1375" s="204">
        <v>932876</v>
      </c>
      <c r="F1375" s="204">
        <v>1441708</v>
      </c>
      <c r="G1375" s="204">
        <v>292070</v>
      </c>
      <c r="H1375" s="204">
        <v>9860052</v>
      </c>
    </row>
    <row r="1376" spans="1:8" x14ac:dyDescent="0.35">
      <c r="A1376" s="33" t="s">
        <v>636</v>
      </c>
      <c r="B1376" s="204">
        <v>4051988</v>
      </c>
      <c r="C1376" s="204">
        <v>1289371</v>
      </c>
      <c r="D1376" s="204">
        <v>395886</v>
      </c>
      <c r="E1376" s="204">
        <v>902677</v>
      </c>
      <c r="F1376" s="204">
        <v>1489024</v>
      </c>
      <c r="G1376" s="204">
        <v>291791</v>
      </c>
      <c r="H1376" s="204">
        <v>8420737</v>
      </c>
    </row>
    <row r="1377" spans="1:8" x14ac:dyDescent="0.35">
      <c r="A1377" s="33" t="s">
        <v>853</v>
      </c>
      <c r="B1377" s="204">
        <v>6655725</v>
      </c>
      <c r="C1377" s="204">
        <v>1639416</v>
      </c>
      <c r="D1377" s="204">
        <v>642856</v>
      </c>
      <c r="E1377" s="204">
        <v>893030</v>
      </c>
      <c r="F1377" s="204">
        <v>1471138</v>
      </c>
      <c r="G1377" s="204">
        <v>332866</v>
      </c>
      <c r="H1377" s="204">
        <v>11635031</v>
      </c>
    </row>
    <row r="1378" spans="1:8" x14ac:dyDescent="0.35">
      <c r="A1378" s="33" t="s">
        <v>755</v>
      </c>
      <c r="B1378" s="204">
        <v>8538458</v>
      </c>
      <c r="C1378" s="204">
        <v>1332342</v>
      </c>
      <c r="D1378" s="204">
        <v>576312</v>
      </c>
      <c r="E1378" s="204">
        <v>990025</v>
      </c>
      <c r="F1378" s="204">
        <v>1368167</v>
      </c>
      <c r="G1378" s="204">
        <v>340622</v>
      </c>
      <c r="H1378" s="204">
        <v>13145926</v>
      </c>
    </row>
    <row r="1379" spans="1:8" x14ac:dyDescent="0.35">
      <c r="A1379" s="33" t="s">
        <v>637</v>
      </c>
      <c r="B1379" s="204">
        <v>7222523</v>
      </c>
      <c r="C1379" s="204">
        <v>1740422</v>
      </c>
      <c r="D1379" s="204">
        <v>632244</v>
      </c>
      <c r="E1379" s="204">
        <v>983123</v>
      </c>
      <c r="F1379" s="204">
        <v>1336950</v>
      </c>
      <c r="G1379" s="204">
        <v>287492</v>
      </c>
      <c r="H1379" s="204">
        <v>12202754</v>
      </c>
    </row>
    <row r="1380" spans="1:8" x14ac:dyDescent="0.35">
      <c r="A1380" s="33" t="s">
        <v>638</v>
      </c>
      <c r="B1380" s="204">
        <v>6993946</v>
      </c>
      <c r="C1380" s="204">
        <v>2859516</v>
      </c>
      <c r="D1380" s="204">
        <v>968590</v>
      </c>
      <c r="E1380" s="204">
        <v>838066</v>
      </c>
      <c r="F1380" s="204">
        <v>1262719</v>
      </c>
      <c r="G1380" s="204">
        <v>409053</v>
      </c>
      <c r="H1380" s="204">
        <v>13331890</v>
      </c>
    </row>
    <row r="1381" spans="1:8" x14ac:dyDescent="0.35">
      <c r="A1381" s="265" t="s">
        <v>854</v>
      </c>
      <c r="B1381" s="195">
        <f>SUM(B1358:B1380)</f>
        <v>108092702</v>
      </c>
      <c r="C1381" s="195">
        <f t="shared" ref="C1381:H1381" si="111">SUM(C1358:C1380)</f>
        <v>45561839</v>
      </c>
      <c r="D1381" s="195">
        <f t="shared" si="111"/>
        <v>16823784</v>
      </c>
      <c r="E1381" s="195">
        <f t="shared" si="111"/>
        <v>24091797</v>
      </c>
      <c r="F1381" s="195">
        <f t="shared" si="111"/>
        <v>36119908</v>
      </c>
      <c r="G1381" s="195">
        <f t="shared" si="111"/>
        <v>6680335</v>
      </c>
      <c r="H1381" s="195">
        <f t="shared" si="111"/>
        <v>237370365</v>
      </c>
    </row>
    <row r="1382" spans="1:8" x14ac:dyDescent="0.35">
      <c r="A1382" s="264" t="s">
        <v>855</v>
      </c>
      <c r="B1382" s="194">
        <f>B1381/23</f>
        <v>4699682.6956521738</v>
      </c>
      <c r="C1382" s="194">
        <f t="shared" ref="C1382:H1382" si="112">C1381/23</f>
        <v>1980949.5217391304</v>
      </c>
      <c r="D1382" s="194">
        <f t="shared" si="112"/>
        <v>731468.86956521741</v>
      </c>
      <c r="E1382" s="194">
        <f t="shared" si="112"/>
        <v>1047469.4347826086</v>
      </c>
      <c r="F1382" s="194">
        <f t="shared" si="112"/>
        <v>1570430.7826086956</v>
      </c>
      <c r="G1382" s="194">
        <f t="shared" si="112"/>
        <v>290449.34782608697</v>
      </c>
      <c r="H1382" s="194">
        <f t="shared" si="112"/>
        <v>10320450.652173912</v>
      </c>
    </row>
    <row r="1383" spans="1:8" ht="21" x14ac:dyDescent="0.5">
      <c r="A1383" s="231">
        <v>2012</v>
      </c>
    </row>
    <row r="1385" spans="1:8" x14ac:dyDescent="0.35">
      <c r="A1385" s="33" t="s">
        <v>856</v>
      </c>
      <c r="B1385" s="204">
        <v>5575310</v>
      </c>
      <c r="C1385" s="204">
        <v>2355687</v>
      </c>
      <c r="D1385" s="204">
        <v>965083</v>
      </c>
      <c r="E1385" s="204">
        <v>981128</v>
      </c>
      <c r="F1385" s="204">
        <v>1378947</v>
      </c>
      <c r="G1385" s="204">
        <v>388200</v>
      </c>
      <c r="H1385" s="204">
        <v>11644355</v>
      </c>
    </row>
    <row r="1386" spans="1:8" x14ac:dyDescent="0.35">
      <c r="A1386" s="33" t="s">
        <v>857</v>
      </c>
      <c r="B1386" s="204">
        <v>3916927</v>
      </c>
      <c r="C1386" s="204">
        <v>1939380</v>
      </c>
      <c r="D1386" s="204">
        <v>959031</v>
      </c>
      <c r="E1386" s="204">
        <v>865347</v>
      </c>
      <c r="F1386" s="204">
        <v>1482993</v>
      </c>
      <c r="G1386" s="204">
        <v>290700</v>
      </c>
      <c r="H1386" s="204">
        <v>9454378</v>
      </c>
    </row>
    <row r="1387" spans="1:8" x14ac:dyDescent="0.35">
      <c r="A1387" s="33" t="s">
        <v>758</v>
      </c>
      <c r="B1387" s="204">
        <v>5090793</v>
      </c>
      <c r="C1387" s="204">
        <v>2890281</v>
      </c>
      <c r="D1387" s="204">
        <v>1214019</v>
      </c>
      <c r="E1387" s="204">
        <v>918843</v>
      </c>
      <c r="F1387" s="204">
        <v>1836736</v>
      </c>
      <c r="G1387" s="204">
        <v>384937</v>
      </c>
      <c r="H1387" s="204">
        <v>12335609</v>
      </c>
    </row>
    <row r="1388" spans="1:8" x14ac:dyDescent="0.35">
      <c r="A1388" s="33" t="s">
        <v>644</v>
      </c>
      <c r="B1388" s="204">
        <v>7353516</v>
      </c>
      <c r="C1388" s="204">
        <v>2115403</v>
      </c>
      <c r="D1388" s="204">
        <v>1392504</v>
      </c>
      <c r="E1388" s="204">
        <v>824969</v>
      </c>
      <c r="F1388" s="204">
        <v>1548514</v>
      </c>
      <c r="G1388" s="204">
        <v>481430</v>
      </c>
      <c r="H1388" s="204">
        <v>13716336</v>
      </c>
    </row>
    <row r="1389" spans="1:8" x14ac:dyDescent="0.35">
      <c r="A1389" s="33" t="s">
        <v>647</v>
      </c>
      <c r="B1389" s="204">
        <v>3942653</v>
      </c>
      <c r="C1389" s="204">
        <v>1748781</v>
      </c>
      <c r="D1389" s="204">
        <v>898081</v>
      </c>
      <c r="E1389" s="204">
        <v>950814</v>
      </c>
      <c r="F1389" s="204">
        <v>1360554</v>
      </c>
      <c r="G1389" s="204">
        <v>337723</v>
      </c>
      <c r="H1389" s="204">
        <v>9238606</v>
      </c>
    </row>
    <row r="1390" spans="1:8" x14ac:dyDescent="0.35">
      <c r="A1390" s="33" t="s">
        <v>858</v>
      </c>
      <c r="B1390" s="204">
        <v>4270181</v>
      </c>
      <c r="C1390" s="204">
        <v>2253532</v>
      </c>
      <c r="D1390" s="204">
        <v>1321817</v>
      </c>
      <c r="E1390" s="204">
        <v>1123375</v>
      </c>
      <c r="F1390" s="204">
        <v>1881770</v>
      </c>
      <c r="G1390" s="204">
        <v>270582</v>
      </c>
      <c r="H1390" s="204">
        <v>11121257</v>
      </c>
    </row>
    <row r="1391" spans="1:8" x14ac:dyDescent="0.35">
      <c r="A1391" s="33" t="s">
        <v>759</v>
      </c>
      <c r="B1391" s="204">
        <v>5187054</v>
      </c>
      <c r="C1391" s="204">
        <v>2751066</v>
      </c>
      <c r="D1391" s="204">
        <v>1738550</v>
      </c>
      <c r="E1391" s="204">
        <v>1415966</v>
      </c>
      <c r="F1391" s="204">
        <v>1753085</v>
      </c>
      <c r="G1391" s="204">
        <v>416256</v>
      </c>
      <c r="H1391" s="204">
        <v>13261977</v>
      </c>
    </row>
    <row r="1392" spans="1:8" x14ac:dyDescent="0.35">
      <c r="A1392" s="33" t="s">
        <v>648</v>
      </c>
      <c r="B1392" s="204">
        <v>8638650</v>
      </c>
      <c r="C1392" s="204">
        <v>5344152</v>
      </c>
      <c r="D1392" s="204">
        <v>1859871</v>
      </c>
      <c r="E1392" s="204">
        <v>933650</v>
      </c>
      <c r="F1392" s="204">
        <v>2167367</v>
      </c>
      <c r="G1392" s="204">
        <v>545648</v>
      </c>
      <c r="H1392" s="204">
        <v>19489338</v>
      </c>
    </row>
    <row r="1393" spans="1:8" x14ac:dyDescent="0.35">
      <c r="A1393" s="33" t="s">
        <v>649</v>
      </c>
      <c r="B1393" s="204">
        <v>7635713</v>
      </c>
      <c r="C1393" s="204">
        <v>5132292</v>
      </c>
      <c r="D1393" s="204">
        <v>1515635</v>
      </c>
      <c r="E1393" s="204">
        <v>1056750</v>
      </c>
      <c r="F1393" s="204">
        <v>1925265</v>
      </c>
      <c r="G1393" s="204">
        <v>441622</v>
      </c>
      <c r="H1393" s="204">
        <v>17707277</v>
      </c>
    </row>
    <row r="1394" spans="1:8" x14ac:dyDescent="0.35">
      <c r="A1394" s="33" t="s">
        <v>652</v>
      </c>
      <c r="B1394" s="204">
        <v>4032964</v>
      </c>
      <c r="C1394" s="204">
        <v>3189973</v>
      </c>
      <c r="D1394" s="204">
        <v>815158</v>
      </c>
      <c r="E1394" s="204">
        <v>1299911</v>
      </c>
      <c r="F1394" s="204">
        <v>1613981</v>
      </c>
      <c r="G1394" s="204">
        <v>319515</v>
      </c>
      <c r="H1394" s="204">
        <v>11271502</v>
      </c>
    </row>
    <row r="1395" spans="1:8" x14ac:dyDescent="0.35">
      <c r="A1395" s="33" t="s">
        <v>859</v>
      </c>
      <c r="B1395" s="204">
        <v>4258057</v>
      </c>
      <c r="C1395" s="204">
        <v>3379088</v>
      </c>
      <c r="D1395" s="204">
        <v>698632</v>
      </c>
      <c r="E1395" s="204">
        <v>1297005</v>
      </c>
      <c r="F1395" s="204">
        <v>1674829</v>
      </c>
      <c r="G1395" s="204">
        <v>368777</v>
      </c>
      <c r="H1395" s="204">
        <v>11676388</v>
      </c>
    </row>
    <row r="1396" spans="1:8" x14ac:dyDescent="0.35">
      <c r="A1396" s="33" t="s">
        <v>760</v>
      </c>
      <c r="B1396" s="204">
        <v>3803277</v>
      </c>
      <c r="C1396" s="204">
        <v>2841259</v>
      </c>
      <c r="D1396" s="204">
        <v>834563</v>
      </c>
      <c r="E1396" s="204">
        <v>916571</v>
      </c>
      <c r="F1396" s="204">
        <v>2080700</v>
      </c>
      <c r="G1396" s="204">
        <v>340292</v>
      </c>
      <c r="H1396" s="204">
        <v>10816662</v>
      </c>
    </row>
    <row r="1397" spans="1:8" x14ac:dyDescent="0.35">
      <c r="A1397" s="33" t="s">
        <v>653</v>
      </c>
      <c r="B1397" s="204">
        <v>4617462</v>
      </c>
      <c r="C1397" s="204">
        <v>2779401</v>
      </c>
      <c r="D1397" s="204">
        <v>824146</v>
      </c>
      <c r="E1397" s="204">
        <v>1206809</v>
      </c>
      <c r="F1397" s="204">
        <v>1734260</v>
      </c>
      <c r="G1397" s="204">
        <v>334438</v>
      </c>
      <c r="H1397" s="204">
        <v>11496516</v>
      </c>
    </row>
    <row r="1398" spans="1:8" x14ac:dyDescent="0.35">
      <c r="A1398" s="33" t="s">
        <v>654</v>
      </c>
      <c r="B1398" s="204">
        <v>3541166</v>
      </c>
      <c r="C1398" s="204">
        <v>2186951</v>
      </c>
      <c r="D1398" s="204">
        <v>760935</v>
      </c>
      <c r="E1398" s="204">
        <v>952084</v>
      </c>
      <c r="F1398" s="204">
        <v>1532266</v>
      </c>
      <c r="G1398" s="204">
        <v>389190</v>
      </c>
      <c r="H1398" s="204">
        <v>9362592</v>
      </c>
    </row>
    <row r="1399" spans="1:8" x14ac:dyDescent="0.35">
      <c r="A1399" s="33" t="s">
        <v>657</v>
      </c>
      <c r="B1399" s="204">
        <v>2997916</v>
      </c>
      <c r="C1399" s="204">
        <v>1755746</v>
      </c>
      <c r="D1399" s="204">
        <v>595795</v>
      </c>
      <c r="E1399" s="204">
        <v>873480</v>
      </c>
      <c r="F1399" s="204">
        <v>1220026</v>
      </c>
      <c r="G1399" s="204">
        <v>354141</v>
      </c>
      <c r="H1399" s="204">
        <v>7797104</v>
      </c>
    </row>
    <row r="1400" spans="1:8" x14ac:dyDescent="0.35">
      <c r="A1400" s="33" t="s">
        <v>860</v>
      </c>
      <c r="B1400" s="204">
        <v>4469151</v>
      </c>
      <c r="C1400" s="204">
        <v>2453002</v>
      </c>
      <c r="D1400" s="204">
        <v>744627</v>
      </c>
      <c r="E1400" s="204">
        <v>851541</v>
      </c>
      <c r="F1400" s="204">
        <v>1468871</v>
      </c>
      <c r="G1400" s="204">
        <v>378630</v>
      </c>
      <c r="H1400" s="204">
        <v>10365822</v>
      </c>
    </row>
    <row r="1401" spans="1:8" x14ac:dyDescent="0.35">
      <c r="A1401" s="33" t="s">
        <v>761</v>
      </c>
      <c r="B1401" s="204">
        <v>4858359</v>
      </c>
      <c r="C1401" s="204">
        <v>2526718</v>
      </c>
      <c r="D1401" s="204">
        <v>766284</v>
      </c>
      <c r="E1401" s="204">
        <v>1315196</v>
      </c>
      <c r="F1401" s="204">
        <v>1838141</v>
      </c>
      <c r="G1401" s="204">
        <v>395625</v>
      </c>
      <c r="H1401" s="204">
        <v>11700323</v>
      </c>
    </row>
    <row r="1402" spans="1:8" x14ac:dyDescent="0.35">
      <c r="A1402" s="33" t="s">
        <v>658</v>
      </c>
      <c r="B1402" s="204">
        <v>4536654</v>
      </c>
      <c r="C1402" s="204">
        <v>2376448</v>
      </c>
      <c r="D1402" s="204">
        <v>814711</v>
      </c>
      <c r="E1402" s="204">
        <v>1289953</v>
      </c>
      <c r="F1402" s="204">
        <v>1698113</v>
      </c>
      <c r="G1402" s="204">
        <v>358344</v>
      </c>
      <c r="H1402" s="204">
        <v>11074223</v>
      </c>
    </row>
    <row r="1403" spans="1:8" x14ac:dyDescent="0.35">
      <c r="A1403" s="33" t="s">
        <v>659</v>
      </c>
      <c r="B1403" s="204">
        <v>5942081</v>
      </c>
      <c r="C1403" s="204">
        <v>2858759</v>
      </c>
      <c r="D1403" s="204">
        <v>948978</v>
      </c>
      <c r="E1403" s="204">
        <v>1529491</v>
      </c>
      <c r="F1403" s="204">
        <v>1520377</v>
      </c>
      <c r="G1403" s="204">
        <v>304258</v>
      </c>
      <c r="H1403" s="204">
        <v>13103944</v>
      </c>
    </row>
    <row r="1404" spans="1:8" x14ac:dyDescent="0.35">
      <c r="A1404" s="265" t="s">
        <v>861</v>
      </c>
      <c r="B1404" s="195">
        <f>SUM(B1385:B1403)</f>
        <v>94667884</v>
      </c>
      <c r="C1404" s="195">
        <f t="shared" ref="C1404:H1404" si="113">SUM(C1385:C1403)</f>
        <v>52877919</v>
      </c>
      <c r="D1404" s="195">
        <f t="shared" si="113"/>
        <v>19668420</v>
      </c>
      <c r="E1404" s="195">
        <f t="shared" si="113"/>
        <v>20602883</v>
      </c>
      <c r="F1404" s="195">
        <f t="shared" si="113"/>
        <v>31716795</v>
      </c>
      <c r="G1404" s="195">
        <f t="shared" si="113"/>
        <v>7100308</v>
      </c>
      <c r="H1404" s="195">
        <f t="shared" si="113"/>
        <v>226634209</v>
      </c>
    </row>
    <row r="1405" spans="1:8" x14ac:dyDescent="0.35">
      <c r="A1405" s="264" t="s">
        <v>862</v>
      </c>
      <c r="B1405" s="194">
        <f>B1404/19</f>
        <v>4982520.2105263155</v>
      </c>
      <c r="C1405" s="194">
        <f t="shared" ref="C1405:H1405" si="114">C1404/19</f>
        <v>2783048.3684210526</v>
      </c>
      <c r="D1405" s="194">
        <f t="shared" si="114"/>
        <v>1035180</v>
      </c>
      <c r="E1405" s="194">
        <f t="shared" si="114"/>
        <v>1084362.2631578948</v>
      </c>
      <c r="F1405" s="194">
        <f t="shared" si="114"/>
        <v>1669305</v>
      </c>
      <c r="G1405" s="194">
        <f t="shared" si="114"/>
        <v>373700.42105263157</v>
      </c>
      <c r="H1405" s="194">
        <f t="shared" si="114"/>
        <v>11928116.263157895</v>
      </c>
    </row>
    <row r="1407" spans="1:8" x14ac:dyDescent="0.35">
      <c r="A1407" s="33" t="s">
        <v>863</v>
      </c>
      <c r="B1407" s="204">
        <v>3915738</v>
      </c>
      <c r="C1407" s="204">
        <v>2558044</v>
      </c>
      <c r="D1407" s="204">
        <v>776218</v>
      </c>
      <c r="E1407" s="204">
        <v>1034017</v>
      </c>
      <c r="F1407" s="204">
        <v>1606444</v>
      </c>
      <c r="G1407" s="204">
        <v>355030</v>
      </c>
      <c r="H1407" s="204">
        <v>10245491</v>
      </c>
    </row>
    <row r="1408" spans="1:8" x14ac:dyDescent="0.35">
      <c r="A1408" s="33" t="s">
        <v>864</v>
      </c>
      <c r="B1408" s="204">
        <v>2785231</v>
      </c>
      <c r="C1408" s="204">
        <v>2177483</v>
      </c>
      <c r="D1408" s="204">
        <v>736916</v>
      </c>
      <c r="E1408" s="204">
        <v>1038330</v>
      </c>
      <c r="F1408" s="204">
        <v>1583092</v>
      </c>
      <c r="G1408" s="204">
        <v>256293</v>
      </c>
      <c r="H1408" s="204">
        <v>8577345</v>
      </c>
    </row>
    <row r="1409" spans="1:8" x14ac:dyDescent="0.35">
      <c r="A1409" s="33" t="s">
        <v>764</v>
      </c>
      <c r="B1409" s="204">
        <v>3768503</v>
      </c>
      <c r="C1409" s="204">
        <v>2097073</v>
      </c>
      <c r="D1409" s="204">
        <v>762516</v>
      </c>
      <c r="E1409" s="204">
        <v>1242404</v>
      </c>
      <c r="F1409" s="204">
        <v>1918724</v>
      </c>
      <c r="G1409" s="204">
        <v>246929</v>
      </c>
      <c r="H1409" s="204">
        <v>10036149</v>
      </c>
    </row>
    <row r="1410" spans="1:8" x14ac:dyDescent="0.35">
      <c r="A1410" s="33" t="s">
        <v>765</v>
      </c>
      <c r="B1410" s="204">
        <v>3863058</v>
      </c>
      <c r="C1410" s="204">
        <v>2161188</v>
      </c>
      <c r="D1410" s="204">
        <v>888823</v>
      </c>
      <c r="E1410" s="204">
        <v>908639</v>
      </c>
      <c r="F1410" s="204">
        <v>1729700</v>
      </c>
      <c r="G1410" s="204">
        <v>325148</v>
      </c>
      <c r="H1410" s="204">
        <v>9876556</v>
      </c>
    </row>
    <row r="1411" spans="1:8" x14ac:dyDescent="0.35">
      <c r="A1411" s="33" t="s">
        <v>766</v>
      </c>
      <c r="B1411" s="204">
        <v>4527239</v>
      </c>
      <c r="C1411" s="204">
        <v>2358550</v>
      </c>
      <c r="D1411" s="204">
        <v>823235</v>
      </c>
      <c r="E1411" s="204">
        <v>920109</v>
      </c>
      <c r="F1411" s="204">
        <v>1603832</v>
      </c>
      <c r="G1411" s="204">
        <v>305479</v>
      </c>
      <c r="H1411" s="204">
        <v>10538444</v>
      </c>
    </row>
    <row r="1412" spans="1:8" x14ac:dyDescent="0.35">
      <c r="A1412" s="33" t="s">
        <v>865</v>
      </c>
      <c r="B1412" s="204">
        <v>979672</v>
      </c>
      <c r="C1412" s="204">
        <v>1380888</v>
      </c>
      <c r="D1412" s="204">
        <v>540806</v>
      </c>
      <c r="E1412" s="204">
        <v>805468</v>
      </c>
      <c r="F1412" s="204">
        <v>1230015</v>
      </c>
      <c r="G1412" s="204">
        <v>202988</v>
      </c>
      <c r="H1412" s="204">
        <v>5139837</v>
      </c>
    </row>
    <row r="1413" spans="1:8" x14ac:dyDescent="0.35">
      <c r="A1413" s="33" t="s">
        <v>866</v>
      </c>
      <c r="B1413" s="204">
        <v>3276265</v>
      </c>
      <c r="C1413" s="204">
        <v>2734860</v>
      </c>
      <c r="D1413" s="204">
        <v>852316</v>
      </c>
      <c r="E1413" s="204">
        <v>923422</v>
      </c>
      <c r="F1413" s="204">
        <v>1978866</v>
      </c>
      <c r="G1413" s="204">
        <v>294632</v>
      </c>
      <c r="H1413" s="204">
        <v>10060361</v>
      </c>
    </row>
    <row r="1414" spans="1:8" x14ac:dyDescent="0.35">
      <c r="A1414" s="33" t="s">
        <v>769</v>
      </c>
      <c r="B1414" s="204">
        <v>3925994</v>
      </c>
      <c r="C1414" s="204">
        <v>2404695</v>
      </c>
      <c r="D1414" s="204">
        <v>638003</v>
      </c>
      <c r="E1414" s="204">
        <v>1132518</v>
      </c>
      <c r="F1414" s="204">
        <v>2063030</v>
      </c>
      <c r="G1414" s="204">
        <v>271996</v>
      </c>
      <c r="H1414" s="204">
        <v>10436236</v>
      </c>
    </row>
    <row r="1415" spans="1:8" x14ac:dyDescent="0.35">
      <c r="A1415" s="33" t="s">
        <v>770</v>
      </c>
      <c r="B1415" s="204">
        <v>4597134</v>
      </c>
      <c r="C1415" s="204">
        <v>2271793</v>
      </c>
      <c r="D1415" s="204">
        <v>698276</v>
      </c>
      <c r="E1415" s="204">
        <v>1658867</v>
      </c>
      <c r="F1415" s="204">
        <v>2305985</v>
      </c>
      <c r="G1415" s="204">
        <v>251149</v>
      </c>
      <c r="H1415" s="204">
        <v>11783204</v>
      </c>
    </row>
    <row r="1416" spans="1:8" x14ac:dyDescent="0.35">
      <c r="A1416" s="33" t="s">
        <v>771</v>
      </c>
      <c r="B1416" s="204">
        <v>4396174</v>
      </c>
      <c r="C1416" s="204">
        <v>2320192</v>
      </c>
      <c r="D1416" s="204">
        <v>600749</v>
      </c>
      <c r="E1416" s="204">
        <v>1059168</v>
      </c>
      <c r="F1416" s="204">
        <v>1425086</v>
      </c>
      <c r="G1416" s="204">
        <v>299580</v>
      </c>
      <c r="H1416" s="204">
        <v>10100949</v>
      </c>
    </row>
    <row r="1417" spans="1:8" x14ac:dyDescent="0.35">
      <c r="A1417" s="33" t="s">
        <v>867</v>
      </c>
      <c r="B1417" s="204">
        <v>3388385</v>
      </c>
      <c r="C1417" s="204">
        <v>2116654</v>
      </c>
      <c r="D1417" s="204">
        <v>627694</v>
      </c>
      <c r="E1417" s="204">
        <v>916464</v>
      </c>
      <c r="F1417" s="204">
        <v>1603649</v>
      </c>
      <c r="G1417" s="204">
        <v>344782</v>
      </c>
      <c r="H1417" s="204">
        <v>8997628</v>
      </c>
    </row>
    <row r="1418" spans="1:8" x14ac:dyDescent="0.35">
      <c r="A1418" s="33" t="s">
        <v>868</v>
      </c>
      <c r="B1418" s="204">
        <v>4195121</v>
      </c>
      <c r="C1418" s="204">
        <v>2340887</v>
      </c>
      <c r="D1418" s="204">
        <v>800384</v>
      </c>
      <c r="E1418" s="204">
        <v>820940</v>
      </c>
      <c r="F1418" s="204">
        <v>1667076</v>
      </c>
      <c r="G1418" s="204">
        <v>218830</v>
      </c>
      <c r="H1418" s="204">
        <v>10043238</v>
      </c>
    </row>
    <row r="1419" spans="1:8" x14ac:dyDescent="0.35">
      <c r="A1419" s="33" t="s">
        <v>774</v>
      </c>
      <c r="B1419" s="204">
        <v>6597388</v>
      </c>
      <c r="C1419" s="204">
        <v>2209722</v>
      </c>
      <c r="D1419" s="204">
        <v>785973</v>
      </c>
      <c r="E1419" s="204">
        <v>720791</v>
      </c>
      <c r="F1419" s="204">
        <v>1634244</v>
      </c>
      <c r="G1419" s="204">
        <v>255729</v>
      </c>
      <c r="H1419" s="204">
        <v>12203847</v>
      </c>
    </row>
    <row r="1420" spans="1:8" x14ac:dyDescent="0.35">
      <c r="A1420" s="33" t="s">
        <v>775</v>
      </c>
      <c r="B1420" s="204">
        <v>5714914</v>
      </c>
      <c r="C1420" s="204">
        <v>2589337</v>
      </c>
      <c r="D1420" s="204">
        <v>824757</v>
      </c>
      <c r="E1420" s="204">
        <v>1026997</v>
      </c>
      <c r="F1420" s="204">
        <v>1772387</v>
      </c>
      <c r="G1420" s="204">
        <v>257925</v>
      </c>
      <c r="H1420" s="204">
        <v>12186317</v>
      </c>
    </row>
    <row r="1421" spans="1:8" x14ac:dyDescent="0.35">
      <c r="A1421" s="33" t="s">
        <v>776</v>
      </c>
      <c r="B1421" s="204">
        <v>4791587</v>
      </c>
      <c r="C1421" s="204">
        <v>3554574</v>
      </c>
      <c r="D1421" s="204">
        <v>695775</v>
      </c>
      <c r="E1421" s="204">
        <v>914964</v>
      </c>
      <c r="F1421" s="204">
        <v>1580901</v>
      </c>
      <c r="G1421" s="204">
        <v>365834</v>
      </c>
      <c r="H1421" s="204">
        <v>11903635</v>
      </c>
    </row>
    <row r="1422" spans="1:8" x14ac:dyDescent="0.35">
      <c r="A1422" s="33" t="s">
        <v>869</v>
      </c>
      <c r="B1422" s="204">
        <v>4021293</v>
      </c>
      <c r="C1422" s="204">
        <v>2503432</v>
      </c>
      <c r="D1422" s="204">
        <v>633781</v>
      </c>
      <c r="E1422" s="204">
        <v>784868</v>
      </c>
      <c r="F1422" s="204">
        <v>1684086</v>
      </c>
      <c r="G1422" s="204">
        <v>250509</v>
      </c>
      <c r="H1422" s="204">
        <v>9877969</v>
      </c>
    </row>
    <row r="1423" spans="1:8" x14ac:dyDescent="0.35">
      <c r="A1423" s="33" t="s">
        <v>870</v>
      </c>
      <c r="B1423" s="204">
        <v>4651262</v>
      </c>
      <c r="C1423" s="204">
        <v>3303377</v>
      </c>
      <c r="D1423" s="204">
        <v>806373</v>
      </c>
      <c r="E1423" s="204">
        <v>836180</v>
      </c>
      <c r="F1423" s="204">
        <v>1806360</v>
      </c>
      <c r="G1423" s="204">
        <v>349258</v>
      </c>
      <c r="H1423" s="204">
        <v>11752810</v>
      </c>
    </row>
    <row r="1424" spans="1:8" x14ac:dyDescent="0.35">
      <c r="A1424" s="33" t="s">
        <v>779</v>
      </c>
      <c r="B1424" s="204">
        <v>4433163</v>
      </c>
      <c r="C1424" s="204">
        <v>2417974</v>
      </c>
      <c r="D1424" s="204">
        <v>754088</v>
      </c>
      <c r="E1424" s="204">
        <v>1022156</v>
      </c>
      <c r="F1424" s="204">
        <v>1755100</v>
      </c>
      <c r="G1424" s="204">
        <v>326939</v>
      </c>
      <c r="H1424" s="204">
        <v>10709420</v>
      </c>
    </row>
    <row r="1425" spans="1:8" x14ac:dyDescent="0.35">
      <c r="A1425" s="33" t="s">
        <v>780</v>
      </c>
      <c r="B1425" s="204">
        <v>6839071</v>
      </c>
      <c r="C1425" s="204">
        <v>2554807</v>
      </c>
      <c r="D1425" s="204">
        <v>774517</v>
      </c>
      <c r="E1425" s="204">
        <v>974927</v>
      </c>
      <c r="F1425" s="204">
        <v>1478277</v>
      </c>
      <c r="G1425" s="204">
        <v>325663</v>
      </c>
      <c r="H1425" s="204">
        <v>12947262</v>
      </c>
    </row>
    <row r="1426" spans="1:8" x14ac:dyDescent="0.35">
      <c r="A1426" s="33" t="s">
        <v>781</v>
      </c>
      <c r="B1426" s="204">
        <v>4500609</v>
      </c>
      <c r="C1426" s="204">
        <v>2940339</v>
      </c>
      <c r="D1426" s="204">
        <v>819294</v>
      </c>
      <c r="E1426" s="204">
        <v>924838</v>
      </c>
      <c r="F1426" s="204">
        <v>1360537</v>
      </c>
      <c r="G1426" s="204">
        <v>285273</v>
      </c>
      <c r="H1426" s="204">
        <v>10830890</v>
      </c>
    </row>
    <row r="1427" spans="1:8" x14ac:dyDescent="0.35">
      <c r="A1427" s="33" t="s">
        <v>871</v>
      </c>
      <c r="B1427" s="204">
        <v>1972459</v>
      </c>
      <c r="C1427" s="204">
        <v>252132</v>
      </c>
      <c r="D1427" s="204">
        <v>407658</v>
      </c>
      <c r="E1427" s="204">
        <v>774464</v>
      </c>
      <c r="F1427" s="204">
        <v>1015472</v>
      </c>
      <c r="G1427" s="204">
        <v>136493</v>
      </c>
      <c r="H1427" s="204">
        <v>4558678</v>
      </c>
    </row>
    <row r="1428" spans="1:8" x14ac:dyDescent="0.35">
      <c r="A1428" s="33" t="s">
        <v>872</v>
      </c>
      <c r="B1428" s="204">
        <v>1313529</v>
      </c>
      <c r="C1428" s="204">
        <v>250602</v>
      </c>
      <c r="D1428" s="204">
        <v>380674</v>
      </c>
      <c r="E1428" s="204">
        <v>843045</v>
      </c>
      <c r="F1428" s="204">
        <v>799415</v>
      </c>
      <c r="G1428" s="204">
        <v>135097</v>
      </c>
      <c r="H1428" s="204">
        <v>3722362</v>
      </c>
    </row>
    <row r="1429" spans="1:8" x14ac:dyDescent="0.35">
      <c r="A1429" s="33" t="s">
        <v>784</v>
      </c>
      <c r="B1429" s="204">
        <v>4688879</v>
      </c>
      <c r="C1429" s="204">
        <v>2541207</v>
      </c>
      <c r="D1429" s="204">
        <v>686921</v>
      </c>
      <c r="E1429" s="204">
        <v>1094931</v>
      </c>
      <c r="F1429" s="204">
        <v>1383543</v>
      </c>
      <c r="G1429" s="204">
        <v>270599</v>
      </c>
      <c r="H1429" s="204">
        <v>10666080</v>
      </c>
    </row>
    <row r="1430" spans="1:8" x14ac:dyDescent="0.35">
      <c r="A1430" s="265" t="s">
        <v>873</v>
      </c>
      <c r="B1430" s="195">
        <f>SUM(B1407:B1429)</f>
        <v>93142668</v>
      </c>
      <c r="C1430" s="195">
        <f t="shared" ref="C1430:H1430" si="115">SUM(C1407:C1429)</f>
        <v>52039810</v>
      </c>
      <c r="D1430" s="195">
        <f t="shared" si="115"/>
        <v>16315747</v>
      </c>
      <c r="E1430" s="195">
        <f t="shared" si="115"/>
        <v>22378507</v>
      </c>
      <c r="F1430" s="195">
        <f t="shared" si="115"/>
        <v>36985821</v>
      </c>
      <c r="G1430" s="195">
        <f t="shared" si="115"/>
        <v>6332155</v>
      </c>
      <c r="H1430" s="195">
        <f t="shared" si="115"/>
        <v>227194708</v>
      </c>
    </row>
    <row r="1431" spans="1:8" x14ac:dyDescent="0.35">
      <c r="A1431" s="264" t="s">
        <v>874</v>
      </c>
      <c r="B1431" s="194">
        <f>B1430/23</f>
        <v>4049681.2173913042</v>
      </c>
      <c r="C1431" s="194">
        <f t="shared" ref="C1431:H1431" si="116">C1430/23</f>
        <v>2262600.4347826089</v>
      </c>
      <c r="D1431" s="194">
        <f t="shared" si="116"/>
        <v>709380.30434782605</v>
      </c>
      <c r="E1431" s="194">
        <f t="shared" si="116"/>
        <v>972978.56521739135</v>
      </c>
      <c r="F1431" s="194">
        <f t="shared" si="116"/>
        <v>1608079.1739130435</v>
      </c>
      <c r="G1431" s="194">
        <f t="shared" si="116"/>
        <v>275311.08695652173</v>
      </c>
      <c r="H1431" s="194">
        <f t="shared" si="116"/>
        <v>9878030.7826086953</v>
      </c>
    </row>
    <row r="1433" spans="1:8" x14ac:dyDescent="0.35">
      <c r="A1433" s="33" t="s">
        <v>681</v>
      </c>
      <c r="B1433" s="204">
        <v>4290384</v>
      </c>
      <c r="C1433" s="204">
        <v>2437641</v>
      </c>
      <c r="D1433" s="204">
        <v>651059</v>
      </c>
      <c r="E1433" s="204">
        <v>1015973</v>
      </c>
      <c r="F1433" s="204">
        <v>1430014</v>
      </c>
      <c r="G1433" s="204">
        <v>261619</v>
      </c>
      <c r="H1433" s="204">
        <v>10086690</v>
      </c>
    </row>
    <row r="1434" spans="1:8" x14ac:dyDescent="0.35">
      <c r="A1434" s="33" t="s">
        <v>682</v>
      </c>
      <c r="B1434" s="204">
        <v>4240051</v>
      </c>
      <c r="C1434" s="204">
        <v>2912665</v>
      </c>
      <c r="D1434" s="204">
        <v>874601</v>
      </c>
      <c r="E1434" s="204">
        <v>998698</v>
      </c>
      <c r="F1434" s="204">
        <v>1707050</v>
      </c>
      <c r="G1434" s="204">
        <v>468211</v>
      </c>
      <c r="H1434" s="204">
        <v>11201276</v>
      </c>
    </row>
    <row r="1435" spans="1:8" x14ac:dyDescent="0.35">
      <c r="A1435" s="33" t="s">
        <v>685</v>
      </c>
      <c r="B1435" s="204">
        <v>3837865</v>
      </c>
      <c r="C1435" s="204">
        <v>1962353</v>
      </c>
      <c r="D1435" s="204">
        <v>614665</v>
      </c>
      <c r="E1435" s="204">
        <v>895795</v>
      </c>
      <c r="F1435" s="204">
        <v>1274811</v>
      </c>
      <c r="G1435" s="204">
        <v>288871</v>
      </c>
      <c r="H1435" s="204">
        <v>8874360</v>
      </c>
    </row>
    <row r="1436" spans="1:8" x14ac:dyDescent="0.35">
      <c r="A1436" s="33" t="s">
        <v>875</v>
      </c>
      <c r="B1436" s="204">
        <v>4801900</v>
      </c>
      <c r="C1436" s="204">
        <v>2098415</v>
      </c>
      <c r="D1436" s="204">
        <v>666985</v>
      </c>
      <c r="E1436" s="204">
        <v>813493</v>
      </c>
      <c r="F1436" s="204">
        <v>1715953</v>
      </c>
      <c r="G1436" s="204">
        <v>414845</v>
      </c>
      <c r="H1436" s="204">
        <v>10511591</v>
      </c>
    </row>
    <row r="1437" spans="1:8" x14ac:dyDescent="0.35">
      <c r="A1437" s="33" t="s">
        <v>787</v>
      </c>
      <c r="B1437" s="204">
        <v>6955005</v>
      </c>
      <c r="C1437" s="204">
        <v>4426683</v>
      </c>
      <c r="D1437" s="204">
        <v>1060119</v>
      </c>
      <c r="E1437" s="204">
        <v>1125011</v>
      </c>
      <c r="F1437" s="204">
        <v>1816956</v>
      </c>
      <c r="G1437" s="204">
        <v>561844</v>
      </c>
      <c r="H1437" s="204">
        <v>15945618</v>
      </c>
    </row>
    <row r="1438" spans="1:8" x14ac:dyDescent="0.35">
      <c r="A1438" s="33" t="s">
        <v>686</v>
      </c>
      <c r="B1438" s="204">
        <v>4980338</v>
      </c>
      <c r="C1438" s="204">
        <v>3645818</v>
      </c>
      <c r="D1438" s="204">
        <v>863786</v>
      </c>
      <c r="E1438" s="204">
        <v>1205104</v>
      </c>
      <c r="F1438" s="204">
        <v>1492883</v>
      </c>
      <c r="G1438" s="204">
        <v>399943</v>
      </c>
      <c r="H1438" s="204">
        <v>12587872</v>
      </c>
    </row>
    <row r="1439" spans="1:8" x14ac:dyDescent="0.35">
      <c r="A1439" s="33" t="s">
        <v>687</v>
      </c>
      <c r="B1439" s="204">
        <v>4831038</v>
      </c>
      <c r="C1439" s="204">
        <v>3680078</v>
      </c>
      <c r="D1439" s="204">
        <v>927502</v>
      </c>
      <c r="E1439" s="204">
        <v>1642672</v>
      </c>
      <c r="F1439" s="204">
        <v>1454635</v>
      </c>
      <c r="G1439" s="204">
        <v>381832</v>
      </c>
      <c r="H1439" s="204">
        <v>12917757</v>
      </c>
    </row>
    <row r="1440" spans="1:8" x14ac:dyDescent="0.35">
      <c r="A1440" s="33" t="s">
        <v>690</v>
      </c>
      <c r="B1440" s="204">
        <v>747271</v>
      </c>
      <c r="C1440" s="204">
        <v>1699312</v>
      </c>
      <c r="D1440" s="204">
        <v>455718</v>
      </c>
      <c r="E1440" s="204">
        <v>1616408</v>
      </c>
      <c r="F1440" s="204">
        <v>1424774</v>
      </c>
      <c r="G1440" s="204">
        <v>301220</v>
      </c>
      <c r="H1440" s="204">
        <v>6244703</v>
      </c>
    </row>
    <row r="1441" spans="1:8" x14ac:dyDescent="0.35">
      <c r="A1441" s="33" t="s">
        <v>876</v>
      </c>
      <c r="B1441" s="204">
        <v>3335127</v>
      </c>
      <c r="C1441" s="204">
        <v>2732529</v>
      </c>
      <c r="D1441" s="204">
        <v>802157</v>
      </c>
      <c r="E1441" s="204">
        <v>1446496</v>
      </c>
      <c r="F1441" s="204">
        <v>2030390</v>
      </c>
      <c r="G1441" s="204">
        <v>369789</v>
      </c>
      <c r="H1441" s="204">
        <v>10716488</v>
      </c>
    </row>
    <row r="1442" spans="1:8" x14ac:dyDescent="0.35">
      <c r="A1442" s="33" t="s">
        <v>788</v>
      </c>
      <c r="B1442" s="204">
        <v>4136127</v>
      </c>
      <c r="C1442" s="204">
        <v>3552994</v>
      </c>
      <c r="D1442" s="204">
        <v>816810</v>
      </c>
      <c r="E1442" s="204">
        <v>1060438</v>
      </c>
      <c r="F1442" s="204">
        <v>1732790</v>
      </c>
      <c r="G1442" s="204">
        <v>338803</v>
      </c>
      <c r="H1442" s="204">
        <v>11637962</v>
      </c>
    </row>
    <row r="1443" spans="1:8" x14ac:dyDescent="0.35">
      <c r="A1443" s="33" t="s">
        <v>691</v>
      </c>
      <c r="B1443" s="204">
        <v>4031792</v>
      </c>
      <c r="C1443" s="204">
        <v>3475496</v>
      </c>
      <c r="D1443" s="204">
        <v>856037</v>
      </c>
      <c r="E1443" s="204">
        <v>891327</v>
      </c>
      <c r="F1443" s="204">
        <v>1622952</v>
      </c>
      <c r="G1443" s="204">
        <v>402244</v>
      </c>
      <c r="H1443" s="204">
        <v>11279848</v>
      </c>
    </row>
    <row r="1444" spans="1:8" x14ac:dyDescent="0.35">
      <c r="A1444" s="33" t="s">
        <v>692</v>
      </c>
      <c r="B1444" s="204">
        <v>4661235</v>
      </c>
      <c r="C1444" s="204">
        <v>3822788</v>
      </c>
      <c r="D1444" s="204">
        <v>821468</v>
      </c>
      <c r="E1444" s="204">
        <v>1247938</v>
      </c>
      <c r="F1444" s="204">
        <v>2120400</v>
      </c>
      <c r="G1444" s="204">
        <v>344393</v>
      </c>
      <c r="H1444" s="204">
        <v>13018222</v>
      </c>
    </row>
    <row r="1445" spans="1:8" x14ac:dyDescent="0.35">
      <c r="A1445" s="33" t="s">
        <v>695</v>
      </c>
      <c r="B1445" s="204">
        <v>2916362</v>
      </c>
      <c r="C1445" s="204">
        <v>2511955</v>
      </c>
      <c r="D1445" s="204">
        <v>671885</v>
      </c>
      <c r="E1445" s="204">
        <v>987535</v>
      </c>
      <c r="F1445" s="204">
        <v>1450342</v>
      </c>
      <c r="G1445" s="204">
        <v>331297</v>
      </c>
      <c r="H1445" s="204">
        <v>8869376</v>
      </c>
    </row>
    <row r="1446" spans="1:8" x14ac:dyDescent="0.35">
      <c r="A1446" s="33" t="s">
        <v>877</v>
      </c>
      <c r="B1446" s="204">
        <v>4063003</v>
      </c>
      <c r="C1446" s="204">
        <v>2251898</v>
      </c>
      <c r="D1446" s="204">
        <v>716004</v>
      </c>
      <c r="E1446" s="204">
        <v>1013739</v>
      </c>
      <c r="F1446" s="204">
        <v>1528010</v>
      </c>
      <c r="G1446" s="204">
        <v>327832</v>
      </c>
      <c r="H1446" s="204">
        <v>9900486</v>
      </c>
    </row>
    <row r="1447" spans="1:8" x14ac:dyDescent="0.35">
      <c r="A1447" s="33" t="s">
        <v>789</v>
      </c>
      <c r="B1447" s="204">
        <v>3980428</v>
      </c>
      <c r="C1447" s="204">
        <v>1569094</v>
      </c>
      <c r="D1447" s="204">
        <v>712556</v>
      </c>
      <c r="E1447" s="204">
        <v>952843</v>
      </c>
      <c r="F1447" s="204">
        <v>1262053</v>
      </c>
      <c r="G1447" s="204">
        <v>345969</v>
      </c>
      <c r="H1447" s="204">
        <v>8822943</v>
      </c>
    </row>
    <row r="1448" spans="1:8" x14ac:dyDescent="0.35">
      <c r="A1448" s="33" t="s">
        <v>697</v>
      </c>
      <c r="B1448" s="204">
        <v>1827660</v>
      </c>
      <c r="C1448" s="204">
        <v>1393175</v>
      </c>
      <c r="D1448" s="204">
        <v>950715</v>
      </c>
      <c r="E1448" s="204">
        <v>509945</v>
      </c>
      <c r="F1448" s="204">
        <v>561983</v>
      </c>
      <c r="G1448" s="204">
        <v>395818</v>
      </c>
      <c r="H1448" s="204">
        <v>5639296</v>
      </c>
    </row>
    <row r="1449" spans="1:8" x14ac:dyDescent="0.35">
      <c r="A1449" s="33" t="s">
        <v>699</v>
      </c>
      <c r="B1449" s="204">
        <v>5153724</v>
      </c>
      <c r="C1449" s="204">
        <v>1817684</v>
      </c>
      <c r="D1449" s="204">
        <v>644020</v>
      </c>
      <c r="E1449" s="204">
        <v>985586</v>
      </c>
      <c r="F1449" s="204">
        <v>1243552</v>
      </c>
      <c r="G1449" s="204">
        <v>523621</v>
      </c>
      <c r="H1449" s="204">
        <v>10368187</v>
      </c>
    </row>
    <row r="1450" spans="1:8" x14ac:dyDescent="0.35">
      <c r="A1450" s="33" t="s">
        <v>878</v>
      </c>
      <c r="B1450" s="204">
        <v>6724557</v>
      </c>
      <c r="C1450" s="204">
        <v>2353768</v>
      </c>
      <c r="D1450" s="204">
        <v>722687</v>
      </c>
      <c r="E1450" s="204">
        <v>1257052</v>
      </c>
      <c r="F1450" s="204">
        <v>1359547</v>
      </c>
      <c r="G1450" s="204">
        <v>614092</v>
      </c>
      <c r="H1450" s="204">
        <v>13031703</v>
      </c>
    </row>
    <row r="1451" spans="1:8" x14ac:dyDescent="0.35">
      <c r="A1451" s="33" t="s">
        <v>791</v>
      </c>
      <c r="B1451" s="204">
        <v>10181895</v>
      </c>
      <c r="C1451" s="204">
        <v>2980808</v>
      </c>
      <c r="D1451" s="204">
        <v>801288</v>
      </c>
      <c r="E1451" s="204">
        <v>1107290</v>
      </c>
      <c r="F1451" s="204">
        <v>1433860</v>
      </c>
      <c r="G1451" s="204">
        <v>828223</v>
      </c>
      <c r="H1451" s="204">
        <v>17333364</v>
      </c>
    </row>
    <row r="1452" spans="1:8" x14ac:dyDescent="0.35">
      <c r="A1452" s="33" t="s">
        <v>700</v>
      </c>
      <c r="B1452" s="204">
        <v>6338249</v>
      </c>
      <c r="C1452" s="204">
        <v>2692241</v>
      </c>
      <c r="D1452" s="204">
        <v>790797</v>
      </c>
      <c r="E1452" s="204">
        <v>1157195</v>
      </c>
      <c r="F1452" s="204">
        <v>1552630</v>
      </c>
      <c r="G1452" s="204">
        <v>478439</v>
      </c>
      <c r="H1452" s="204">
        <v>13009551</v>
      </c>
    </row>
    <row r="1453" spans="1:8" x14ac:dyDescent="0.35">
      <c r="A1453" s="33" t="s">
        <v>701</v>
      </c>
      <c r="B1453" s="204">
        <v>4012542</v>
      </c>
      <c r="C1453" s="204">
        <v>2375691</v>
      </c>
      <c r="D1453" s="204">
        <v>845702</v>
      </c>
      <c r="E1453" s="204">
        <v>989852</v>
      </c>
      <c r="F1453" s="204">
        <v>1390830</v>
      </c>
      <c r="G1453" s="204">
        <v>339329</v>
      </c>
      <c r="H1453" s="204">
        <v>9953946</v>
      </c>
    </row>
    <row r="1454" spans="1:8" x14ac:dyDescent="0.35">
      <c r="A1454" s="265" t="s">
        <v>879</v>
      </c>
      <c r="B1454" s="195">
        <f>SUM(B1433:B1453)</f>
        <v>96046553</v>
      </c>
      <c r="C1454" s="195">
        <f t="shared" ref="C1454:H1454" si="117">SUM(C1433:C1453)</f>
        <v>56393086</v>
      </c>
      <c r="D1454" s="195">
        <f t="shared" si="117"/>
        <v>16266561</v>
      </c>
      <c r="E1454" s="195">
        <f t="shared" si="117"/>
        <v>22920390</v>
      </c>
      <c r="F1454" s="195">
        <f t="shared" si="117"/>
        <v>31606415</v>
      </c>
      <c r="G1454" s="195">
        <f t="shared" si="117"/>
        <v>8718234</v>
      </c>
      <c r="H1454" s="195">
        <f t="shared" si="117"/>
        <v>231951239</v>
      </c>
    </row>
    <row r="1455" spans="1:8" x14ac:dyDescent="0.35">
      <c r="A1455" s="264" t="s">
        <v>880</v>
      </c>
      <c r="B1455" s="194">
        <f>B1454/21</f>
        <v>4573645.3809523806</v>
      </c>
      <c r="C1455" s="194">
        <f t="shared" ref="C1455:H1455" si="118">C1454/21</f>
        <v>2685385.0476190476</v>
      </c>
      <c r="D1455" s="194">
        <f t="shared" si="118"/>
        <v>774598.14285714284</v>
      </c>
      <c r="E1455" s="194">
        <f t="shared" si="118"/>
        <v>1091447.142857143</v>
      </c>
      <c r="F1455" s="194">
        <f t="shared" si="118"/>
        <v>1505067.3809523811</v>
      </c>
      <c r="G1455" s="194">
        <f t="shared" si="118"/>
        <v>415154</v>
      </c>
      <c r="H1455" s="194">
        <f t="shared" si="118"/>
        <v>11045297.095238095</v>
      </c>
    </row>
    <row r="1457" spans="1:8" x14ac:dyDescent="0.35">
      <c r="A1457" s="33" t="s">
        <v>434</v>
      </c>
      <c r="B1457" s="204">
        <v>3515973</v>
      </c>
      <c r="C1457" s="204">
        <v>2293924</v>
      </c>
      <c r="D1457" s="204">
        <v>891431</v>
      </c>
      <c r="E1457" s="204">
        <v>815904</v>
      </c>
      <c r="F1457" s="204">
        <v>1279918</v>
      </c>
      <c r="G1457" s="204">
        <v>250212</v>
      </c>
      <c r="H1457" s="204">
        <v>9047362</v>
      </c>
    </row>
    <row r="1458" spans="1:8" x14ac:dyDescent="0.35">
      <c r="A1458" s="33" t="s">
        <v>435</v>
      </c>
      <c r="B1458" s="204">
        <v>3293959</v>
      </c>
      <c r="C1458" s="204">
        <v>2343487</v>
      </c>
      <c r="D1458" s="204">
        <v>872636</v>
      </c>
      <c r="E1458" s="204">
        <v>980229</v>
      </c>
      <c r="F1458" s="204">
        <v>1246257</v>
      </c>
      <c r="G1458" s="204">
        <v>421589</v>
      </c>
      <c r="H1458" s="204">
        <v>9158157</v>
      </c>
    </row>
    <row r="1459" spans="1:8" x14ac:dyDescent="0.35">
      <c r="A1459" s="33" t="s">
        <v>794</v>
      </c>
      <c r="B1459" s="204">
        <v>4065491</v>
      </c>
      <c r="C1459" s="204">
        <v>2949587</v>
      </c>
      <c r="D1459" s="204">
        <v>866145</v>
      </c>
      <c r="E1459" s="204">
        <v>954260</v>
      </c>
      <c r="F1459" s="204">
        <v>1444720</v>
      </c>
      <c r="G1459" s="204">
        <v>355211</v>
      </c>
      <c r="H1459" s="204">
        <v>10635414</v>
      </c>
    </row>
    <row r="1460" spans="1:8" x14ac:dyDescent="0.35">
      <c r="A1460" s="33" t="s">
        <v>704</v>
      </c>
      <c r="B1460" s="204">
        <v>3147140</v>
      </c>
      <c r="C1460" s="204">
        <v>2086601</v>
      </c>
      <c r="D1460" s="204">
        <v>1043624</v>
      </c>
      <c r="E1460" s="204">
        <v>844384</v>
      </c>
      <c r="F1460" s="204">
        <v>1757388</v>
      </c>
      <c r="G1460" s="204">
        <v>310820</v>
      </c>
      <c r="H1460" s="204">
        <v>9189957</v>
      </c>
    </row>
    <row r="1461" spans="1:8" x14ac:dyDescent="0.35">
      <c r="A1461" s="33" t="s">
        <v>436</v>
      </c>
      <c r="B1461" s="204">
        <v>4361465</v>
      </c>
      <c r="C1461" s="204">
        <v>2630068</v>
      </c>
      <c r="D1461" s="204">
        <v>985241</v>
      </c>
      <c r="E1461" s="204">
        <v>1129245</v>
      </c>
      <c r="F1461" s="204">
        <v>1474113</v>
      </c>
      <c r="G1461" s="204">
        <v>297683</v>
      </c>
      <c r="H1461" s="204">
        <v>10877815</v>
      </c>
    </row>
    <row r="1462" spans="1:8" x14ac:dyDescent="0.35">
      <c r="A1462" s="33" t="s">
        <v>439</v>
      </c>
      <c r="B1462" s="204">
        <v>2200416</v>
      </c>
      <c r="C1462" s="204">
        <v>1781990</v>
      </c>
      <c r="D1462" s="204">
        <v>833215</v>
      </c>
      <c r="E1462" s="204">
        <v>1079449</v>
      </c>
      <c r="F1462" s="204">
        <v>1614182</v>
      </c>
      <c r="G1462" s="204">
        <v>210053</v>
      </c>
      <c r="H1462" s="204">
        <v>7719305</v>
      </c>
    </row>
    <row r="1463" spans="1:8" x14ac:dyDescent="0.35">
      <c r="A1463" s="33" t="s">
        <v>440</v>
      </c>
      <c r="B1463" s="204">
        <v>3193124</v>
      </c>
      <c r="C1463" s="204">
        <v>2814592</v>
      </c>
      <c r="D1463" s="204">
        <v>1167992</v>
      </c>
      <c r="E1463" s="204">
        <v>1202472</v>
      </c>
      <c r="F1463" s="204">
        <v>1570213</v>
      </c>
      <c r="G1463" s="204">
        <v>224037</v>
      </c>
      <c r="H1463" s="204">
        <v>10172430</v>
      </c>
    </row>
    <row r="1464" spans="1:8" x14ac:dyDescent="0.35">
      <c r="A1464" s="33" t="s">
        <v>795</v>
      </c>
      <c r="B1464" s="204">
        <v>6285865</v>
      </c>
      <c r="C1464" s="204">
        <v>2999104</v>
      </c>
      <c r="D1464" s="204">
        <v>1620433</v>
      </c>
      <c r="E1464" s="204">
        <v>1029341</v>
      </c>
      <c r="F1464" s="204">
        <v>2026738</v>
      </c>
      <c r="G1464" s="204">
        <v>337492</v>
      </c>
      <c r="H1464" s="204">
        <v>14298973</v>
      </c>
    </row>
    <row r="1465" spans="1:8" x14ac:dyDescent="0.35">
      <c r="A1465" s="33" t="s">
        <v>705</v>
      </c>
      <c r="B1465" s="204">
        <v>6515347</v>
      </c>
      <c r="C1465" s="204">
        <v>4080818</v>
      </c>
      <c r="D1465" s="204">
        <v>1536978</v>
      </c>
      <c r="E1465" s="204">
        <v>1128996</v>
      </c>
      <c r="F1465" s="204">
        <v>1817495</v>
      </c>
      <c r="G1465" s="204">
        <v>368650</v>
      </c>
      <c r="H1465" s="204">
        <v>15448284</v>
      </c>
    </row>
    <row r="1466" spans="1:8" x14ac:dyDescent="0.35">
      <c r="A1466" s="33" t="s">
        <v>441</v>
      </c>
      <c r="B1466" s="204">
        <v>4306545</v>
      </c>
      <c r="C1466" s="204">
        <v>3741332</v>
      </c>
      <c r="D1466" s="204">
        <v>1232075</v>
      </c>
      <c r="E1466" s="204">
        <v>863207</v>
      </c>
      <c r="F1466" s="204">
        <v>1810345</v>
      </c>
      <c r="G1466" s="204">
        <v>208387</v>
      </c>
      <c r="H1466" s="204">
        <v>12161891</v>
      </c>
    </row>
    <row r="1467" spans="1:8" x14ac:dyDescent="0.35">
      <c r="A1467" s="33" t="s">
        <v>444</v>
      </c>
      <c r="B1467" s="204">
        <v>4390102</v>
      </c>
      <c r="C1467" s="204">
        <v>4024855</v>
      </c>
      <c r="D1467" s="204">
        <v>685553</v>
      </c>
      <c r="E1467" s="204">
        <v>850918</v>
      </c>
      <c r="F1467" s="204">
        <v>1382724</v>
      </c>
      <c r="G1467" s="204">
        <v>224611</v>
      </c>
      <c r="H1467" s="204">
        <v>11558763</v>
      </c>
    </row>
    <row r="1468" spans="1:8" x14ac:dyDescent="0.35">
      <c r="A1468" s="33" t="s">
        <v>445</v>
      </c>
      <c r="B1468" s="204">
        <v>6497854</v>
      </c>
      <c r="C1468" s="204">
        <v>4722713</v>
      </c>
      <c r="D1468" s="204">
        <v>634181</v>
      </c>
      <c r="E1468" s="204">
        <v>1026999</v>
      </c>
      <c r="F1468" s="204">
        <v>1365893</v>
      </c>
      <c r="G1468" s="204">
        <v>392569</v>
      </c>
      <c r="H1468" s="204">
        <v>14640209</v>
      </c>
    </row>
    <row r="1469" spans="1:8" x14ac:dyDescent="0.35">
      <c r="A1469" s="33" t="s">
        <v>796</v>
      </c>
      <c r="B1469" s="204">
        <v>5237034</v>
      </c>
      <c r="C1469" s="204">
        <v>3647529</v>
      </c>
      <c r="D1469" s="204">
        <v>725602</v>
      </c>
      <c r="E1469" s="204">
        <v>1204297</v>
      </c>
      <c r="F1469" s="204">
        <v>1569925</v>
      </c>
      <c r="G1469" s="204">
        <v>370945</v>
      </c>
      <c r="H1469" s="204">
        <v>12755332</v>
      </c>
    </row>
    <row r="1470" spans="1:8" x14ac:dyDescent="0.35">
      <c r="A1470" s="33" t="s">
        <v>706</v>
      </c>
      <c r="B1470" s="204">
        <v>4177465</v>
      </c>
      <c r="C1470" s="204">
        <v>2935620</v>
      </c>
      <c r="D1470" s="204">
        <v>693835</v>
      </c>
      <c r="E1470" s="204">
        <v>1338246</v>
      </c>
      <c r="F1470" s="204">
        <v>1451969</v>
      </c>
      <c r="G1470" s="204">
        <v>468392</v>
      </c>
      <c r="H1470" s="204">
        <v>11065527</v>
      </c>
    </row>
    <row r="1471" spans="1:8" x14ac:dyDescent="0.35">
      <c r="A1471" s="33" t="s">
        <v>446</v>
      </c>
      <c r="B1471" s="204">
        <v>3016786</v>
      </c>
      <c r="C1471" s="204">
        <v>3111935</v>
      </c>
      <c r="D1471" s="204">
        <v>749767</v>
      </c>
      <c r="E1471" s="204">
        <v>726664</v>
      </c>
      <c r="F1471" s="204">
        <v>1177687</v>
      </c>
      <c r="G1471" s="204">
        <v>330473</v>
      </c>
      <c r="H1471" s="204">
        <v>9113312</v>
      </c>
    </row>
    <row r="1472" spans="1:8" x14ac:dyDescent="0.35">
      <c r="A1472" s="33" t="s">
        <v>449</v>
      </c>
      <c r="B1472" s="204">
        <v>833577</v>
      </c>
      <c r="C1472" s="204">
        <v>507929</v>
      </c>
      <c r="D1472" s="204">
        <v>254140</v>
      </c>
      <c r="E1472" s="204">
        <v>211603</v>
      </c>
      <c r="F1472" s="204">
        <v>384476</v>
      </c>
      <c r="G1472" s="204">
        <v>112380</v>
      </c>
      <c r="H1472" s="204">
        <v>2304105</v>
      </c>
    </row>
    <row r="1473" spans="1:8" x14ac:dyDescent="0.35">
      <c r="A1473" s="33" t="s">
        <v>883</v>
      </c>
      <c r="B1473" s="204">
        <v>754979</v>
      </c>
      <c r="C1473" s="204">
        <v>868504</v>
      </c>
      <c r="D1473" s="204">
        <v>293064</v>
      </c>
      <c r="E1473" s="204">
        <v>443609</v>
      </c>
      <c r="F1473" s="204">
        <v>831756</v>
      </c>
      <c r="G1473" s="204">
        <v>133479</v>
      </c>
      <c r="H1473" s="204">
        <v>3325391</v>
      </c>
    </row>
    <row r="1474" spans="1:8" x14ac:dyDescent="0.35">
      <c r="A1474" s="33" t="s">
        <v>707</v>
      </c>
      <c r="B1474" s="204">
        <v>2866620</v>
      </c>
      <c r="C1474" s="204">
        <v>2182125</v>
      </c>
      <c r="D1474" s="204">
        <v>567712</v>
      </c>
      <c r="E1474" s="204">
        <v>612781</v>
      </c>
      <c r="F1474" s="204">
        <v>905814</v>
      </c>
      <c r="G1474" s="204">
        <v>261236</v>
      </c>
      <c r="H1474" s="204">
        <v>7396288</v>
      </c>
    </row>
    <row r="1475" spans="1:8" x14ac:dyDescent="0.35">
      <c r="A1475" s="33" t="s">
        <v>450</v>
      </c>
      <c r="B1475" s="204">
        <v>2232807</v>
      </c>
      <c r="C1475" s="204">
        <v>1629931</v>
      </c>
      <c r="D1475" s="204">
        <v>467524</v>
      </c>
      <c r="E1475" s="204">
        <v>596969</v>
      </c>
      <c r="F1475" s="204">
        <v>858947</v>
      </c>
      <c r="G1475" s="204">
        <v>199171</v>
      </c>
      <c r="H1475" s="204">
        <v>5985349</v>
      </c>
    </row>
    <row r="1476" spans="1:8" x14ac:dyDescent="0.35">
      <c r="A1476" s="33" t="s">
        <v>453</v>
      </c>
      <c r="B1476" s="204">
        <v>1940971</v>
      </c>
      <c r="C1476" s="204">
        <v>2288229</v>
      </c>
      <c r="D1476" s="204">
        <v>402285</v>
      </c>
      <c r="E1476" s="204">
        <v>521133</v>
      </c>
      <c r="F1476" s="204">
        <v>705998</v>
      </c>
      <c r="G1476" s="204">
        <v>194130</v>
      </c>
      <c r="H1476" s="204">
        <v>6052746</v>
      </c>
    </row>
    <row r="1477" spans="1:8" x14ac:dyDescent="0.35">
      <c r="A1477" s="265" t="s">
        <v>884</v>
      </c>
      <c r="B1477" s="195">
        <f>SUM(B1457:B1476)</f>
        <v>72833520</v>
      </c>
      <c r="C1477" s="195">
        <f t="shared" ref="C1477:H1477" si="119">SUM(C1457:C1476)</f>
        <v>53640873</v>
      </c>
      <c r="D1477" s="195">
        <f t="shared" si="119"/>
        <v>16523433</v>
      </c>
      <c r="E1477" s="195">
        <f t="shared" si="119"/>
        <v>17560706</v>
      </c>
      <c r="F1477" s="195">
        <f t="shared" si="119"/>
        <v>26676558</v>
      </c>
      <c r="G1477" s="195">
        <f t="shared" si="119"/>
        <v>5671520</v>
      </c>
      <c r="H1477" s="195">
        <f t="shared" si="119"/>
        <v>192906610</v>
      </c>
    </row>
    <row r="1478" spans="1:8" x14ac:dyDescent="0.35">
      <c r="A1478" s="264" t="s">
        <v>885</v>
      </c>
      <c r="B1478" s="194">
        <f>B1477/20</f>
        <v>3641676</v>
      </c>
      <c r="C1478" s="194">
        <f t="shared" ref="C1478:H1478" si="120">C1477/20</f>
        <v>2682043.65</v>
      </c>
      <c r="D1478" s="194">
        <f t="shared" si="120"/>
        <v>826171.65</v>
      </c>
      <c r="E1478" s="194">
        <f t="shared" si="120"/>
        <v>878035.3</v>
      </c>
      <c r="F1478" s="194">
        <f t="shared" si="120"/>
        <v>1333827.8999999999</v>
      </c>
      <c r="G1478" s="194">
        <f t="shared" si="120"/>
        <v>283576</v>
      </c>
      <c r="H1478" s="194">
        <f t="shared" si="120"/>
        <v>9645330.5</v>
      </c>
    </row>
    <row r="1480" spans="1:8" ht="21" customHeight="1" x14ac:dyDescent="0.5">
      <c r="A1480" s="231">
        <v>2013</v>
      </c>
    </row>
    <row r="1481" spans="1:8" x14ac:dyDescent="0.35">
      <c r="A1481" s="33" t="s">
        <v>886</v>
      </c>
      <c r="B1481" s="204">
        <v>3829182</v>
      </c>
      <c r="C1481" s="204">
        <v>2825064</v>
      </c>
      <c r="D1481" s="204">
        <v>641442</v>
      </c>
      <c r="E1481" s="204">
        <v>918467</v>
      </c>
      <c r="F1481" s="204">
        <v>1533897</v>
      </c>
      <c r="G1481" s="204">
        <v>309283</v>
      </c>
      <c r="H1481" s="204">
        <v>10057335</v>
      </c>
    </row>
    <row r="1482" spans="1:8" x14ac:dyDescent="0.35">
      <c r="A1482" s="33" t="s">
        <v>799</v>
      </c>
      <c r="B1482" s="204">
        <v>5701201</v>
      </c>
      <c r="C1482" s="204">
        <v>2237482</v>
      </c>
      <c r="D1482" s="204">
        <v>810493</v>
      </c>
      <c r="E1482" s="204">
        <v>936744</v>
      </c>
      <c r="F1482" s="204">
        <v>1380542</v>
      </c>
      <c r="G1482" s="204">
        <v>329124</v>
      </c>
      <c r="H1482" s="204">
        <v>11395586</v>
      </c>
    </row>
    <row r="1483" spans="1:8" x14ac:dyDescent="0.35">
      <c r="A1483" s="33" t="s">
        <v>454</v>
      </c>
      <c r="B1483" s="204">
        <v>7464673</v>
      </c>
      <c r="C1483" s="204">
        <v>2122677</v>
      </c>
      <c r="D1483" s="204">
        <v>991155</v>
      </c>
      <c r="E1483" s="204">
        <v>1046958</v>
      </c>
      <c r="F1483" s="204">
        <v>1455224</v>
      </c>
      <c r="G1483" s="204">
        <v>496457</v>
      </c>
      <c r="H1483" s="204">
        <v>13577144</v>
      </c>
    </row>
    <row r="1484" spans="1:8" x14ac:dyDescent="0.35">
      <c r="A1484" s="33" t="s">
        <v>457</v>
      </c>
      <c r="B1484" s="204">
        <v>3561706</v>
      </c>
      <c r="C1484" s="204">
        <v>1707219</v>
      </c>
      <c r="D1484" s="204">
        <v>686913</v>
      </c>
      <c r="E1484" s="204">
        <v>834681</v>
      </c>
      <c r="F1484" s="204">
        <v>1133087</v>
      </c>
      <c r="G1484" s="204">
        <v>294955</v>
      </c>
      <c r="H1484" s="204">
        <v>8218561</v>
      </c>
    </row>
    <row r="1485" spans="1:8" x14ac:dyDescent="0.35">
      <c r="A1485" s="33" t="s">
        <v>458</v>
      </c>
      <c r="B1485" s="204">
        <v>4074746</v>
      </c>
      <c r="C1485" s="204">
        <v>1944714</v>
      </c>
      <c r="D1485" s="204">
        <v>701332</v>
      </c>
      <c r="E1485" s="204">
        <v>986829</v>
      </c>
      <c r="F1485" s="204">
        <v>1415041</v>
      </c>
      <c r="G1485" s="204">
        <v>367164</v>
      </c>
      <c r="H1485" s="204">
        <v>9489826</v>
      </c>
    </row>
    <row r="1486" spans="1:8" x14ac:dyDescent="0.35">
      <c r="A1486" s="33" t="s">
        <v>800</v>
      </c>
      <c r="B1486" s="204">
        <v>4521010</v>
      </c>
      <c r="C1486" s="204">
        <v>1643694</v>
      </c>
      <c r="D1486" s="204">
        <v>726984</v>
      </c>
      <c r="E1486" s="204">
        <v>988393</v>
      </c>
      <c r="F1486" s="204">
        <v>1572196</v>
      </c>
      <c r="G1486" s="204">
        <v>302271</v>
      </c>
      <c r="H1486" s="204">
        <v>9754548</v>
      </c>
    </row>
    <row r="1487" spans="1:8" x14ac:dyDescent="0.35">
      <c r="A1487" s="33" t="s">
        <v>801</v>
      </c>
      <c r="B1487" s="204">
        <v>5133768</v>
      </c>
      <c r="C1487" s="204">
        <v>2308728</v>
      </c>
      <c r="D1487" s="204">
        <v>1034006</v>
      </c>
      <c r="E1487" s="204">
        <v>1089119</v>
      </c>
      <c r="F1487" s="204">
        <v>1999937</v>
      </c>
      <c r="G1487" s="204">
        <v>389470</v>
      </c>
      <c r="H1487" s="204">
        <v>11955028</v>
      </c>
    </row>
    <row r="1488" spans="1:8" x14ac:dyDescent="0.35">
      <c r="A1488" s="33" t="s">
        <v>459</v>
      </c>
      <c r="B1488" s="204">
        <v>5217182</v>
      </c>
      <c r="C1488" s="204">
        <v>1699048</v>
      </c>
      <c r="D1488" s="204">
        <v>972844</v>
      </c>
      <c r="E1488" s="204">
        <v>1761820</v>
      </c>
      <c r="F1488" s="204">
        <v>1809865</v>
      </c>
      <c r="G1488" s="204">
        <v>387870</v>
      </c>
      <c r="H1488" s="204">
        <v>11848629</v>
      </c>
    </row>
    <row r="1489" spans="1:8" x14ac:dyDescent="0.35">
      <c r="A1489" s="33" t="s">
        <v>462</v>
      </c>
      <c r="B1489" s="204">
        <v>3480223</v>
      </c>
      <c r="C1489" s="204">
        <v>1705306</v>
      </c>
      <c r="D1489" s="204">
        <v>722472</v>
      </c>
      <c r="E1489" s="204">
        <v>1297115</v>
      </c>
      <c r="F1489" s="204">
        <v>1597496</v>
      </c>
      <c r="G1489" s="204">
        <v>329843</v>
      </c>
      <c r="H1489" s="204">
        <v>9132455</v>
      </c>
    </row>
    <row r="1490" spans="1:8" x14ac:dyDescent="0.35">
      <c r="A1490" s="33" t="s">
        <v>463</v>
      </c>
      <c r="B1490" s="204">
        <v>4853936</v>
      </c>
      <c r="C1490" s="204">
        <v>1953758</v>
      </c>
      <c r="D1490" s="204">
        <v>950578</v>
      </c>
      <c r="E1490" s="204">
        <v>1175435</v>
      </c>
      <c r="F1490" s="204">
        <v>1832523</v>
      </c>
      <c r="G1490" s="204">
        <v>396896</v>
      </c>
      <c r="H1490" s="204">
        <v>11163126</v>
      </c>
    </row>
    <row r="1491" spans="1:8" x14ac:dyDescent="0.35">
      <c r="A1491" s="33" t="s">
        <v>887</v>
      </c>
      <c r="B1491" s="204">
        <v>3580167</v>
      </c>
      <c r="C1491" s="204">
        <v>1820140</v>
      </c>
      <c r="D1491" s="204">
        <v>872548</v>
      </c>
      <c r="E1491" s="204">
        <v>1088864</v>
      </c>
      <c r="F1491" s="204">
        <v>1860981</v>
      </c>
      <c r="G1491" s="204">
        <v>340625</v>
      </c>
      <c r="H1491" s="204">
        <v>9563325</v>
      </c>
    </row>
    <row r="1492" spans="1:8" x14ac:dyDescent="0.35">
      <c r="A1492" s="33" t="s">
        <v>802</v>
      </c>
      <c r="B1492" s="204">
        <v>6522941</v>
      </c>
      <c r="C1492" s="204">
        <v>2583768</v>
      </c>
      <c r="D1492" s="204">
        <v>1047122</v>
      </c>
      <c r="E1492" s="204">
        <v>1024626</v>
      </c>
      <c r="F1492" s="204">
        <v>2157981</v>
      </c>
      <c r="G1492" s="204">
        <v>454499</v>
      </c>
      <c r="H1492" s="204">
        <v>13790937</v>
      </c>
    </row>
    <row r="1493" spans="1:8" x14ac:dyDescent="0.35">
      <c r="A1493" s="33" t="s">
        <v>803</v>
      </c>
      <c r="B1493" s="204">
        <v>4563396</v>
      </c>
      <c r="C1493" s="204">
        <v>2156180</v>
      </c>
      <c r="D1493" s="204">
        <v>1005908</v>
      </c>
      <c r="E1493" s="204">
        <v>932389</v>
      </c>
      <c r="F1493" s="204">
        <v>1547834</v>
      </c>
      <c r="G1493" s="204">
        <v>285325</v>
      </c>
      <c r="H1493" s="204">
        <v>10491032</v>
      </c>
    </row>
    <row r="1494" spans="1:8" x14ac:dyDescent="0.35">
      <c r="A1494" s="33" t="s">
        <v>467</v>
      </c>
      <c r="B1494" s="204">
        <v>4390629</v>
      </c>
      <c r="C1494" s="204">
        <v>2139854</v>
      </c>
      <c r="D1494" s="204">
        <v>1400700</v>
      </c>
      <c r="E1494" s="204">
        <v>930328</v>
      </c>
      <c r="F1494" s="204">
        <v>1798852</v>
      </c>
      <c r="G1494" s="204">
        <v>405805</v>
      </c>
      <c r="H1494" s="204">
        <v>11066168</v>
      </c>
    </row>
    <row r="1495" spans="1:8" x14ac:dyDescent="0.35">
      <c r="A1495" s="33" t="s">
        <v>804</v>
      </c>
      <c r="B1495" s="204">
        <v>3508540</v>
      </c>
      <c r="C1495" s="204">
        <v>1775828</v>
      </c>
      <c r="D1495" s="204">
        <v>855727</v>
      </c>
      <c r="E1495" s="204">
        <v>925236</v>
      </c>
      <c r="F1495" s="204">
        <v>2052414</v>
      </c>
      <c r="G1495" s="204">
        <v>357508</v>
      </c>
      <c r="H1495" s="204">
        <v>9475253</v>
      </c>
    </row>
    <row r="1496" spans="1:8" x14ac:dyDescent="0.35">
      <c r="A1496" s="33" t="s">
        <v>805</v>
      </c>
      <c r="B1496" s="204">
        <v>5059711</v>
      </c>
      <c r="C1496" s="204">
        <v>2708424</v>
      </c>
      <c r="D1496" s="204">
        <v>1031815</v>
      </c>
      <c r="E1496" s="204">
        <v>920052</v>
      </c>
      <c r="F1496" s="204">
        <v>1995795</v>
      </c>
      <c r="G1496" s="204">
        <v>420751</v>
      </c>
      <c r="H1496" s="204">
        <v>12136548</v>
      </c>
    </row>
    <row r="1497" spans="1:8" x14ac:dyDescent="0.35">
      <c r="A1497" s="33" t="s">
        <v>468</v>
      </c>
      <c r="B1497" s="204">
        <v>7842239</v>
      </c>
      <c r="C1497" s="204">
        <v>2290941</v>
      </c>
      <c r="D1497" s="204">
        <v>1061058</v>
      </c>
      <c r="E1497" s="204">
        <v>818634</v>
      </c>
      <c r="F1497" s="204">
        <v>1401990</v>
      </c>
      <c r="G1497" s="204">
        <v>417604</v>
      </c>
      <c r="H1497" s="204">
        <v>13832466</v>
      </c>
    </row>
    <row r="1498" spans="1:8" x14ac:dyDescent="0.35">
      <c r="A1498" s="33" t="s">
        <v>471</v>
      </c>
      <c r="B1498" s="204">
        <v>7705528</v>
      </c>
      <c r="C1498" s="204">
        <v>1751828</v>
      </c>
      <c r="D1498" s="204">
        <v>771728</v>
      </c>
      <c r="E1498" s="204">
        <v>788925</v>
      </c>
      <c r="F1498" s="204">
        <v>1576502</v>
      </c>
      <c r="G1498" s="204">
        <v>465478</v>
      </c>
      <c r="H1498" s="204">
        <v>13059989</v>
      </c>
    </row>
    <row r="1499" spans="1:8" x14ac:dyDescent="0.35">
      <c r="A1499" s="33" t="s">
        <v>472</v>
      </c>
      <c r="B1499" s="204">
        <v>6037892</v>
      </c>
      <c r="C1499" s="204">
        <v>2129218</v>
      </c>
      <c r="D1499" s="204">
        <v>837600</v>
      </c>
      <c r="E1499" s="204">
        <v>809753</v>
      </c>
      <c r="F1499" s="204">
        <v>1701202</v>
      </c>
      <c r="G1499" s="204">
        <v>427058</v>
      </c>
      <c r="H1499" s="204">
        <v>11942723</v>
      </c>
    </row>
    <row r="1500" spans="1:8" x14ac:dyDescent="0.35">
      <c r="A1500" s="33" t="s">
        <v>806</v>
      </c>
      <c r="B1500" s="204">
        <v>8451676</v>
      </c>
      <c r="C1500" s="204">
        <v>2465966</v>
      </c>
      <c r="D1500" s="204">
        <v>924805</v>
      </c>
      <c r="E1500" s="204">
        <v>1226692</v>
      </c>
      <c r="F1500" s="204">
        <v>1637728</v>
      </c>
      <c r="G1500" s="204">
        <v>460738</v>
      </c>
      <c r="H1500" s="204">
        <v>15167605</v>
      </c>
    </row>
    <row r="1501" spans="1:8" x14ac:dyDescent="0.35">
      <c r="A1501" s="33" t="s">
        <v>807</v>
      </c>
      <c r="B1501" s="204">
        <v>6396778</v>
      </c>
      <c r="C1501" s="204">
        <v>2292149</v>
      </c>
      <c r="D1501" s="204">
        <v>852051</v>
      </c>
      <c r="E1501" s="204">
        <v>1121540</v>
      </c>
      <c r="F1501" s="204">
        <v>1793571</v>
      </c>
      <c r="G1501" s="204">
        <v>435332</v>
      </c>
      <c r="H1501" s="204">
        <v>12891421</v>
      </c>
    </row>
    <row r="1502" spans="1:8" x14ac:dyDescent="0.35">
      <c r="A1502" s="265" t="s">
        <v>888</v>
      </c>
      <c r="B1502" s="195">
        <f>SUM(B1481:B1501)</f>
        <v>111897124</v>
      </c>
      <c r="C1502" s="195">
        <f t="shared" ref="C1502:H1502" si="121">SUM(C1481:C1501)</f>
        <v>44261986</v>
      </c>
      <c r="D1502" s="195">
        <f t="shared" si="121"/>
        <v>18899281</v>
      </c>
      <c r="E1502" s="195">
        <f t="shared" si="121"/>
        <v>21622600</v>
      </c>
      <c r="F1502" s="195">
        <f t="shared" si="121"/>
        <v>35254658</v>
      </c>
      <c r="G1502" s="195">
        <f t="shared" si="121"/>
        <v>8074056</v>
      </c>
      <c r="H1502" s="195">
        <f t="shared" si="121"/>
        <v>240009705</v>
      </c>
    </row>
    <row r="1503" spans="1:8" x14ac:dyDescent="0.35">
      <c r="A1503" s="264" t="s">
        <v>894</v>
      </c>
      <c r="B1503" s="194">
        <f>B1502/21</f>
        <v>5328434.4761904757</v>
      </c>
      <c r="C1503" s="194">
        <f t="shared" ref="C1503:H1503" si="122">C1502/21</f>
        <v>2107713.6190476189</v>
      </c>
      <c r="D1503" s="194">
        <f t="shared" si="122"/>
        <v>899965.76190476189</v>
      </c>
      <c r="E1503" s="194">
        <f t="shared" si="122"/>
        <v>1029647.6190476191</v>
      </c>
      <c r="F1503" s="194">
        <f t="shared" si="122"/>
        <v>1678793.2380952381</v>
      </c>
      <c r="G1503" s="194">
        <f t="shared" si="122"/>
        <v>384478.85714285716</v>
      </c>
      <c r="H1503" s="194">
        <f t="shared" si="122"/>
        <v>11429033.571428571</v>
      </c>
    </row>
    <row r="1505" spans="1:8" x14ac:dyDescent="0.35">
      <c r="A1505" s="33" t="s">
        <v>475</v>
      </c>
      <c r="B1505" s="204">
        <v>9391602</v>
      </c>
      <c r="C1505" s="204">
        <v>2640772</v>
      </c>
      <c r="D1505" s="204">
        <v>1283635</v>
      </c>
      <c r="E1505" s="204">
        <v>1143281</v>
      </c>
      <c r="F1505" s="204">
        <v>1712339</v>
      </c>
      <c r="G1505" s="204">
        <v>397128</v>
      </c>
      <c r="H1505" s="204">
        <v>16568757</v>
      </c>
    </row>
    <row r="1506" spans="1:8" x14ac:dyDescent="0.35">
      <c r="A1506" s="33" t="s">
        <v>478</v>
      </c>
      <c r="B1506" s="204">
        <v>5919716</v>
      </c>
      <c r="C1506" s="204">
        <v>2518604</v>
      </c>
      <c r="D1506" s="204">
        <v>879206</v>
      </c>
      <c r="E1506" s="204">
        <v>877634</v>
      </c>
      <c r="F1506" s="204">
        <v>1379473</v>
      </c>
      <c r="G1506" s="204">
        <v>323318</v>
      </c>
      <c r="H1506" s="204">
        <v>11897951</v>
      </c>
    </row>
    <row r="1507" spans="1:8" x14ac:dyDescent="0.35">
      <c r="A1507" s="33" t="s">
        <v>479</v>
      </c>
      <c r="B1507" s="204">
        <v>4379553</v>
      </c>
      <c r="C1507" s="204">
        <v>2445580</v>
      </c>
      <c r="D1507" s="204">
        <v>1132605</v>
      </c>
      <c r="E1507" s="204">
        <v>1028362</v>
      </c>
      <c r="F1507" s="204">
        <v>1770438</v>
      </c>
      <c r="G1507" s="204">
        <v>342096</v>
      </c>
      <c r="H1507" s="204">
        <v>11098634</v>
      </c>
    </row>
    <row r="1508" spans="1:8" x14ac:dyDescent="0.35">
      <c r="A1508" s="33" t="s">
        <v>810</v>
      </c>
      <c r="B1508" s="204">
        <v>5135407</v>
      </c>
      <c r="C1508" s="204">
        <v>2437478</v>
      </c>
      <c r="D1508" s="204">
        <v>919526</v>
      </c>
      <c r="E1508" s="204">
        <v>1017890</v>
      </c>
      <c r="F1508" s="204">
        <v>1839245</v>
      </c>
      <c r="G1508" s="204">
        <v>256848</v>
      </c>
      <c r="H1508" s="204">
        <v>11606394</v>
      </c>
    </row>
    <row r="1509" spans="1:8" x14ac:dyDescent="0.35">
      <c r="A1509" s="33" t="s">
        <v>714</v>
      </c>
      <c r="B1509" s="204">
        <v>5688508</v>
      </c>
      <c r="C1509" s="204">
        <v>2765478</v>
      </c>
      <c r="D1509" s="204">
        <v>1318298</v>
      </c>
      <c r="E1509" s="204">
        <v>1411989</v>
      </c>
      <c r="F1509" s="204">
        <v>2073038</v>
      </c>
      <c r="G1509" s="204">
        <v>402687</v>
      </c>
      <c r="H1509" s="204">
        <v>13659998</v>
      </c>
    </row>
    <row r="1510" spans="1:8" x14ac:dyDescent="0.35">
      <c r="A1510" s="33" t="s">
        <v>480</v>
      </c>
      <c r="B1510" s="204">
        <v>3931218</v>
      </c>
      <c r="C1510" s="204">
        <v>2180824</v>
      </c>
      <c r="D1510" s="204">
        <v>1002898</v>
      </c>
      <c r="E1510" s="204">
        <v>1669088</v>
      </c>
      <c r="F1510" s="204">
        <v>1685924</v>
      </c>
      <c r="G1510" s="204">
        <v>277717</v>
      </c>
      <c r="H1510" s="204">
        <v>10747669</v>
      </c>
    </row>
    <row r="1511" spans="1:8" x14ac:dyDescent="0.35">
      <c r="A1511" s="33" t="s">
        <v>483</v>
      </c>
      <c r="B1511" s="204">
        <v>3058882</v>
      </c>
      <c r="C1511" s="204">
        <v>1756807</v>
      </c>
      <c r="D1511" s="204">
        <v>716157</v>
      </c>
      <c r="E1511" s="204">
        <v>1362053</v>
      </c>
      <c r="F1511" s="204">
        <v>1918820</v>
      </c>
      <c r="G1511" s="204">
        <v>375878</v>
      </c>
      <c r="H1511" s="204">
        <v>9188597</v>
      </c>
    </row>
    <row r="1512" spans="1:8" x14ac:dyDescent="0.35">
      <c r="A1512" s="33" t="s">
        <v>484</v>
      </c>
      <c r="B1512" s="204">
        <v>3896239</v>
      </c>
      <c r="C1512" s="204">
        <v>1862317</v>
      </c>
      <c r="D1512" s="204">
        <v>983311</v>
      </c>
      <c r="E1512" s="204">
        <v>1544015</v>
      </c>
      <c r="F1512" s="204">
        <v>1893847</v>
      </c>
      <c r="G1512" s="204">
        <v>340957</v>
      </c>
      <c r="H1512" s="204">
        <v>10520686</v>
      </c>
    </row>
    <row r="1513" spans="1:8" x14ac:dyDescent="0.35">
      <c r="A1513" s="33" t="s">
        <v>811</v>
      </c>
      <c r="B1513" s="204">
        <v>5026944</v>
      </c>
      <c r="C1513" s="204">
        <v>1904167</v>
      </c>
      <c r="D1513" s="204">
        <v>819169</v>
      </c>
      <c r="E1513" s="204">
        <v>1410766</v>
      </c>
      <c r="F1513" s="204">
        <v>2047600</v>
      </c>
      <c r="G1513" s="204">
        <v>359926</v>
      </c>
      <c r="H1513" s="204">
        <v>11568572</v>
      </c>
    </row>
    <row r="1514" spans="1:8" x14ac:dyDescent="0.35">
      <c r="A1514" s="33" t="s">
        <v>715</v>
      </c>
      <c r="B1514" s="204">
        <v>5701939</v>
      </c>
      <c r="C1514" s="204">
        <v>1900435</v>
      </c>
      <c r="D1514" s="204">
        <v>829536</v>
      </c>
      <c r="E1514" s="204">
        <v>1139096</v>
      </c>
      <c r="F1514" s="204">
        <v>1882906</v>
      </c>
      <c r="G1514" s="204">
        <v>386661</v>
      </c>
      <c r="H1514" s="204">
        <v>11840573</v>
      </c>
    </row>
    <row r="1515" spans="1:8" x14ac:dyDescent="0.35">
      <c r="A1515" s="33" t="s">
        <v>716</v>
      </c>
      <c r="B1515" s="204">
        <v>4019164</v>
      </c>
      <c r="C1515" s="204">
        <v>2481736</v>
      </c>
      <c r="D1515" s="204">
        <v>911179</v>
      </c>
      <c r="E1515" s="204">
        <v>1013651</v>
      </c>
      <c r="F1515" s="204">
        <v>1854828</v>
      </c>
      <c r="G1515" s="204">
        <v>592682</v>
      </c>
      <c r="H1515" s="204">
        <v>10873240</v>
      </c>
    </row>
    <row r="1516" spans="1:8" x14ac:dyDescent="0.35">
      <c r="A1516" s="33" t="s">
        <v>488</v>
      </c>
      <c r="B1516" s="204">
        <v>4217396</v>
      </c>
      <c r="C1516" s="204">
        <v>2110155</v>
      </c>
      <c r="D1516" s="204">
        <v>1041837</v>
      </c>
      <c r="E1516" s="204">
        <v>1352129</v>
      </c>
      <c r="F1516" s="204">
        <v>1697328</v>
      </c>
      <c r="G1516" s="204">
        <v>547844</v>
      </c>
      <c r="H1516" s="204">
        <v>10966689</v>
      </c>
    </row>
    <row r="1517" spans="1:8" x14ac:dyDescent="0.35">
      <c r="A1517" s="33" t="s">
        <v>889</v>
      </c>
      <c r="B1517" s="204">
        <v>5480238</v>
      </c>
      <c r="C1517" s="204">
        <v>2878087</v>
      </c>
      <c r="D1517" s="204">
        <v>1115858</v>
      </c>
      <c r="E1517" s="204">
        <v>1256059</v>
      </c>
      <c r="F1517" s="204">
        <v>1924806</v>
      </c>
      <c r="G1517" s="204">
        <v>687212</v>
      </c>
      <c r="H1517" s="204">
        <v>13342260</v>
      </c>
    </row>
    <row r="1518" spans="1:8" x14ac:dyDescent="0.35">
      <c r="A1518" s="33" t="s">
        <v>812</v>
      </c>
      <c r="B1518" s="204">
        <v>6925425</v>
      </c>
      <c r="C1518" s="204">
        <v>3499924</v>
      </c>
      <c r="D1518" s="204">
        <v>1181842</v>
      </c>
      <c r="E1518" s="204">
        <v>1351416</v>
      </c>
      <c r="F1518" s="204">
        <v>1954840</v>
      </c>
      <c r="G1518" s="204">
        <v>604492</v>
      </c>
      <c r="H1518" s="204">
        <v>15517939</v>
      </c>
    </row>
    <row r="1519" spans="1:8" x14ac:dyDescent="0.35">
      <c r="A1519" s="33" t="s">
        <v>489</v>
      </c>
      <c r="B1519" s="204">
        <v>7089476</v>
      </c>
      <c r="C1519" s="204">
        <v>2461603</v>
      </c>
      <c r="D1519" s="204">
        <v>1010229</v>
      </c>
      <c r="E1519" s="204">
        <v>1477423</v>
      </c>
      <c r="F1519" s="204">
        <v>1273880</v>
      </c>
      <c r="G1519" s="204">
        <v>439833</v>
      </c>
      <c r="H1519" s="204">
        <v>13752444</v>
      </c>
    </row>
    <row r="1520" spans="1:8" x14ac:dyDescent="0.35">
      <c r="A1520" s="33" t="s">
        <v>492</v>
      </c>
      <c r="B1520" s="204">
        <v>12621070</v>
      </c>
      <c r="C1520" s="204">
        <v>4468557</v>
      </c>
      <c r="D1520" s="204">
        <v>1489794</v>
      </c>
      <c r="E1520" s="204">
        <v>1212152</v>
      </c>
      <c r="F1520" s="204">
        <v>1643670</v>
      </c>
      <c r="G1520" s="204">
        <v>503980</v>
      </c>
      <c r="H1520" s="204">
        <v>21939223</v>
      </c>
    </row>
    <row r="1521" spans="1:8" x14ac:dyDescent="0.35">
      <c r="A1521" s="33" t="s">
        <v>493</v>
      </c>
      <c r="B1521" s="204">
        <v>13437282</v>
      </c>
      <c r="C1521" s="204">
        <v>4187924</v>
      </c>
      <c r="D1521" s="204">
        <v>1500649</v>
      </c>
      <c r="E1521" s="204">
        <v>1311351</v>
      </c>
      <c r="F1521" s="204">
        <v>1441991</v>
      </c>
      <c r="G1521" s="204">
        <v>642855</v>
      </c>
      <c r="H1521" s="204">
        <v>22522052</v>
      </c>
    </row>
    <row r="1522" spans="1:8" x14ac:dyDescent="0.35">
      <c r="A1522" s="33" t="s">
        <v>813</v>
      </c>
      <c r="B1522" s="204">
        <v>10403798</v>
      </c>
      <c r="C1522" s="204">
        <v>3465874</v>
      </c>
      <c r="D1522" s="204">
        <v>1176022</v>
      </c>
      <c r="E1522" s="204">
        <v>1244396</v>
      </c>
      <c r="F1522" s="204">
        <v>1669140</v>
      </c>
      <c r="G1522" s="204">
        <v>421367</v>
      </c>
      <c r="H1522" s="204">
        <v>18380597</v>
      </c>
    </row>
    <row r="1523" spans="1:8" x14ac:dyDescent="0.35">
      <c r="A1523" s="33" t="s">
        <v>717</v>
      </c>
      <c r="B1523" s="204">
        <v>6645831</v>
      </c>
      <c r="C1523" s="204">
        <v>3076630</v>
      </c>
      <c r="D1523" s="204">
        <v>951906</v>
      </c>
      <c r="E1523" s="204">
        <v>1183182</v>
      </c>
      <c r="F1523" s="204">
        <v>1598532</v>
      </c>
      <c r="G1523" s="204">
        <v>441262</v>
      </c>
      <c r="H1523" s="204">
        <v>13897343</v>
      </c>
    </row>
    <row r="1524" spans="1:8" x14ac:dyDescent="0.35">
      <c r="A1524" s="265" t="s">
        <v>890</v>
      </c>
      <c r="B1524" s="195">
        <f>SUM(B1505:B1523)</f>
        <v>122969688</v>
      </c>
      <c r="C1524" s="195">
        <f t="shared" ref="C1524:H1524" si="123">SUM(C1505:C1523)</f>
        <v>51042952</v>
      </c>
      <c r="D1524" s="195">
        <f t="shared" si="123"/>
        <v>20263657</v>
      </c>
      <c r="E1524" s="195">
        <f t="shared" si="123"/>
        <v>24005933</v>
      </c>
      <c r="F1524" s="195">
        <f t="shared" si="123"/>
        <v>33262645</v>
      </c>
      <c r="G1524" s="195">
        <f t="shared" si="123"/>
        <v>8344743</v>
      </c>
      <c r="H1524" s="195">
        <f t="shared" si="123"/>
        <v>259889618</v>
      </c>
    </row>
    <row r="1525" spans="1:8" x14ac:dyDescent="0.35">
      <c r="A1525" s="264" t="s">
        <v>893</v>
      </c>
      <c r="B1525" s="194">
        <f>B1524/19</f>
        <v>6472088.8421052629</v>
      </c>
      <c r="C1525" s="194">
        <f t="shared" ref="C1525:H1525" si="124">C1524/19</f>
        <v>2686471.1578947366</v>
      </c>
      <c r="D1525" s="194">
        <f t="shared" si="124"/>
        <v>1066508.2631578948</v>
      </c>
      <c r="E1525" s="194">
        <f t="shared" si="124"/>
        <v>1263470.1578947369</v>
      </c>
      <c r="F1525" s="194">
        <f t="shared" si="124"/>
        <v>1750665.5263157894</v>
      </c>
      <c r="G1525" s="194">
        <f t="shared" si="124"/>
        <v>439197</v>
      </c>
      <c r="H1525" s="194">
        <f t="shared" si="124"/>
        <v>13678400.947368421</v>
      </c>
    </row>
    <row r="1527" spans="1:8" x14ac:dyDescent="0.35">
      <c r="A1527" s="33" t="s">
        <v>496</v>
      </c>
      <c r="B1527" s="204">
        <v>5912536</v>
      </c>
      <c r="C1527" s="204">
        <v>3570789</v>
      </c>
      <c r="D1527" s="204">
        <v>1124491</v>
      </c>
      <c r="E1527" s="204">
        <v>907489</v>
      </c>
      <c r="F1527" s="204">
        <v>1586535</v>
      </c>
      <c r="G1527" s="204">
        <v>432082</v>
      </c>
      <c r="H1527" s="204">
        <v>13533922</v>
      </c>
    </row>
    <row r="1528" spans="1:8" x14ac:dyDescent="0.35">
      <c r="A1528" s="33" t="s">
        <v>499</v>
      </c>
      <c r="B1528" s="204">
        <v>3626040</v>
      </c>
      <c r="C1528" s="204">
        <v>2884439</v>
      </c>
      <c r="D1528" s="204">
        <v>816778</v>
      </c>
      <c r="E1528" s="204">
        <v>858028</v>
      </c>
      <c r="F1528" s="204">
        <v>1445103</v>
      </c>
      <c r="G1528" s="204">
        <v>294916</v>
      </c>
      <c r="H1528" s="204">
        <v>9925304</v>
      </c>
    </row>
    <row r="1529" spans="1:8" x14ac:dyDescent="0.35">
      <c r="A1529" s="33" t="s">
        <v>500</v>
      </c>
      <c r="B1529" s="204">
        <v>4143001</v>
      </c>
      <c r="C1529" s="204">
        <v>3789535</v>
      </c>
      <c r="D1529" s="204">
        <v>839059</v>
      </c>
      <c r="E1529" s="204">
        <v>888386</v>
      </c>
      <c r="F1529" s="204">
        <v>1625617</v>
      </c>
      <c r="G1529" s="204">
        <v>327017</v>
      </c>
      <c r="H1529" s="204">
        <v>11612615</v>
      </c>
    </row>
    <row r="1530" spans="1:8" x14ac:dyDescent="0.35">
      <c r="A1530" s="33" t="s">
        <v>817</v>
      </c>
      <c r="B1530" s="204">
        <v>4167733</v>
      </c>
      <c r="C1530" s="204">
        <v>3710900</v>
      </c>
      <c r="D1530" s="204">
        <v>889986</v>
      </c>
      <c r="E1530" s="204">
        <v>1116126</v>
      </c>
      <c r="F1530" s="204">
        <v>1629962</v>
      </c>
      <c r="G1530" s="204">
        <v>362088</v>
      </c>
      <c r="H1530" s="204">
        <v>11876795</v>
      </c>
    </row>
    <row r="1531" spans="1:8" x14ac:dyDescent="0.35">
      <c r="A1531" s="33" t="s">
        <v>720</v>
      </c>
      <c r="B1531" s="204">
        <v>5484036</v>
      </c>
      <c r="C1531" s="204">
        <v>3439760</v>
      </c>
      <c r="D1531" s="204">
        <v>1206606</v>
      </c>
      <c r="E1531" s="204">
        <v>1022445</v>
      </c>
      <c r="F1531" s="204">
        <v>1983482</v>
      </c>
      <c r="G1531" s="204">
        <v>336478</v>
      </c>
      <c r="H1531" s="204">
        <v>13472807</v>
      </c>
    </row>
    <row r="1532" spans="1:8" x14ac:dyDescent="0.35">
      <c r="A1532" s="33" t="s">
        <v>501</v>
      </c>
      <c r="B1532" s="204">
        <v>7893887</v>
      </c>
      <c r="C1532" s="204">
        <v>4333257</v>
      </c>
      <c r="D1532" s="204">
        <v>1476758</v>
      </c>
      <c r="E1532" s="204">
        <v>1057191</v>
      </c>
      <c r="F1532" s="204">
        <v>1676416</v>
      </c>
      <c r="G1532" s="204">
        <v>437546</v>
      </c>
      <c r="H1532" s="204">
        <v>16875055</v>
      </c>
    </row>
    <row r="1533" spans="1:8" x14ac:dyDescent="0.35">
      <c r="A1533" s="33" t="s">
        <v>504</v>
      </c>
      <c r="B1533" s="204">
        <v>3301464</v>
      </c>
      <c r="C1533" s="204">
        <v>3356214</v>
      </c>
      <c r="D1533" s="204">
        <v>1016139</v>
      </c>
      <c r="E1533" s="204">
        <v>858017</v>
      </c>
      <c r="F1533" s="204">
        <v>1443122</v>
      </c>
      <c r="G1533" s="204">
        <v>264601</v>
      </c>
      <c r="H1533" s="204">
        <v>10239557</v>
      </c>
    </row>
    <row r="1534" spans="1:8" x14ac:dyDescent="0.35">
      <c r="A1534" s="33" t="s">
        <v>505</v>
      </c>
      <c r="B1534" s="204">
        <v>3890644</v>
      </c>
      <c r="C1534" s="204">
        <v>3917004</v>
      </c>
      <c r="D1534" s="204">
        <v>1412510</v>
      </c>
      <c r="E1534" s="204">
        <v>860101</v>
      </c>
      <c r="F1534" s="204">
        <v>2016503</v>
      </c>
      <c r="G1534" s="204">
        <v>363314</v>
      </c>
      <c r="H1534" s="204">
        <v>12460076</v>
      </c>
    </row>
    <row r="1535" spans="1:8" x14ac:dyDescent="0.35">
      <c r="A1535" s="33" t="s">
        <v>818</v>
      </c>
      <c r="B1535" s="204">
        <v>5073736</v>
      </c>
      <c r="C1535" s="204">
        <v>3004172</v>
      </c>
      <c r="D1535" s="204">
        <v>1591043</v>
      </c>
      <c r="E1535" s="204">
        <v>1085952</v>
      </c>
      <c r="F1535" s="204">
        <v>1863603</v>
      </c>
      <c r="G1535" s="204">
        <v>335158</v>
      </c>
      <c r="H1535" s="204">
        <v>12953664</v>
      </c>
    </row>
    <row r="1536" spans="1:8" x14ac:dyDescent="0.35">
      <c r="A1536" s="33" t="s">
        <v>721</v>
      </c>
      <c r="B1536" s="204">
        <v>5180549</v>
      </c>
      <c r="C1536" s="204">
        <v>2712324</v>
      </c>
      <c r="D1536" s="204">
        <v>1646384</v>
      </c>
      <c r="E1536" s="204">
        <v>891467</v>
      </c>
      <c r="F1536" s="204">
        <v>2061623</v>
      </c>
      <c r="G1536" s="204">
        <v>357161</v>
      </c>
      <c r="H1536" s="204">
        <v>12849508</v>
      </c>
    </row>
    <row r="1537" spans="1:8" x14ac:dyDescent="0.35">
      <c r="A1537" s="33" t="s">
        <v>506</v>
      </c>
      <c r="B1537" s="204">
        <v>5503452</v>
      </c>
      <c r="C1537" s="204">
        <v>2561033</v>
      </c>
      <c r="D1537" s="204">
        <v>1261366</v>
      </c>
      <c r="E1537" s="204">
        <v>893225</v>
      </c>
      <c r="F1537" s="204">
        <v>1896549</v>
      </c>
      <c r="G1537" s="204">
        <v>246925</v>
      </c>
      <c r="H1537" s="204">
        <v>12362550</v>
      </c>
    </row>
    <row r="1538" spans="1:8" x14ac:dyDescent="0.35">
      <c r="A1538" s="33" t="s">
        <v>509</v>
      </c>
      <c r="B1538" s="204">
        <v>5850064</v>
      </c>
      <c r="C1538" s="204">
        <v>3043230</v>
      </c>
      <c r="D1538" s="204">
        <v>1039733</v>
      </c>
      <c r="E1538" s="204">
        <v>861034</v>
      </c>
      <c r="F1538" s="204">
        <v>1562004</v>
      </c>
      <c r="G1538" s="204">
        <v>417216</v>
      </c>
      <c r="H1538" s="204">
        <v>12773281</v>
      </c>
    </row>
    <row r="1539" spans="1:8" x14ac:dyDescent="0.35">
      <c r="A1539" s="33" t="s">
        <v>510</v>
      </c>
      <c r="B1539" s="204">
        <v>8888936</v>
      </c>
      <c r="C1539" s="204">
        <v>3590472</v>
      </c>
      <c r="D1539" s="204">
        <v>1005567</v>
      </c>
      <c r="E1539" s="204">
        <v>991082</v>
      </c>
      <c r="F1539" s="204">
        <v>2101348</v>
      </c>
      <c r="G1539" s="204">
        <v>423189</v>
      </c>
      <c r="H1539" s="204">
        <v>17000594</v>
      </c>
    </row>
    <row r="1540" spans="1:8" x14ac:dyDescent="0.35">
      <c r="A1540" s="33" t="s">
        <v>819</v>
      </c>
      <c r="B1540" s="204">
        <v>5491289</v>
      </c>
      <c r="C1540" s="204">
        <v>2543943</v>
      </c>
      <c r="D1540" s="204">
        <v>964420</v>
      </c>
      <c r="E1540" s="204">
        <v>938589</v>
      </c>
      <c r="F1540" s="204">
        <v>1661444</v>
      </c>
      <c r="G1540" s="204">
        <v>336129</v>
      </c>
      <c r="H1540" s="204">
        <v>11935814</v>
      </c>
    </row>
    <row r="1541" spans="1:8" x14ac:dyDescent="0.35">
      <c r="A1541" s="33" t="s">
        <v>722</v>
      </c>
      <c r="B1541" s="204">
        <v>5268537</v>
      </c>
      <c r="C1541" s="204">
        <v>2660954</v>
      </c>
      <c r="D1541" s="204">
        <v>966596</v>
      </c>
      <c r="E1541" s="204">
        <v>904773</v>
      </c>
      <c r="F1541" s="204">
        <v>1885453</v>
      </c>
      <c r="G1541" s="204">
        <v>362923</v>
      </c>
      <c r="H1541" s="204">
        <v>12049236</v>
      </c>
    </row>
    <row r="1542" spans="1:8" x14ac:dyDescent="0.35">
      <c r="A1542" s="33" t="s">
        <v>511</v>
      </c>
      <c r="B1542" s="204">
        <v>4730644</v>
      </c>
      <c r="C1542" s="204">
        <v>2314633</v>
      </c>
      <c r="D1542" s="204">
        <v>834247</v>
      </c>
      <c r="E1542" s="204">
        <v>860932</v>
      </c>
      <c r="F1542" s="204">
        <v>1476084</v>
      </c>
      <c r="G1542" s="204">
        <v>353768</v>
      </c>
      <c r="H1542" s="204">
        <v>10570308</v>
      </c>
    </row>
    <row r="1543" spans="1:8" x14ac:dyDescent="0.35">
      <c r="A1543" s="33" t="s">
        <v>514</v>
      </c>
      <c r="B1543" s="204">
        <v>4772910</v>
      </c>
      <c r="C1543" s="204">
        <v>3121402</v>
      </c>
      <c r="D1543" s="204">
        <v>1008569</v>
      </c>
      <c r="E1543" s="204">
        <v>695980</v>
      </c>
      <c r="F1543" s="204">
        <v>1737193</v>
      </c>
      <c r="G1543" s="204">
        <v>532812</v>
      </c>
      <c r="H1543" s="204">
        <v>11868866</v>
      </c>
    </row>
    <row r="1544" spans="1:8" x14ac:dyDescent="0.35">
      <c r="A1544" s="266" t="s">
        <v>218</v>
      </c>
      <c r="B1544" s="204">
        <v>4360027</v>
      </c>
      <c r="C1544" s="204">
        <v>2146206</v>
      </c>
      <c r="D1544" s="204">
        <v>736027</v>
      </c>
      <c r="E1544" s="204">
        <v>829119</v>
      </c>
      <c r="F1544" s="204">
        <v>1902155</v>
      </c>
      <c r="G1544" s="204">
        <v>463414</v>
      </c>
      <c r="H1544" s="204">
        <v>10436948</v>
      </c>
    </row>
    <row r="1545" spans="1:8" x14ac:dyDescent="0.35">
      <c r="A1545" s="266" t="s">
        <v>217</v>
      </c>
      <c r="B1545" s="204">
        <v>6690392</v>
      </c>
      <c r="C1545" s="204">
        <v>2217611</v>
      </c>
      <c r="D1545" s="204">
        <v>825015</v>
      </c>
      <c r="E1545" s="204">
        <v>904055</v>
      </c>
      <c r="F1545" s="204">
        <v>1990277</v>
      </c>
      <c r="G1545" s="204">
        <v>417832</v>
      </c>
      <c r="H1545" s="204">
        <v>13045182</v>
      </c>
    </row>
    <row r="1546" spans="1:8" x14ac:dyDescent="0.35">
      <c r="A1546" s="266" t="s">
        <v>391</v>
      </c>
      <c r="B1546" s="204">
        <v>4263466</v>
      </c>
      <c r="C1546" s="204">
        <v>2268205</v>
      </c>
      <c r="D1546" s="204">
        <v>778713</v>
      </c>
      <c r="E1546" s="204">
        <v>1963660</v>
      </c>
      <c r="F1546" s="204">
        <v>1738484</v>
      </c>
      <c r="G1546" s="204">
        <v>301737</v>
      </c>
      <c r="H1546" s="204">
        <v>11314265</v>
      </c>
    </row>
    <row r="1547" spans="1:8" x14ac:dyDescent="0.35">
      <c r="A1547" s="265" t="s">
        <v>891</v>
      </c>
      <c r="B1547" s="195">
        <v>104493343</v>
      </c>
      <c r="C1547" s="195">
        <v>61186083</v>
      </c>
      <c r="D1547" s="195">
        <v>21440007</v>
      </c>
      <c r="E1547" s="195">
        <v>19387651</v>
      </c>
      <c r="F1547" s="195">
        <v>35282957</v>
      </c>
      <c r="G1547" s="195">
        <v>7366306</v>
      </c>
      <c r="H1547" s="195">
        <v>249156347</v>
      </c>
    </row>
    <row r="1548" spans="1:8" x14ac:dyDescent="0.35">
      <c r="A1548" s="264" t="s">
        <v>892</v>
      </c>
      <c r="B1548" s="194">
        <v>5224667.1500000004</v>
      </c>
      <c r="C1548" s="194">
        <v>3059304.15</v>
      </c>
      <c r="D1548" s="194">
        <v>1072000.3500000001</v>
      </c>
      <c r="E1548" s="194">
        <v>969382.55</v>
      </c>
      <c r="F1548" s="194">
        <v>1764147.85</v>
      </c>
      <c r="G1548" s="194">
        <v>368315.3</v>
      </c>
      <c r="H1548" s="194">
        <v>12457817.35</v>
      </c>
    </row>
    <row r="1550" spans="1:8" x14ac:dyDescent="0.35">
      <c r="A1550" s="33" t="s">
        <v>523</v>
      </c>
      <c r="B1550" s="204">
        <v>2754584</v>
      </c>
      <c r="C1550" s="204">
        <v>1623270</v>
      </c>
      <c r="D1550" s="204">
        <v>413323</v>
      </c>
      <c r="E1550" s="204">
        <v>1663098</v>
      </c>
      <c r="F1550" s="204">
        <v>1489970</v>
      </c>
      <c r="G1550" s="204">
        <v>182795</v>
      </c>
      <c r="H1550" s="204">
        <v>8127040</v>
      </c>
    </row>
    <row r="1551" spans="1:8" x14ac:dyDescent="0.35">
      <c r="A1551" s="33" t="s">
        <v>524</v>
      </c>
      <c r="B1551" s="204">
        <v>4269952</v>
      </c>
      <c r="C1551" s="204">
        <v>2244202</v>
      </c>
      <c r="D1551" s="204">
        <v>764647</v>
      </c>
      <c r="E1551" s="204">
        <v>1395250</v>
      </c>
      <c r="F1551" s="204">
        <v>1659703</v>
      </c>
      <c r="G1551" s="204">
        <v>374989</v>
      </c>
      <c r="H1551" s="204">
        <v>10708743</v>
      </c>
    </row>
    <row r="1552" spans="1:8" x14ac:dyDescent="0.35">
      <c r="A1552" s="33" t="s">
        <v>823</v>
      </c>
      <c r="B1552" s="204">
        <v>6187143</v>
      </c>
      <c r="C1552" s="204">
        <v>3128330</v>
      </c>
      <c r="D1552" s="204">
        <v>751204</v>
      </c>
      <c r="E1552" s="204">
        <v>1363668</v>
      </c>
      <c r="F1552" s="204">
        <v>1975997</v>
      </c>
      <c r="G1552" s="204">
        <v>475612</v>
      </c>
      <c r="H1552" s="204">
        <v>13881954</v>
      </c>
    </row>
    <row r="1553" spans="1:8" x14ac:dyDescent="0.35">
      <c r="A1553" s="33" t="s">
        <v>726</v>
      </c>
      <c r="B1553" s="204">
        <v>6684259</v>
      </c>
      <c r="C1553" s="204">
        <v>2811246</v>
      </c>
      <c r="D1553" s="204">
        <v>1460163</v>
      </c>
      <c r="E1553" s="204">
        <v>1315451</v>
      </c>
      <c r="F1553" s="204">
        <v>2204218</v>
      </c>
      <c r="G1553" s="204">
        <v>456009</v>
      </c>
      <c r="H1553" s="204">
        <v>14931346</v>
      </c>
    </row>
    <row r="1554" spans="1:8" x14ac:dyDescent="0.35">
      <c r="A1554" s="33" t="s">
        <v>525</v>
      </c>
      <c r="B1554" s="204">
        <v>6898727</v>
      </c>
      <c r="C1554" s="204">
        <v>3196143</v>
      </c>
      <c r="D1554" s="204">
        <v>1269186</v>
      </c>
      <c r="E1554" s="204">
        <v>1226857</v>
      </c>
      <c r="F1554" s="204">
        <v>2397470</v>
      </c>
      <c r="G1554" s="204">
        <v>408849</v>
      </c>
      <c r="H1554" s="204">
        <v>15397232</v>
      </c>
    </row>
    <row r="1555" spans="1:8" x14ac:dyDescent="0.35">
      <c r="A1555" s="33" t="s">
        <v>528</v>
      </c>
      <c r="B1555" s="204">
        <v>3317520</v>
      </c>
      <c r="C1555" s="204">
        <v>2064275</v>
      </c>
      <c r="D1555" s="204">
        <v>856317</v>
      </c>
      <c r="E1555" s="204">
        <v>1149281</v>
      </c>
      <c r="F1555" s="204">
        <v>2021284</v>
      </c>
      <c r="G1555" s="204">
        <v>291335</v>
      </c>
      <c r="H1555" s="204">
        <v>9700012</v>
      </c>
    </row>
    <row r="1556" spans="1:8" x14ac:dyDescent="0.35">
      <c r="A1556" s="33" t="s">
        <v>529</v>
      </c>
      <c r="B1556" s="204">
        <v>4075250</v>
      </c>
      <c r="C1556" s="204">
        <v>2374521</v>
      </c>
      <c r="D1556" s="204">
        <v>866100</v>
      </c>
      <c r="E1556" s="204">
        <v>1279499</v>
      </c>
      <c r="F1556" s="204">
        <v>1867979</v>
      </c>
      <c r="G1556" s="204">
        <v>365267</v>
      </c>
      <c r="H1556" s="204">
        <v>10828616</v>
      </c>
    </row>
    <row r="1557" spans="1:8" x14ac:dyDescent="0.35">
      <c r="A1557" s="33" t="s">
        <v>824</v>
      </c>
      <c r="B1557" s="204">
        <v>4844319</v>
      </c>
      <c r="C1557" s="204">
        <v>3059938</v>
      </c>
      <c r="D1557" s="204">
        <v>790308</v>
      </c>
      <c r="E1557" s="204">
        <v>1495881</v>
      </c>
      <c r="F1557" s="204">
        <v>2146007</v>
      </c>
      <c r="G1557" s="204">
        <v>415370</v>
      </c>
      <c r="H1557" s="204">
        <v>12751823</v>
      </c>
    </row>
    <row r="1558" spans="1:8" x14ac:dyDescent="0.35">
      <c r="A1558" s="33" t="s">
        <v>727</v>
      </c>
      <c r="B1558" s="204">
        <v>4042069</v>
      </c>
      <c r="C1558" s="204">
        <v>2581936</v>
      </c>
      <c r="D1558" s="204">
        <v>838327</v>
      </c>
      <c r="E1558" s="204">
        <v>1331189</v>
      </c>
      <c r="F1558" s="204">
        <v>2416388</v>
      </c>
      <c r="G1558" s="204">
        <v>372695</v>
      </c>
      <c r="H1558" s="204">
        <v>11582604</v>
      </c>
    </row>
    <row r="1559" spans="1:8" x14ac:dyDescent="0.35">
      <c r="A1559" s="33" t="s">
        <v>530</v>
      </c>
      <c r="B1559" s="204">
        <v>3944371</v>
      </c>
      <c r="C1559" s="204">
        <v>2650788</v>
      </c>
      <c r="D1559" s="204">
        <v>832292</v>
      </c>
      <c r="E1559" s="204">
        <v>1082137</v>
      </c>
      <c r="F1559" s="204">
        <v>2361777</v>
      </c>
      <c r="G1559" s="204">
        <v>763924</v>
      </c>
      <c r="H1559" s="204">
        <v>11635289</v>
      </c>
    </row>
    <row r="1560" spans="1:8" x14ac:dyDescent="0.35">
      <c r="A1560" s="33" t="s">
        <v>533</v>
      </c>
      <c r="B1560" s="204">
        <v>4317180</v>
      </c>
      <c r="C1560" s="204">
        <v>4273098</v>
      </c>
      <c r="D1560" s="204">
        <v>1163927</v>
      </c>
      <c r="E1560" s="204">
        <v>1090039</v>
      </c>
      <c r="F1560" s="204">
        <v>2273094</v>
      </c>
      <c r="G1560" s="204">
        <v>1478376</v>
      </c>
      <c r="H1560" s="204">
        <v>14595714</v>
      </c>
    </row>
    <row r="1561" spans="1:8" x14ac:dyDescent="0.35">
      <c r="A1561" s="33" t="s">
        <v>534</v>
      </c>
      <c r="B1561" s="204">
        <v>3863613</v>
      </c>
      <c r="C1561" s="204">
        <v>3193873</v>
      </c>
      <c r="D1561" s="204">
        <v>1045847</v>
      </c>
      <c r="E1561" s="204">
        <v>1067875</v>
      </c>
      <c r="F1561" s="204">
        <v>2088143</v>
      </c>
      <c r="G1561" s="204">
        <v>891294</v>
      </c>
      <c r="H1561" s="204">
        <v>12150645</v>
      </c>
    </row>
    <row r="1562" spans="1:8" x14ac:dyDescent="0.35">
      <c r="A1562" s="33" t="s">
        <v>825</v>
      </c>
      <c r="B1562" s="204">
        <v>4531579</v>
      </c>
      <c r="C1562" s="204">
        <v>4388200</v>
      </c>
      <c r="D1562" s="204">
        <v>1156337</v>
      </c>
      <c r="E1562" s="204">
        <v>1139329</v>
      </c>
      <c r="F1562" s="204">
        <v>2199705</v>
      </c>
      <c r="G1562" s="204">
        <v>670627</v>
      </c>
      <c r="H1562" s="204">
        <v>14085777</v>
      </c>
    </row>
    <row r="1563" spans="1:8" x14ac:dyDescent="0.35">
      <c r="A1563" s="33" t="s">
        <v>728</v>
      </c>
      <c r="B1563" s="204">
        <v>3841064</v>
      </c>
      <c r="C1563" s="204">
        <v>3466887</v>
      </c>
      <c r="D1563" s="204">
        <v>863405</v>
      </c>
      <c r="E1563" s="204">
        <v>1205530</v>
      </c>
      <c r="F1563" s="204">
        <v>2468221</v>
      </c>
      <c r="G1563" s="204">
        <v>621343</v>
      </c>
      <c r="H1563" s="204">
        <v>12466450</v>
      </c>
    </row>
    <row r="1564" spans="1:8" x14ac:dyDescent="0.35">
      <c r="A1564" s="33" t="s">
        <v>535</v>
      </c>
      <c r="B1564" s="204">
        <v>3609980</v>
      </c>
      <c r="C1564" s="204">
        <v>2945871</v>
      </c>
      <c r="D1564" s="204">
        <v>851473</v>
      </c>
      <c r="E1564" s="204">
        <v>844159</v>
      </c>
      <c r="F1564" s="204">
        <v>1550519</v>
      </c>
      <c r="G1564" s="204">
        <v>467905</v>
      </c>
      <c r="H1564" s="204">
        <v>10269907</v>
      </c>
    </row>
    <row r="1565" spans="1:8" x14ac:dyDescent="0.35">
      <c r="A1565" s="33" t="s">
        <v>538</v>
      </c>
      <c r="B1565" s="204">
        <v>3808095</v>
      </c>
      <c r="C1565" s="204">
        <v>2327701</v>
      </c>
      <c r="D1565" s="204">
        <v>728337</v>
      </c>
      <c r="E1565" s="204">
        <v>918803</v>
      </c>
      <c r="F1565" s="204">
        <v>1423760</v>
      </c>
      <c r="G1565" s="204">
        <v>496987</v>
      </c>
      <c r="H1565" s="204">
        <v>9703683</v>
      </c>
    </row>
    <row r="1566" spans="1:8" x14ac:dyDescent="0.35">
      <c r="A1566" s="33" t="s">
        <v>539</v>
      </c>
      <c r="B1566" s="204">
        <v>5368234</v>
      </c>
      <c r="C1566" s="204">
        <v>2999350</v>
      </c>
      <c r="D1566" s="204">
        <v>964365</v>
      </c>
      <c r="E1566" s="204">
        <v>1214916</v>
      </c>
      <c r="F1566" s="204">
        <v>1906264</v>
      </c>
      <c r="G1566" s="204">
        <v>583022</v>
      </c>
      <c r="H1566" s="204">
        <v>13036151</v>
      </c>
    </row>
    <row r="1567" spans="1:8" x14ac:dyDescent="0.35">
      <c r="A1567" s="33" t="s">
        <v>826</v>
      </c>
      <c r="B1567" s="204">
        <v>3778456</v>
      </c>
      <c r="C1567" s="204">
        <v>2138254</v>
      </c>
      <c r="D1567" s="204">
        <v>749971</v>
      </c>
      <c r="E1567" s="204">
        <v>1145027</v>
      </c>
      <c r="F1567" s="204">
        <v>1649209</v>
      </c>
      <c r="G1567" s="204">
        <v>452421</v>
      </c>
      <c r="H1567" s="204">
        <v>9913338</v>
      </c>
    </row>
    <row r="1568" spans="1:8" x14ac:dyDescent="0.35">
      <c r="A1568" s="33" t="s">
        <v>729</v>
      </c>
      <c r="B1568" s="204">
        <v>3366289</v>
      </c>
      <c r="C1568" s="204">
        <v>2368939</v>
      </c>
      <c r="D1568" s="204">
        <v>925153</v>
      </c>
      <c r="E1568" s="204">
        <v>1030026</v>
      </c>
      <c r="F1568" s="204">
        <v>1776964</v>
      </c>
      <c r="G1568" s="204">
        <v>581114</v>
      </c>
      <c r="H1568" s="204">
        <v>10048485</v>
      </c>
    </row>
    <row r="1569" spans="1:8" x14ac:dyDescent="0.35">
      <c r="A1569" s="33" t="s">
        <v>540</v>
      </c>
      <c r="B1569" s="204">
        <v>3224039</v>
      </c>
      <c r="C1569" s="204">
        <v>1992958</v>
      </c>
      <c r="D1569" s="204">
        <v>890093</v>
      </c>
      <c r="E1569" s="204">
        <v>1043787</v>
      </c>
      <c r="F1569" s="204">
        <v>1561457</v>
      </c>
      <c r="G1569" s="204">
        <v>674307</v>
      </c>
      <c r="H1569" s="204">
        <v>9386641</v>
      </c>
    </row>
    <row r="1570" spans="1:8" x14ac:dyDescent="0.35">
      <c r="A1570" s="33" t="s">
        <v>543</v>
      </c>
      <c r="B1570" s="204">
        <v>2920015</v>
      </c>
      <c r="C1570" s="204">
        <v>1814146</v>
      </c>
      <c r="D1570" s="204">
        <v>692488</v>
      </c>
      <c r="E1570" s="204">
        <v>1408547</v>
      </c>
      <c r="F1570" s="204">
        <v>1442059</v>
      </c>
      <c r="G1570" s="204">
        <v>342097</v>
      </c>
      <c r="H1570" s="204">
        <v>8619352</v>
      </c>
    </row>
    <row r="1571" spans="1:8" x14ac:dyDescent="0.35">
      <c r="A1571" s="33" t="s">
        <v>544</v>
      </c>
      <c r="B1571" s="204">
        <v>4335159</v>
      </c>
      <c r="C1571" s="204">
        <v>2197443</v>
      </c>
      <c r="D1571" s="204">
        <v>886626</v>
      </c>
      <c r="E1571" s="204">
        <v>1199772</v>
      </c>
      <c r="F1571" s="204">
        <v>1672007</v>
      </c>
      <c r="G1571" s="204">
        <v>336751</v>
      </c>
      <c r="H1571" s="204">
        <v>10627758</v>
      </c>
    </row>
    <row r="1572" spans="1:8" x14ac:dyDescent="0.35">
      <c r="A1572" s="265" t="s">
        <v>896</v>
      </c>
      <c r="B1572" s="195">
        <f>SUM(B1550:B1571)</f>
        <v>93981897</v>
      </c>
      <c r="C1572" s="195">
        <f t="shared" ref="C1572:H1572" si="125">SUM(C1550:C1571)</f>
        <v>59841369</v>
      </c>
      <c r="D1572" s="195">
        <f t="shared" si="125"/>
        <v>19759889</v>
      </c>
      <c r="E1572" s="195">
        <f t="shared" si="125"/>
        <v>26610121</v>
      </c>
      <c r="F1572" s="195">
        <f t="shared" si="125"/>
        <v>42552195</v>
      </c>
      <c r="G1572" s="195">
        <f t="shared" si="125"/>
        <v>11703089</v>
      </c>
      <c r="H1572" s="195">
        <f t="shared" si="125"/>
        <v>254448560</v>
      </c>
    </row>
    <row r="1573" spans="1:8" x14ac:dyDescent="0.35">
      <c r="A1573" s="264" t="s">
        <v>897</v>
      </c>
      <c r="B1573" s="194">
        <f>B1572/22</f>
        <v>4271904.4090909092</v>
      </c>
      <c r="C1573" s="194">
        <f t="shared" ref="C1573:H1573" si="126">C1572/22</f>
        <v>2720062.2272727271</v>
      </c>
      <c r="D1573" s="194">
        <f t="shared" si="126"/>
        <v>898176.77272727271</v>
      </c>
      <c r="E1573" s="194">
        <f t="shared" si="126"/>
        <v>1209550.9545454546</v>
      </c>
      <c r="F1573" s="194">
        <f t="shared" si="126"/>
        <v>1934190.6818181819</v>
      </c>
      <c r="G1573" s="194">
        <f t="shared" si="126"/>
        <v>531958.59090909094</v>
      </c>
      <c r="H1573" s="194">
        <f t="shared" si="126"/>
        <v>11565843.636363637</v>
      </c>
    </row>
    <row r="1575" spans="1:8" ht="21" x14ac:dyDescent="0.5">
      <c r="A1575" s="231">
        <v>2013</v>
      </c>
    </row>
    <row r="1576" spans="1:8" x14ac:dyDescent="0.35">
      <c r="A1576" s="33" t="s">
        <v>829</v>
      </c>
      <c r="B1576" s="204">
        <v>3935840</v>
      </c>
      <c r="C1576" s="204">
        <v>2127455</v>
      </c>
      <c r="D1576" s="204">
        <v>738262</v>
      </c>
      <c r="E1576" s="204">
        <v>900769</v>
      </c>
      <c r="F1576" s="204">
        <v>2296884</v>
      </c>
      <c r="G1576" s="204">
        <v>390447</v>
      </c>
      <c r="H1576" s="204">
        <v>10389657</v>
      </c>
    </row>
    <row r="1577" spans="1:8" x14ac:dyDescent="0.35">
      <c r="A1577" s="33" t="s">
        <v>732</v>
      </c>
      <c r="B1577" s="204">
        <v>3910678</v>
      </c>
      <c r="C1577" s="204">
        <v>2336868</v>
      </c>
      <c r="D1577" s="204">
        <v>1085281</v>
      </c>
      <c r="E1577" s="204">
        <v>773612</v>
      </c>
      <c r="F1577" s="204">
        <v>2246100</v>
      </c>
      <c r="G1577" s="204">
        <v>368549</v>
      </c>
      <c r="H1577" s="204">
        <v>10721088</v>
      </c>
    </row>
    <row r="1578" spans="1:8" x14ac:dyDescent="0.35">
      <c r="A1578" s="33" t="s">
        <v>548</v>
      </c>
      <c r="B1578" s="204">
        <v>6920740</v>
      </c>
      <c r="C1578" s="204">
        <v>2941694</v>
      </c>
      <c r="D1578" s="204">
        <v>978183</v>
      </c>
      <c r="E1578" s="204">
        <v>819992</v>
      </c>
      <c r="F1578" s="204">
        <v>1744127</v>
      </c>
      <c r="G1578" s="204">
        <v>452957</v>
      </c>
      <c r="H1578" s="204">
        <v>13857693</v>
      </c>
    </row>
    <row r="1579" spans="1:8" x14ac:dyDescent="0.35">
      <c r="A1579" s="33" t="s">
        <v>551</v>
      </c>
      <c r="B1579" s="204">
        <v>3103228</v>
      </c>
      <c r="C1579" s="204">
        <v>1445753</v>
      </c>
      <c r="D1579" s="204">
        <v>469175</v>
      </c>
      <c r="E1579" s="204">
        <v>809807</v>
      </c>
      <c r="F1579" s="204">
        <v>1432841</v>
      </c>
      <c r="G1579" s="204">
        <v>192111</v>
      </c>
      <c r="H1579" s="204">
        <v>7452915</v>
      </c>
    </row>
    <row r="1580" spans="1:8" x14ac:dyDescent="0.35">
      <c r="A1580" s="33" t="s">
        <v>552</v>
      </c>
      <c r="B1580" s="204">
        <v>3673423</v>
      </c>
      <c r="C1580" s="204">
        <v>2192677</v>
      </c>
      <c r="D1580" s="204">
        <v>742218</v>
      </c>
      <c r="E1580" s="204">
        <v>804618</v>
      </c>
      <c r="F1580" s="204">
        <v>1708633</v>
      </c>
      <c r="G1580" s="204">
        <v>439069</v>
      </c>
      <c r="H1580" s="204">
        <v>9560638</v>
      </c>
    </row>
    <row r="1581" spans="1:8" x14ac:dyDescent="0.35">
      <c r="A1581" s="33" t="s">
        <v>830</v>
      </c>
      <c r="B1581" s="204">
        <v>4208700</v>
      </c>
      <c r="C1581" s="204">
        <v>2314756</v>
      </c>
      <c r="D1581" s="204">
        <v>773189</v>
      </c>
      <c r="E1581" s="204">
        <v>833685</v>
      </c>
      <c r="F1581" s="204">
        <v>1842700</v>
      </c>
      <c r="G1581" s="204">
        <v>393278</v>
      </c>
      <c r="H1581" s="204">
        <v>10366308</v>
      </c>
    </row>
    <row r="1582" spans="1:8" x14ac:dyDescent="0.35">
      <c r="A1582" s="33" t="s">
        <v>733</v>
      </c>
      <c r="B1582" s="204">
        <v>5796055</v>
      </c>
      <c r="C1582" s="204">
        <v>2707961</v>
      </c>
      <c r="D1582" s="204">
        <v>1138156</v>
      </c>
      <c r="E1582" s="204">
        <v>961047</v>
      </c>
      <c r="F1582" s="204">
        <v>1732189</v>
      </c>
      <c r="G1582" s="204">
        <v>399099</v>
      </c>
      <c r="H1582" s="204">
        <v>12734507</v>
      </c>
    </row>
    <row r="1583" spans="1:8" x14ac:dyDescent="0.35">
      <c r="A1583" s="33" t="s">
        <v>553</v>
      </c>
      <c r="B1583" s="204">
        <v>8741850</v>
      </c>
      <c r="C1583" s="204">
        <v>2457781</v>
      </c>
      <c r="D1583" s="204">
        <v>1232659</v>
      </c>
      <c r="E1583" s="204">
        <v>1007670</v>
      </c>
      <c r="F1583" s="204">
        <v>1774806</v>
      </c>
      <c r="G1583" s="204">
        <v>483644</v>
      </c>
      <c r="H1583" s="204">
        <v>15698410</v>
      </c>
    </row>
    <row r="1584" spans="1:8" x14ac:dyDescent="0.35">
      <c r="A1584" s="33" t="s">
        <v>556</v>
      </c>
      <c r="B1584" s="204">
        <v>5802524</v>
      </c>
      <c r="C1584" s="204">
        <v>1947398</v>
      </c>
      <c r="D1584" s="204">
        <v>832089</v>
      </c>
      <c r="E1584" s="204">
        <v>939599</v>
      </c>
      <c r="F1584" s="204">
        <v>1522432</v>
      </c>
      <c r="G1584" s="204">
        <v>331661</v>
      </c>
      <c r="H1584" s="204">
        <v>11375703</v>
      </c>
    </row>
    <row r="1585" spans="1:8" x14ac:dyDescent="0.35">
      <c r="A1585" s="33" t="s">
        <v>557</v>
      </c>
      <c r="B1585" s="204">
        <v>6584780</v>
      </c>
      <c r="C1585" s="204">
        <v>2971061</v>
      </c>
      <c r="D1585" s="204">
        <v>1004213</v>
      </c>
      <c r="E1585" s="204">
        <v>690327</v>
      </c>
      <c r="F1585" s="204">
        <v>1457192</v>
      </c>
      <c r="G1585" s="204">
        <v>397864</v>
      </c>
      <c r="H1585" s="204">
        <v>13105437</v>
      </c>
    </row>
    <row r="1586" spans="1:8" x14ac:dyDescent="0.35">
      <c r="A1586" s="33" t="s">
        <v>831</v>
      </c>
      <c r="B1586" s="204">
        <v>6616407</v>
      </c>
      <c r="C1586" s="204">
        <v>3202843</v>
      </c>
      <c r="D1586" s="204">
        <v>1070888</v>
      </c>
      <c r="E1586" s="204">
        <v>834898</v>
      </c>
      <c r="F1586" s="204">
        <v>1917921</v>
      </c>
      <c r="G1586" s="204">
        <v>518749</v>
      </c>
      <c r="H1586" s="204">
        <v>14161706</v>
      </c>
    </row>
    <row r="1587" spans="1:8" x14ac:dyDescent="0.35">
      <c r="A1587" s="33" t="s">
        <v>734</v>
      </c>
      <c r="B1587" s="204">
        <v>6303868</v>
      </c>
      <c r="C1587" s="204">
        <v>2754940</v>
      </c>
      <c r="D1587" s="204">
        <v>1013644</v>
      </c>
      <c r="E1587" s="204">
        <v>930741</v>
      </c>
      <c r="F1587" s="204">
        <v>1988049</v>
      </c>
      <c r="G1587" s="204">
        <v>477828</v>
      </c>
      <c r="H1587" s="204">
        <v>13469070</v>
      </c>
    </row>
    <row r="1588" spans="1:8" x14ac:dyDescent="0.35">
      <c r="A1588" s="33" t="s">
        <v>558</v>
      </c>
      <c r="B1588" s="204">
        <v>5991109</v>
      </c>
      <c r="C1588" s="204">
        <v>2854116</v>
      </c>
      <c r="D1588" s="204">
        <v>1036571</v>
      </c>
      <c r="E1588" s="204">
        <v>1006875</v>
      </c>
      <c r="F1588" s="204">
        <v>1618848</v>
      </c>
      <c r="G1588" s="204">
        <v>478073</v>
      </c>
      <c r="H1588" s="204">
        <v>12985592</v>
      </c>
    </row>
    <row r="1589" spans="1:8" x14ac:dyDescent="0.35">
      <c r="A1589" s="33" t="s">
        <v>561</v>
      </c>
      <c r="B1589" s="204">
        <v>5137117</v>
      </c>
      <c r="C1589" s="204">
        <v>2516171</v>
      </c>
      <c r="D1589" s="204">
        <v>783420</v>
      </c>
      <c r="E1589" s="204">
        <v>969635</v>
      </c>
      <c r="F1589" s="204">
        <v>1742986</v>
      </c>
      <c r="G1589" s="204">
        <v>547261</v>
      </c>
      <c r="H1589" s="204">
        <v>11696590</v>
      </c>
    </row>
    <row r="1590" spans="1:8" x14ac:dyDescent="0.35">
      <c r="A1590" s="33" t="s">
        <v>562</v>
      </c>
      <c r="B1590" s="204">
        <v>6440281</v>
      </c>
      <c r="C1590" s="204">
        <v>2601032</v>
      </c>
      <c r="D1590" s="204">
        <v>965000</v>
      </c>
      <c r="E1590" s="204">
        <v>1105387</v>
      </c>
      <c r="F1590" s="204">
        <v>1584828</v>
      </c>
      <c r="G1590" s="204">
        <v>466552</v>
      </c>
      <c r="H1590" s="204">
        <v>13163080</v>
      </c>
    </row>
    <row r="1591" spans="1:8" x14ac:dyDescent="0.35">
      <c r="A1591" s="33" t="s">
        <v>832</v>
      </c>
      <c r="B1591" s="204">
        <v>12737455</v>
      </c>
      <c r="C1591" s="204">
        <v>4430478</v>
      </c>
      <c r="D1591" s="204">
        <v>1490354</v>
      </c>
      <c r="E1591" s="204">
        <v>1076120</v>
      </c>
      <c r="F1591" s="204">
        <v>1686525</v>
      </c>
      <c r="G1591" s="204">
        <v>652609</v>
      </c>
      <c r="H1591" s="204">
        <v>22073541</v>
      </c>
    </row>
    <row r="1592" spans="1:8" x14ac:dyDescent="0.35">
      <c r="A1592" s="33" t="s">
        <v>735</v>
      </c>
      <c r="B1592" s="204">
        <v>10035154</v>
      </c>
      <c r="C1592" s="204">
        <v>3927478</v>
      </c>
      <c r="D1592" s="204">
        <v>1459605</v>
      </c>
      <c r="E1592" s="204">
        <v>1308900</v>
      </c>
      <c r="F1592" s="204">
        <v>1921638</v>
      </c>
      <c r="G1592" s="204">
        <v>468157</v>
      </c>
      <c r="H1592" s="204">
        <v>19120932</v>
      </c>
    </row>
    <row r="1593" spans="1:8" x14ac:dyDescent="0.35">
      <c r="A1593" s="33" t="s">
        <v>563</v>
      </c>
      <c r="B1593" s="204">
        <v>6329088</v>
      </c>
      <c r="C1593" s="204">
        <v>2909800</v>
      </c>
      <c r="D1593" s="204">
        <v>1053976</v>
      </c>
      <c r="E1593" s="204">
        <v>873290</v>
      </c>
      <c r="F1593" s="204">
        <v>1143696</v>
      </c>
      <c r="G1593" s="204">
        <v>320480</v>
      </c>
      <c r="H1593" s="204">
        <v>12630330</v>
      </c>
    </row>
    <row r="1594" spans="1:8" x14ac:dyDescent="0.35">
      <c r="A1594" s="33" t="s">
        <v>567</v>
      </c>
      <c r="B1594" s="204">
        <v>16786280</v>
      </c>
      <c r="C1594" s="204">
        <v>3049824</v>
      </c>
      <c r="D1594" s="204">
        <v>1231659</v>
      </c>
      <c r="E1594" s="204">
        <v>1093486</v>
      </c>
      <c r="F1594" s="204">
        <v>1542659</v>
      </c>
      <c r="G1594" s="204">
        <v>683209</v>
      </c>
      <c r="H1594" s="204">
        <v>24387117</v>
      </c>
    </row>
    <row r="1595" spans="1:8" x14ac:dyDescent="0.35">
      <c r="A1595" s="33" t="s">
        <v>833</v>
      </c>
      <c r="B1595" s="204">
        <v>19417635</v>
      </c>
      <c r="C1595" s="204">
        <v>3022326</v>
      </c>
      <c r="D1595" s="204">
        <v>1163320</v>
      </c>
      <c r="E1595" s="204">
        <v>1301896</v>
      </c>
      <c r="F1595" s="204">
        <v>1552875</v>
      </c>
      <c r="G1595" s="204">
        <v>489248</v>
      </c>
      <c r="H1595" s="204">
        <v>26947300</v>
      </c>
    </row>
    <row r="1596" spans="1:8" x14ac:dyDescent="0.35">
      <c r="A1596" s="33" t="s">
        <v>834</v>
      </c>
      <c r="B1596" s="204">
        <v>11123753</v>
      </c>
      <c r="C1596" s="204">
        <v>2602084</v>
      </c>
      <c r="D1596" s="204">
        <v>1208225</v>
      </c>
      <c r="E1596" s="204">
        <v>916054</v>
      </c>
      <c r="F1596" s="204">
        <v>1696857</v>
      </c>
      <c r="G1596" s="204">
        <v>465511</v>
      </c>
      <c r="H1596" s="204">
        <v>18012484</v>
      </c>
    </row>
    <row r="1597" spans="1:8" x14ac:dyDescent="0.35">
      <c r="A1597" s="33" t="s">
        <v>736</v>
      </c>
      <c r="B1597" s="204">
        <v>11788828</v>
      </c>
      <c r="C1597" s="204">
        <v>3690259</v>
      </c>
      <c r="D1597" s="204">
        <v>1204754</v>
      </c>
      <c r="E1597" s="204">
        <v>1120825</v>
      </c>
      <c r="F1597" s="204">
        <v>1485596</v>
      </c>
      <c r="G1597" s="204">
        <v>348593</v>
      </c>
      <c r="H1597" s="204">
        <v>19638855</v>
      </c>
    </row>
    <row r="1598" spans="1:8" x14ac:dyDescent="0.35">
      <c r="A1598" s="265" t="s">
        <v>898</v>
      </c>
      <c r="B1598" s="195">
        <f>SUM(B1576:B1597)</f>
        <v>171384793</v>
      </c>
      <c r="C1598" s="195">
        <f t="shared" ref="C1598:H1598" si="127">SUM(C1576:C1597)</f>
        <v>61004755</v>
      </c>
      <c r="D1598" s="195">
        <f t="shared" si="127"/>
        <v>22674841</v>
      </c>
      <c r="E1598" s="195">
        <f t="shared" si="127"/>
        <v>21079233</v>
      </c>
      <c r="F1598" s="195">
        <f t="shared" si="127"/>
        <v>37640382</v>
      </c>
      <c r="G1598" s="195">
        <f t="shared" si="127"/>
        <v>9764949</v>
      </c>
      <c r="H1598" s="195">
        <f t="shared" si="127"/>
        <v>323548953</v>
      </c>
    </row>
    <row r="1599" spans="1:8" x14ac:dyDescent="0.35">
      <c r="A1599" s="264" t="s">
        <v>899</v>
      </c>
      <c r="B1599" s="194">
        <f>B1598/22</f>
        <v>7790217.8636363633</v>
      </c>
      <c r="C1599" s="194">
        <f t="shared" ref="C1599:H1599" si="128">C1598/22</f>
        <v>2772943.4090909092</v>
      </c>
      <c r="D1599" s="194">
        <f t="shared" si="128"/>
        <v>1030674.5909090909</v>
      </c>
      <c r="E1599" s="194">
        <f t="shared" si="128"/>
        <v>958146.95454545459</v>
      </c>
      <c r="F1599" s="194">
        <f t="shared" si="128"/>
        <v>1710926.4545454546</v>
      </c>
      <c r="G1599" s="194">
        <f t="shared" si="128"/>
        <v>443861.31818181818</v>
      </c>
      <c r="H1599" s="194">
        <f t="shared" si="128"/>
        <v>14706770.590909092</v>
      </c>
    </row>
    <row r="1601" spans="1:8" x14ac:dyDescent="0.35">
      <c r="A1601" s="33" t="s">
        <v>572</v>
      </c>
      <c r="B1601" s="204">
        <v>8683643</v>
      </c>
      <c r="C1601" s="204">
        <v>3732024</v>
      </c>
      <c r="D1601" s="204">
        <v>1246955</v>
      </c>
      <c r="E1601" s="204">
        <v>1166511</v>
      </c>
      <c r="F1601" s="204">
        <v>1846046</v>
      </c>
      <c r="G1601" s="204">
        <v>338600</v>
      </c>
      <c r="H1601" s="204">
        <v>17013779</v>
      </c>
    </row>
    <row r="1602" spans="1:8" x14ac:dyDescent="0.35">
      <c r="A1602" s="33" t="s">
        <v>573</v>
      </c>
      <c r="B1602" s="204">
        <v>5438330</v>
      </c>
      <c r="C1602" s="204">
        <v>3149432</v>
      </c>
      <c r="D1602" s="204">
        <v>985685</v>
      </c>
      <c r="E1602" s="204">
        <v>974750</v>
      </c>
      <c r="F1602" s="204">
        <v>1575799</v>
      </c>
      <c r="G1602" s="204">
        <v>277463</v>
      </c>
      <c r="H1602" s="204">
        <v>12401459</v>
      </c>
    </row>
    <row r="1603" spans="1:8" x14ac:dyDescent="0.35">
      <c r="A1603" s="33" t="s">
        <v>837</v>
      </c>
      <c r="B1603" s="204">
        <v>6846949</v>
      </c>
      <c r="C1603" s="204">
        <v>3893947</v>
      </c>
      <c r="D1603" s="204">
        <v>1127749</v>
      </c>
      <c r="E1603" s="204">
        <v>1043097</v>
      </c>
      <c r="F1603" s="204">
        <v>1427196</v>
      </c>
      <c r="G1603" s="204">
        <v>320644</v>
      </c>
      <c r="H1603" s="204">
        <v>14659582</v>
      </c>
    </row>
    <row r="1604" spans="1:8" x14ac:dyDescent="0.35">
      <c r="A1604" s="33" t="s">
        <v>739</v>
      </c>
      <c r="B1604" s="204">
        <v>8311920</v>
      </c>
      <c r="C1604" s="204">
        <v>4131502</v>
      </c>
      <c r="D1604" s="204">
        <v>1925549</v>
      </c>
      <c r="E1604" s="204">
        <v>909955</v>
      </c>
      <c r="F1604" s="204">
        <v>1800965</v>
      </c>
      <c r="G1604" s="204">
        <v>383714</v>
      </c>
      <c r="H1604" s="204">
        <v>17463605</v>
      </c>
    </row>
    <row r="1605" spans="1:8" x14ac:dyDescent="0.35">
      <c r="A1605" s="33" t="s">
        <v>574</v>
      </c>
      <c r="B1605" s="204">
        <v>8834528</v>
      </c>
      <c r="C1605" s="204">
        <v>3692652</v>
      </c>
      <c r="D1605" s="204">
        <v>1716569</v>
      </c>
      <c r="E1605" s="204">
        <v>1188671</v>
      </c>
      <c r="F1605" s="204">
        <v>2027629</v>
      </c>
      <c r="G1605" s="204">
        <v>469576</v>
      </c>
      <c r="H1605" s="204">
        <v>17929625</v>
      </c>
    </row>
    <row r="1606" spans="1:8" x14ac:dyDescent="0.35">
      <c r="A1606" s="33" t="s">
        <v>577</v>
      </c>
      <c r="B1606" s="204">
        <v>7725864</v>
      </c>
      <c r="C1606" s="204">
        <v>2768886</v>
      </c>
      <c r="D1606" s="204">
        <v>1207211</v>
      </c>
      <c r="E1606" s="204">
        <v>1222284</v>
      </c>
      <c r="F1606" s="204">
        <v>1609408</v>
      </c>
      <c r="G1606" s="204">
        <v>288050</v>
      </c>
      <c r="H1606" s="204">
        <v>14821703</v>
      </c>
    </row>
    <row r="1607" spans="1:8" x14ac:dyDescent="0.35">
      <c r="A1607" s="33" t="s">
        <v>578</v>
      </c>
      <c r="B1607" s="204">
        <v>11006079</v>
      </c>
      <c r="C1607" s="204">
        <v>3897255</v>
      </c>
      <c r="D1607" s="204">
        <v>1792087</v>
      </c>
      <c r="E1607" s="204">
        <v>1204304</v>
      </c>
      <c r="F1607" s="204">
        <v>1819824</v>
      </c>
      <c r="G1607" s="204">
        <v>353565</v>
      </c>
      <c r="H1607" s="204">
        <v>20073114</v>
      </c>
    </row>
    <row r="1608" spans="1:8" x14ac:dyDescent="0.35">
      <c r="A1608" s="33" t="s">
        <v>838</v>
      </c>
      <c r="B1608" s="204">
        <v>6879833</v>
      </c>
      <c r="C1608" s="204">
        <v>4294996</v>
      </c>
      <c r="D1608" s="204">
        <v>1710305</v>
      </c>
      <c r="E1608" s="204">
        <v>1395107</v>
      </c>
      <c r="F1608" s="204">
        <v>1924408</v>
      </c>
      <c r="G1608" s="204">
        <v>304848</v>
      </c>
      <c r="H1608" s="204">
        <v>16509497</v>
      </c>
    </row>
    <row r="1609" spans="1:8" x14ac:dyDescent="0.35">
      <c r="A1609" s="33" t="s">
        <v>740</v>
      </c>
      <c r="B1609" s="204">
        <v>8568237</v>
      </c>
      <c r="C1609" s="204">
        <v>4559818</v>
      </c>
      <c r="D1609" s="204">
        <v>1796813</v>
      </c>
      <c r="E1609" s="204">
        <v>1288448</v>
      </c>
      <c r="F1609" s="204">
        <v>1846734</v>
      </c>
      <c r="G1609" s="204">
        <v>376540</v>
      </c>
      <c r="H1609" s="204">
        <v>18436590</v>
      </c>
    </row>
    <row r="1610" spans="1:8" x14ac:dyDescent="0.35">
      <c r="A1610" s="33" t="s">
        <v>579</v>
      </c>
      <c r="B1610" s="204">
        <v>7131855</v>
      </c>
      <c r="C1610" s="204">
        <v>4056897</v>
      </c>
      <c r="D1610" s="204">
        <v>1225811</v>
      </c>
      <c r="E1610" s="204">
        <v>986474</v>
      </c>
      <c r="F1610" s="204">
        <v>1816819</v>
      </c>
      <c r="G1610" s="204">
        <v>278232</v>
      </c>
      <c r="H1610" s="204">
        <v>15496088</v>
      </c>
    </row>
    <row r="1611" spans="1:8" x14ac:dyDescent="0.35">
      <c r="A1611" s="33" t="s">
        <v>582</v>
      </c>
      <c r="B1611" s="204">
        <v>5129241</v>
      </c>
      <c r="C1611" s="204">
        <v>4256672</v>
      </c>
      <c r="D1611" s="204">
        <v>713084</v>
      </c>
      <c r="E1611" s="204">
        <v>1001078</v>
      </c>
      <c r="F1611" s="204">
        <v>1684618</v>
      </c>
      <c r="G1611" s="204">
        <v>251990</v>
      </c>
      <c r="H1611" s="204">
        <v>13036683</v>
      </c>
    </row>
    <row r="1612" spans="1:8" x14ac:dyDescent="0.35">
      <c r="A1612" s="33" t="s">
        <v>583</v>
      </c>
      <c r="B1612" s="204">
        <v>6497723</v>
      </c>
      <c r="C1612" s="204">
        <v>3579427</v>
      </c>
      <c r="D1612" s="204">
        <v>792884</v>
      </c>
      <c r="E1612" s="204">
        <v>1176020</v>
      </c>
      <c r="F1612" s="204">
        <v>1757614</v>
      </c>
      <c r="G1612" s="204">
        <v>352721</v>
      </c>
      <c r="H1612" s="204">
        <v>14156389</v>
      </c>
    </row>
    <row r="1613" spans="1:8" x14ac:dyDescent="0.35">
      <c r="A1613" s="33" t="s">
        <v>839</v>
      </c>
      <c r="B1613" s="204">
        <v>11274734</v>
      </c>
      <c r="C1613" s="204">
        <v>4205170</v>
      </c>
      <c r="D1613" s="204">
        <v>930905</v>
      </c>
      <c r="E1613" s="204">
        <v>1413869</v>
      </c>
      <c r="F1613" s="204">
        <v>1592394</v>
      </c>
      <c r="G1613" s="204">
        <v>347054</v>
      </c>
      <c r="H1613" s="204">
        <v>19764126</v>
      </c>
    </row>
    <row r="1614" spans="1:8" x14ac:dyDescent="0.35">
      <c r="A1614" s="33" t="s">
        <v>741</v>
      </c>
      <c r="B1614" s="204">
        <v>12837019</v>
      </c>
      <c r="C1614" s="204">
        <v>6305916</v>
      </c>
      <c r="D1614" s="204">
        <v>1393535</v>
      </c>
      <c r="E1614" s="204">
        <v>1072215</v>
      </c>
      <c r="F1614" s="204">
        <v>2006219</v>
      </c>
      <c r="G1614" s="204">
        <v>841385</v>
      </c>
      <c r="H1614" s="204">
        <v>24456289</v>
      </c>
    </row>
    <row r="1615" spans="1:8" x14ac:dyDescent="0.35">
      <c r="A1615" s="33" t="s">
        <v>584</v>
      </c>
      <c r="B1615" s="204">
        <v>11418501</v>
      </c>
      <c r="C1615" s="204">
        <v>4411602</v>
      </c>
      <c r="D1615" s="204">
        <v>1017456</v>
      </c>
      <c r="E1615" s="204">
        <v>1071699</v>
      </c>
      <c r="F1615" s="204">
        <v>1744479</v>
      </c>
      <c r="G1615" s="204">
        <v>499076</v>
      </c>
      <c r="H1615" s="204">
        <v>20162813</v>
      </c>
    </row>
    <row r="1616" spans="1:8" x14ac:dyDescent="0.35">
      <c r="A1616" s="33" t="s">
        <v>587</v>
      </c>
      <c r="B1616" s="204">
        <v>14874800</v>
      </c>
      <c r="C1616" s="204">
        <v>4231339</v>
      </c>
      <c r="D1616" s="204">
        <v>1077854</v>
      </c>
      <c r="E1616" s="204">
        <v>1131106</v>
      </c>
      <c r="F1616" s="204">
        <v>1699623</v>
      </c>
      <c r="G1616" s="204">
        <v>461186</v>
      </c>
      <c r="H1616" s="204">
        <v>23475908</v>
      </c>
    </row>
    <row r="1617" spans="1:8" x14ac:dyDescent="0.35">
      <c r="A1617" s="33" t="s">
        <v>588</v>
      </c>
      <c r="B1617" s="204">
        <v>9155004</v>
      </c>
      <c r="C1617" s="204">
        <v>2950802</v>
      </c>
      <c r="D1617" s="204">
        <v>891563</v>
      </c>
      <c r="E1617" s="204">
        <v>1013032</v>
      </c>
      <c r="F1617" s="204">
        <v>1830536</v>
      </c>
      <c r="G1617" s="204">
        <v>521686</v>
      </c>
      <c r="H1617" s="204">
        <v>16362623</v>
      </c>
    </row>
    <row r="1618" spans="1:8" x14ac:dyDescent="0.35">
      <c r="A1618" s="33" t="s">
        <v>840</v>
      </c>
      <c r="B1618" s="204">
        <v>7171664</v>
      </c>
      <c r="C1618" s="204">
        <v>2564923</v>
      </c>
      <c r="D1618" s="204">
        <v>925675</v>
      </c>
      <c r="E1618" s="204">
        <v>1085753</v>
      </c>
      <c r="F1618" s="204">
        <v>1492626</v>
      </c>
      <c r="G1618" s="204">
        <v>780609</v>
      </c>
      <c r="H1618" s="204">
        <v>14021250</v>
      </c>
    </row>
    <row r="1619" spans="1:8" x14ac:dyDescent="0.35">
      <c r="A1619" s="33" t="s">
        <v>742</v>
      </c>
      <c r="B1619" s="204">
        <v>6992497</v>
      </c>
      <c r="C1619" s="204">
        <v>2480058</v>
      </c>
      <c r="D1619" s="204">
        <v>832175</v>
      </c>
      <c r="E1619" s="204">
        <v>1252582</v>
      </c>
      <c r="F1619" s="204">
        <v>1686341</v>
      </c>
      <c r="G1619" s="204">
        <v>586377</v>
      </c>
      <c r="H1619" s="204">
        <v>13830030</v>
      </c>
    </row>
    <row r="1620" spans="1:8" x14ac:dyDescent="0.35">
      <c r="A1620" s="33" t="s">
        <v>900</v>
      </c>
      <c r="B1620" s="204">
        <v>6843174</v>
      </c>
      <c r="C1620" s="204">
        <v>3038477</v>
      </c>
      <c r="D1620" s="204">
        <v>948762</v>
      </c>
      <c r="E1620" s="204">
        <v>1523764</v>
      </c>
      <c r="F1620" s="204">
        <v>1573443</v>
      </c>
      <c r="G1620" s="204">
        <v>659749</v>
      </c>
      <c r="H1620" s="204">
        <v>14587369</v>
      </c>
    </row>
    <row r="1621" spans="1:8" x14ac:dyDescent="0.35">
      <c r="A1621" s="265" t="s">
        <v>901</v>
      </c>
      <c r="B1621" s="195">
        <v>171621595</v>
      </c>
      <c r="C1621" s="195">
        <v>76201795</v>
      </c>
      <c r="D1621" s="195">
        <v>24258627</v>
      </c>
      <c r="E1621" s="195">
        <v>23120719</v>
      </c>
      <c r="F1621" s="195">
        <v>34762721</v>
      </c>
      <c r="G1621" s="195">
        <v>8693065</v>
      </c>
      <c r="H1621" s="195">
        <v>338658522</v>
      </c>
    </row>
    <row r="1622" spans="1:8" x14ac:dyDescent="0.35">
      <c r="A1622" s="264" t="s">
        <v>902</v>
      </c>
      <c r="B1622" s="194">
        <v>8581079.75</v>
      </c>
      <c r="C1622" s="194">
        <v>3810089.75</v>
      </c>
      <c r="D1622" s="194">
        <v>1212931.3500000001</v>
      </c>
      <c r="E1622" s="194">
        <v>1156035.95</v>
      </c>
      <c r="F1622" s="194">
        <v>1738136.05</v>
      </c>
      <c r="G1622" s="194">
        <v>434653.25</v>
      </c>
      <c r="H1622" s="194">
        <v>16932926.100000001</v>
      </c>
    </row>
    <row r="1624" spans="1:8" x14ac:dyDescent="0.35">
      <c r="A1624" s="33" t="s">
        <v>594</v>
      </c>
      <c r="B1624" s="204">
        <v>4424040</v>
      </c>
      <c r="C1624" s="204">
        <v>2300468</v>
      </c>
      <c r="D1624" s="204">
        <v>666193</v>
      </c>
      <c r="E1624" s="204">
        <v>1107778</v>
      </c>
      <c r="F1624" s="204">
        <v>1401469</v>
      </c>
      <c r="G1624" s="204">
        <v>459373</v>
      </c>
      <c r="H1624" s="204">
        <v>10359321</v>
      </c>
    </row>
    <row r="1625" spans="1:8" x14ac:dyDescent="0.35">
      <c r="A1625" s="33" t="s">
        <v>595</v>
      </c>
      <c r="B1625" s="204">
        <v>4572285</v>
      </c>
      <c r="C1625" s="204">
        <v>2424238</v>
      </c>
      <c r="D1625" s="204">
        <v>822333</v>
      </c>
      <c r="E1625" s="204">
        <v>979271</v>
      </c>
      <c r="F1625" s="204">
        <v>1968280</v>
      </c>
      <c r="G1625" s="204">
        <v>360150</v>
      </c>
      <c r="H1625" s="204">
        <v>11126557</v>
      </c>
    </row>
    <row r="1626" spans="1:8" x14ac:dyDescent="0.35">
      <c r="A1626" s="33" t="s">
        <v>843</v>
      </c>
      <c r="B1626" s="204">
        <v>4774899</v>
      </c>
      <c r="C1626" s="204">
        <v>1564618</v>
      </c>
      <c r="D1626" s="204">
        <v>854244</v>
      </c>
      <c r="E1626" s="204">
        <v>786530</v>
      </c>
      <c r="F1626" s="204">
        <v>2245493</v>
      </c>
      <c r="G1626" s="204">
        <v>351599</v>
      </c>
      <c r="H1626" s="204">
        <v>10577383</v>
      </c>
    </row>
    <row r="1627" spans="1:8" x14ac:dyDescent="0.35">
      <c r="A1627" s="33" t="s">
        <v>745</v>
      </c>
      <c r="B1627" s="204">
        <v>9946647</v>
      </c>
      <c r="C1627" s="204">
        <v>2662650</v>
      </c>
      <c r="D1627" s="204">
        <v>1453910</v>
      </c>
      <c r="E1627" s="204">
        <v>670269</v>
      </c>
      <c r="F1627" s="204">
        <v>1325320</v>
      </c>
      <c r="G1627" s="204">
        <v>439049</v>
      </c>
      <c r="H1627" s="204">
        <v>16497845</v>
      </c>
    </row>
    <row r="1628" spans="1:8" x14ac:dyDescent="0.35">
      <c r="A1628" s="33" t="s">
        <v>598</v>
      </c>
      <c r="B1628" s="204">
        <v>6429853</v>
      </c>
      <c r="C1628" s="204">
        <v>2074169</v>
      </c>
      <c r="D1628" s="204">
        <v>655828</v>
      </c>
      <c r="E1628" s="204">
        <v>898251</v>
      </c>
      <c r="F1628" s="204">
        <v>1749566</v>
      </c>
      <c r="G1628" s="204">
        <v>319616</v>
      </c>
      <c r="H1628" s="204">
        <v>12127283</v>
      </c>
    </row>
    <row r="1629" spans="1:8" x14ac:dyDescent="0.35">
      <c r="A1629" s="33" t="s">
        <v>599</v>
      </c>
      <c r="B1629" s="204">
        <v>4861956</v>
      </c>
      <c r="C1629" s="204">
        <v>1922553</v>
      </c>
      <c r="D1629" s="204">
        <v>859628</v>
      </c>
      <c r="E1629" s="204">
        <v>1193626</v>
      </c>
      <c r="F1629" s="204">
        <v>1826857</v>
      </c>
      <c r="G1629" s="204">
        <v>345832</v>
      </c>
      <c r="H1629" s="204">
        <v>11010452</v>
      </c>
    </row>
    <row r="1630" spans="1:8" x14ac:dyDescent="0.35">
      <c r="A1630" s="33" t="s">
        <v>844</v>
      </c>
      <c r="B1630" s="204">
        <v>5839182</v>
      </c>
      <c r="C1630" s="204">
        <v>2167981</v>
      </c>
      <c r="D1630" s="204">
        <v>1006034</v>
      </c>
      <c r="E1630" s="204">
        <v>1087464</v>
      </c>
      <c r="F1630" s="204">
        <v>2361560</v>
      </c>
      <c r="G1630" s="204">
        <v>364638</v>
      </c>
      <c r="H1630" s="204">
        <v>12826859</v>
      </c>
    </row>
    <row r="1631" spans="1:8" x14ac:dyDescent="0.35">
      <c r="A1631" s="33" t="s">
        <v>746</v>
      </c>
      <c r="B1631" s="204">
        <v>6260673</v>
      </c>
      <c r="C1631" s="204">
        <v>2302919</v>
      </c>
      <c r="D1631" s="204">
        <v>1227347</v>
      </c>
      <c r="E1631" s="204">
        <v>1104323</v>
      </c>
      <c r="F1631" s="204">
        <v>2072187</v>
      </c>
      <c r="G1631" s="204">
        <v>467568</v>
      </c>
      <c r="H1631" s="204">
        <v>13435017</v>
      </c>
    </row>
    <row r="1632" spans="1:8" x14ac:dyDescent="0.35">
      <c r="A1632" s="33" t="s">
        <v>600</v>
      </c>
      <c r="B1632" s="204">
        <v>5669457</v>
      </c>
      <c r="C1632" s="204">
        <v>1902589</v>
      </c>
      <c r="D1632" s="204">
        <v>746176</v>
      </c>
      <c r="E1632" s="204">
        <v>954412</v>
      </c>
      <c r="F1632" s="204">
        <v>1617503</v>
      </c>
      <c r="G1632" s="204">
        <v>275201</v>
      </c>
      <c r="H1632" s="204">
        <v>11165338</v>
      </c>
    </row>
    <row r="1633" spans="1:8" x14ac:dyDescent="0.35">
      <c r="A1633" s="33" t="s">
        <v>603</v>
      </c>
      <c r="B1633" s="204">
        <v>3413200</v>
      </c>
      <c r="C1633" s="204">
        <v>1418856</v>
      </c>
      <c r="D1633" s="204">
        <v>612793</v>
      </c>
      <c r="E1633" s="204">
        <v>784645</v>
      </c>
      <c r="F1633" s="204">
        <v>1582361</v>
      </c>
      <c r="G1633" s="204">
        <v>260818</v>
      </c>
      <c r="H1633" s="204">
        <v>8072673</v>
      </c>
    </row>
    <row r="1634" spans="1:8" x14ac:dyDescent="0.35">
      <c r="A1634" s="33" t="s">
        <v>604</v>
      </c>
      <c r="B1634" s="204">
        <v>4185177</v>
      </c>
      <c r="C1634" s="204">
        <v>1779750</v>
      </c>
      <c r="D1634" s="204">
        <v>746623</v>
      </c>
      <c r="E1634" s="204">
        <v>903250</v>
      </c>
      <c r="F1634" s="204">
        <v>1693544</v>
      </c>
      <c r="G1634" s="204">
        <v>292975</v>
      </c>
      <c r="H1634" s="204">
        <v>9601319</v>
      </c>
    </row>
    <row r="1635" spans="1:8" x14ac:dyDescent="0.35">
      <c r="A1635" s="33" t="s">
        <v>845</v>
      </c>
      <c r="B1635" s="204">
        <v>6581078</v>
      </c>
      <c r="C1635" s="204">
        <v>2158855</v>
      </c>
      <c r="D1635" s="204">
        <v>935258</v>
      </c>
      <c r="E1635" s="204">
        <v>784294</v>
      </c>
      <c r="F1635" s="204">
        <v>1753268</v>
      </c>
      <c r="G1635" s="204">
        <v>489043</v>
      </c>
      <c r="H1635" s="204">
        <v>12701796</v>
      </c>
    </row>
    <row r="1636" spans="1:8" x14ac:dyDescent="0.35">
      <c r="A1636" s="33" t="s">
        <v>747</v>
      </c>
      <c r="B1636" s="204">
        <v>4750810</v>
      </c>
      <c r="C1636" s="204">
        <v>2160786</v>
      </c>
      <c r="D1636" s="204">
        <v>660550</v>
      </c>
      <c r="E1636" s="204">
        <v>941040</v>
      </c>
      <c r="F1636" s="204">
        <v>2023601</v>
      </c>
      <c r="G1636" s="204">
        <v>299044</v>
      </c>
      <c r="H1636" s="204">
        <v>10835831</v>
      </c>
    </row>
    <row r="1637" spans="1:8" x14ac:dyDescent="0.35">
      <c r="A1637" s="33" t="s">
        <v>605</v>
      </c>
      <c r="B1637" s="204">
        <v>2962563</v>
      </c>
      <c r="C1637" s="204">
        <v>1904083</v>
      </c>
      <c r="D1637" s="204">
        <v>565857</v>
      </c>
      <c r="E1637" s="204">
        <v>888904</v>
      </c>
      <c r="F1637" s="204">
        <v>1732506</v>
      </c>
      <c r="G1637" s="204">
        <v>308685</v>
      </c>
      <c r="H1637" s="204">
        <v>8362598</v>
      </c>
    </row>
    <row r="1638" spans="1:8" x14ac:dyDescent="0.35">
      <c r="A1638" s="33" t="s">
        <v>608</v>
      </c>
      <c r="B1638" s="204">
        <v>2958958</v>
      </c>
      <c r="C1638" s="204">
        <v>1361416</v>
      </c>
      <c r="D1638" s="204">
        <v>624934</v>
      </c>
      <c r="E1638" s="204">
        <v>871156</v>
      </c>
      <c r="F1638" s="204">
        <v>1925115</v>
      </c>
      <c r="G1638" s="204">
        <v>444138</v>
      </c>
      <c r="H1638" s="204">
        <v>8185717</v>
      </c>
    </row>
    <row r="1639" spans="1:8" x14ac:dyDescent="0.35">
      <c r="A1639" s="33" t="s">
        <v>609</v>
      </c>
      <c r="B1639" s="204">
        <v>3327353</v>
      </c>
      <c r="C1639" s="204">
        <v>1503786</v>
      </c>
      <c r="D1639" s="204">
        <v>665864</v>
      </c>
      <c r="E1639" s="204">
        <v>1352046</v>
      </c>
      <c r="F1639" s="204">
        <v>1616751</v>
      </c>
      <c r="G1639" s="204">
        <v>385014</v>
      </c>
      <c r="H1639" s="204">
        <v>8850814</v>
      </c>
    </row>
    <row r="1640" spans="1:8" x14ac:dyDescent="0.35">
      <c r="A1640" s="33" t="s">
        <v>846</v>
      </c>
      <c r="B1640" s="204">
        <v>5717547</v>
      </c>
      <c r="C1640" s="204">
        <v>2260628</v>
      </c>
      <c r="D1640" s="204">
        <v>794450</v>
      </c>
      <c r="E1640" s="204">
        <v>1246690</v>
      </c>
      <c r="F1640" s="204">
        <v>1559414</v>
      </c>
      <c r="G1640" s="204">
        <v>413855</v>
      </c>
      <c r="H1640" s="204">
        <v>11992584</v>
      </c>
    </row>
    <row r="1641" spans="1:8" x14ac:dyDescent="0.35">
      <c r="A1641" s="33" t="s">
        <v>748</v>
      </c>
      <c r="B1641" s="204">
        <v>5828166</v>
      </c>
      <c r="C1641" s="204">
        <v>2119982</v>
      </c>
      <c r="D1641" s="204">
        <v>795848</v>
      </c>
      <c r="E1641" s="204">
        <v>1396783</v>
      </c>
      <c r="F1641" s="204">
        <v>1476325</v>
      </c>
      <c r="G1641" s="204">
        <v>388704</v>
      </c>
      <c r="H1641" s="204">
        <v>12005808</v>
      </c>
    </row>
    <row r="1642" spans="1:8" x14ac:dyDescent="0.35">
      <c r="A1642" s="33" t="s">
        <v>610</v>
      </c>
      <c r="B1642" s="204">
        <v>3350331</v>
      </c>
      <c r="C1642" s="204">
        <v>2120138</v>
      </c>
      <c r="D1642" s="204">
        <v>658772</v>
      </c>
      <c r="E1642" s="204">
        <v>965037</v>
      </c>
      <c r="F1642" s="204">
        <v>1220529</v>
      </c>
      <c r="G1642" s="204">
        <v>405494</v>
      </c>
      <c r="H1642" s="204">
        <v>8720301</v>
      </c>
    </row>
    <row r="1643" spans="1:8" x14ac:dyDescent="0.35">
      <c r="A1643" s="33" t="s">
        <v>613</v>
      </c>
      <c r="B1643" s="204">
        <v>2977358</v>
      </c>
      <c r="C1643" s="204">
        <v>1680120</v>
      </c>
      <c r="D1643" s="204">
        <v>564428</v>
      </c>
      <c r="E1643" s="204">
        <v>875009</v>
      </c>
      <c r="F1643" s="204">
        <v>1364170</v>
      </c>
      <c r="G1643" s="204">
        <v>384827</v>
      </c>
      <c r="H1643" s="204">
        <v>7845912</v>
      </c>
    </row>
    <row r="1644" spans="1:8" x14ac:dyDescent="0.35">
      <c r="A1644" s="33" t="s">
        <v>614</v>
      </c>
      <c r="B1644" s="204">
        <v>3413731</v>
      </c>
      <c r="C1644" s="204">
        <v>1966890</v>
      </c>
      <c r="D1644" s="204">
        <v>715447</v>
      </c>
      <c r="E1644" s="204">
        <v>956872</v>
      </c>
      <c r="F1644" s="204">
        <v>1357504</v>
      </c>
      <c r="G1644" s="204">
        <v>352046</v>
      </c>
      <c r="H1644" s="204">
        <v>8762490</v>
      </c>
    </row>
    <row r="1645" spans="1:8" x14ac:dyDescent="0.35">
      <c r="A1645" s="33" t="s">
        <v>847</v>
      </c>
      <c r="B1645" s="204">
        <v>7056711</v>
      </c>
      <c r="C1645" s="204">
        <v>2874044</v>
      </c>
      <c r="D1645" s="204">
        <v>1132210</v>
      </c>
      <c r="E1645" s="204">
        <v>909731</v>
      </c>
      <c r="F1645" s="204">
        <v>1477229</v>
      </c>
      <c r="G1645" s="204">
        <v>466433</v>
      </c>
      <c r="H1645" s="204">
        <v>13916358</v>
      </c>
    </row>
    <row r="1646" spans="1:8" x14ac:dyDescent="0.35">
      <c r="A1646" s="265" t="s">
        <v>903</v>
      </c>
      <c r="B1646" s="195">
        <f>SUM(B1624:B1645)</f>
        <v>109301975</v>
      </c>
      <c r="C1646" s="195">
        <f t="shared" ref="C1646:H1646" si="129">SUM(C1624:C1645)</f>
        <v>44631519</v>
      </c>
      <c r="D1646" s="195">
        <f t="shared" si="129"/>
        <v>17764727</v>
      </c>
      <c r="E1646" s="195">
        <f t="shared" si="129"/>
        <v>21657381</v>
      </c>
      <c r="F1646" s="195">
        <f t="shared" si="129"/>
        <v>37350552</v>
      </c>
      <c r="G1646" s="195">
        <f t="shared" si="129"/>
        <v>8274102</v>
      </c>
      <c r="H1646" s="195">
        <f t="shared" si="129"/>
        <v>238980256</v>
      </c>
    </row>
    <row r="1647" spans="1:8" x14ac:dyDescent="0.35">
      <c r="A1647" s="264" t="s">
        <v>904</v>
      </c>
      <c r="B1647" s="194">
        <f>B1646/22</f>
        <v>4968271.5909090908</v>
      </c>
      <c r="C1647" s="194">
        <f t="shared" ref="C1647:H1647" si="130">C1646/22</f>
        <v>2028705.4090909092</v>
      </c>
      <c r="D1647" s="194">
        <f t="shared" si="130"/>
        <v>807487.59090909094</v>
      </c>
      <c r="E1647" s="194">
        <f t="shared" si="130"/>
        <v>984426.40909090906</v>
      </c>
      <c r="F1647" s="194">
        <f t="shared" si="130"/>
        <v>1697752.3636363635</v>
      </c>
      <c r="G1647" s="194">
        <f t="shared" si="130"/>
        <v>376095.54545454547</v>
      </c>
      <c r="H1647" s="194">
        <f t="shared" si="130"/>
        <v>10862738.909090908</v>
      </c>
    </row>
    <row r="1649" spans="1:8" x14ac:dyDescent="0.35">
      <c r="A1649" s="33" t="s">
        <v>751</v>
      </c>
      <c r="B1649" s="204">
        <v>6315457</v>
      </c>
      <c r="C1649" s="204">
        <v>2300998</v>
      </c>
      <c r="D1649" s="204">
        <v>954221</v>
      </c>
      <c r="E1649" s="204">
        <v>1100839</v>
      </c>
      <c r="F1649" s="204">
        <v>1812874</v>
      </c>
      <c r="G1649" s="204">
        <v>358074</v>
      </c>
      <c r="H1649" s="204">
        <v>12842463</v>
      </c>
    </row>
    <row r="1650" spans="1:8" x14ac:dyDescent="0.35">
      <c r="A1650" s="33" t="s">
        <v>617</v>
      </c>
      <c r="B1650" s="204">
        <v>7695268</v>
      </c>
      <c r="C1650" s="204">
        <v>1939304</v>
      </c>
      <c r="D1650" s="204">
        <v>892224</v>
      </c>
      <c r="E1650" s="204">
        <v>1026788</v>
      </c>
      <c r="F1650" s="204">
        <v>1347261</v>
      </c>
      <c r="G1650" s="204">
        <v>397641</v>
      </c>
      <c r="H1650" s="204">
        <v>13298486</v>
      </c>
    </row>
    <row r="1651" spans="1:8" x14ac:dyDescent="0.35">
      <c r="A1651" s="33" t="s">
        <v>620</v>
      </c>
      <c r="B1651" s="204">
        <v>3347051</v>
      </c>
      <c r="C1651" s="204">
        <v>1270329</v>
      </c>
      <c r="D1651" s="204">
        <v>593964</v>
      </c>
      <c r="E1651" s="204">
        <v>988462</v>
      </c>
      <c r="F1651" s="204">
        <v>1147961</v>
      </c>
      <c r="G1651" s="204">
        <v>228159</v>
      </c>
      <c r="H1651" s="204">
        <v>7575926</v>
      </c>
    </row>
    <row r="1652" spans="1:8" x14ac:dyDescent="0.35">
      <c r="A1652" s="33" t="s">
        <v>621</v>
      </c>
      <c r="B1652" s="204">
        <v>3039459</v>
      </c>
      <c r="C1652" s="204">
        <v>1878937</v>
      </c>
      <c r="D1652" s="204">
        <v>691110</v>
      </c>
      <c r="E1652" s="204">
        <v>946169</v>
      </c>
      <c r="F1652" s="204">
        <v>1674671</v>
      </c>
      <c r="G1652" s="204">
        <v>322214</v>
      </c>
      <c r="H1652" s="204">
        <v>8552560</v>
      </c>
    </row>
    <row r="1653" spans="1:8" x14ac:dyDescent="0.35">
      <c r="A1653" s="33" t="s">
        <v>850</v>
      </c>
      <c r="B1653" s="204">
        <v>3806233</v>
      </c>
      <c r="C1653" s="204">
        <v>2122988</v>
      </c>
      <c r="D1653" s="204">
        <v>916668</v>
      </c>
      <c r="E1653" s="204">
        <v>1095129</v>
      </c>
      <c r="F1653" s="204">
        <v>2038389</v>
      </c>
      <c r="G1653" s="204">
        <v>320351</v>
      </c>
      <c r="H1653" s="204">
        <v>10299758</v>
      </c>
    </row>
    <row r="1654" spans="1:8" x14ac:dyDescent="0.35">
      <c r="A1654" s="33" t="s">
        <v>752</v>
      </c>
      <c r="B1654" s="204">
        <v>3538233</v>
      </c>
      <c r="C1654" s="204">
        <v>2353578</v>
      </c>
      <c r="D1654" s="204">
        <v>822047</v>
      </c>
      <c r="E1654" s="204">
        <v>1053732</v>
      </c>
      <c r="F1654" s="204">
        <v>2126634</v>
      </c>
      <c r="G1654" s="204">
        <v>426847</v>
      </c>
      <c r="H1654" s="204">
        <v>10321071</v>
      </c>
    </row>
    <row r="1655" spans="1:8" x14ac:dyDescent="0.35">
      <c r="A1655" s="33" t="s">
        <v>622</v>
      </c>
      <c r="B1655" s="204">
        <v>2528121</v>
      </c>
      <c r="C1655" s="204">
        <v>2474094</v>
      </c>
      <c r="D1655" s="204">
        <v>634885</v>
      </c>
      <c r="E1655" s="204">
        <v>1015165</v>
      </c>
      <c r="F1655" s="204">
        <v>1742548</v>
      </c>
      <c r="G1655" s="204">
        <v>320714</v>
      </c>
      <c r="H1655" s="204">
        <v>8715527</v>
      </c>
    </row>
    <row r="1656" spans="1:8" x14ac:dyDescent="0.35">
      <c r="A1656" s="33" t="s">
        <v>625</v>
      </c>
      <c r="B1656" s="204">
        <v>3076219</v>
      </c>
      <c r="C1656" s="204">
        <v>1849676</v>
      </c>
      <c r="D1656" s="204">
        <v>534370</v>
      </c>
      <c r="E1656" s="204">
        <v>1499033</v>
      </c>
      <c r="F1656" s="204">
        <v>1641912</v>
      </c>
      <c r="G1656" s="204">
        <v>385660</v>
      </c>
      <c r="H1656" s="204">
        <v>8986870</v>
      </c>
    </row>
    <row r="1657" spans="1:8" x14ac:dyDescent="0.35">
      <c r="A1657" s="33" t="s">
        <v>626</v>
      </c>
      <c r="B1657" s="204">
        <v>6117134</v>
      </c>
      <c r="C1657" s="204">
        <v>2392188</v>
      </c>
      <c r="D1657" s="204">
        <v>761390</v>
      </c>
      <c r="E1657" s="204">
        <v>1198162</v>
      </c>
      <c r="F1657" s="204">
        <v>1812640</v>
      </c>
      <c r="G1657" s="204">
        <v>369583</v>
      </c>
      <c r="H1657" s="204">
        <v>12651097</v>
      </c>
    </row>
    <row r="1658" spans="1:8" x14ac:dyDescent="0.35">
      <c r="A1658" s="33" t="s">
        <v>851</v>
      </c>
      <c r="B1658" s="204">
        <v>3752361</v>
      </c>
      <c r="C1658" s="204">
        <v>2288307</v>
      </c>
      <c r="D1658" s="204">
        <v>632365</v>
      </c>
      <c r="E1658" s="204">
        <v>1061937</v>
      </c>
      <c r="F1658" s="204">
        <v>1717828</v>
      </c>
      <c r="G1658" s="204">
        <v>325851</v>
      </c>
      <c r="H1658" s="204">
        <v>9778649</v>
      </c>
    </row>
    <row r="1659" spans="1:8" x14ac:dyDescent="0.35">
      <c r="A1659" s="33" t="s">
        <v>753</v>
      </c>
      <c r="B1659" s="204">
        <v>7645840</v>
      </c>
      <c r="C1659" s="204">
        <v>3677240</v>
      </c>
      <c r="D1659" s="204">
        <v>1062051</v>
      </c>
      <c r="E1659" s="204">
        <v>1391537</v>
      </c>
      <c r="F1659" s="204">
        <v>1674286</v>
      </c>
      <c r="G1659" s="204">
        <v>532611</v>
      </c>
      <c r="H1659" s="204">
        <v>15983565</v>
      </c>
    </row>
    <row r="1660" spans="1:8" x14ac:dyDescent="0.35">
      <c r="A1660" s="33" t="s">
        <v>627</v>
      </c>
      <c r="B1660" s="204">
        <v>6358002</v>
      </c>
      <c r="C1660" s="204">
        <v>2647370</v>
      </c>
      <c r="D1660" s="204">
        <v>663373</v>
      </c>
      <c r="E1660" s="204">
        <v>921467</v>
      </c>
      <c r="F1660" s="204">
        <v>1325749</v>
      </c>
      <c r="G1660" s="204">
        <v>419280</v>
      </c>
      <c r="H1660" s="204">
        <v>12335241</v>
      </c>
    </row>
    <row r="1661" spans="1:8" x14ac:dyDescent="0.35">
      <c r="A1661" s="33" t="s">
        <v>630</v>
      </c>
      <c r="B1661" s="204">
        <v>5556103</v>
      </c>
      <c r="C1661" s="204">
        <v>2202753</v>
      </c>
      <c r="D1661" s="204">
        <v>527828</v>
      </c>
      <c r="E1661" s="204">
        <v>1212416</v>
      </c>
      <c r="F1661" s="204">
        <v>1415993</v>
      </c>
      <c r="G1661" s="204">
        <v>318457</v>
      </c>
      <c r="H1661" s="204">
        <v>11233550</v>
      </c>
    </row>
    <row r="1662" spans="1:8" x14ac:dyDescent="0.35">
      <c r="A1662" s="33" t="s">
        <v>631</v>
      </c>
      <c r="B1662" s="204">
        <v>4464038</v>
      </c>
      <c r="C1662" s="204">
        <v>2233736</v>
      </c>
      <c r="D1662" s="204">
        <v>801872</v>
      </c>
      <c r="E1662" s="204">
        <v>922133</v>
      </c>
      <c r="F1662" s="204">
        <v>1746246</v>
      </c>
      <c r="G1662" s="204">
        <v>340486</v>
      </c>
      <c r="H1662" s="204">
        <v>10508511</v>
      </c>
    </row>
    <row r="1663" spans="1:8" x14ac:dyDescent="0.35">
      <c r="A1663" s="33" t="s">
        <v>852</v>
      </c>
      <c r="B1663" s="204">
        <v>6540646</v>
      </c>
      <c r="C1663" s="204">
        <v>3124575</v>
      </c>
      <c r="D1663" s="204">
        <v>861620</v>
      </c>
      <c r="E1663" s="204">
        <v>1149045</v>
      </c>
      <c r="F1663" s="204">
        <v>1375459</v>
      </c>
      <c r="G1663" s="204">
        <v>376613</v>
      </c>
      <c r="H1663" s="204">
        <v>13427958</v>
      </c>
    </row>
    <row r="1664" spans="1:8" x14ac:dyDescent="0.35">
      <c r="A1664" s="33" t="s">
        <v>754</v>
      </c>
      <c r="B1664" s="204">
        <v>8866740</v>
      </c>
      <c r="C1664" s="204">
        <v>2302721</v>
      </c>
      <c r="D1664" s="204">
        <v>840028</v>
      </c>
      <c r="E1664" s="204">
        <v>1107739</v>
      </c>
      <c r="F1664" s="204">
        <v>1368307</v>
      </c>
      <c r="G1664" s="204">
        <v>372658</v>
      </c>
      <c r="H1664" s="204">
        <v>14858193</v>
      </c>
    </row>
    <row r="1665" spans="1:8" x14ac:dyDescent="0.35">
      <c r="A1665" s="33" t="s">
        <v>632</v>
      </c>
      <c r="B1665" s="204">
        <v>8050528</v>
      </c>
      <c r="C1665" s="204">
        <v>1975215</v>
      </c>
      <c r="D1665" s="204">
        <v>791563</v>
      </c>
      <c r="E1665" s="204">
        <v>1140633</v>
      </c>
      <c r="F1665" s="204">
        <v>1395521</v>
      </c>
      <c r="G1665" s="204">
        <v>409436</v>
      </c>
      <c r="H1665" s="204">
        <v>13762896</v>
      </c>
    </row>
    <row r="1666" spans="1:8" x14ac:dyDescent="0.35">
      <c r="A1666" s="33" t="s">
        <v>635</v>
      </c>
      <c r="B1666" s="204">
        <v>6015538</v>
      </c>
      <c r="C1666" s="204">
        <v>1740404</v>
      </c>
      <c r="D1666" s="204">
        <v>435769</v>
      </c>
      <c r="E1666" s="204">
        <v>1711791</v>
      </c>
      <c r="F1666" s="204">
        <v>925482</v>
      </c>
      <c r="G1666" s="204">
        <v>297060</v>
      </c>
      <c r="H1666" s="204">
        <v>11126044</v>
      </c>
    </row>
    <row r="1667" spans="1:8" x14ac:dyDescent="0.35">
      <c r="A1667" s="33" t="s">
        <v>636</v>
      </c>
      <c r="B1667" s="204">
        <v>8905084</v>
      </c>
      <c r="C1667" s="204">
        <v>3344525</v>
      </c>
      <c r="D1667" s="204">
        <v>821514</v>
      </c>
      <c r="E1667" s="204">
        <v>1296931</v>
      </c>
      <c r="F1667" s="204">
        <v>1785680</v>
      </c>
      <c r="G1667" s="204">
        <v>500796</v>
      </c>
      <c r="H1667" s="204">
        <v>16654530</v>
      </c>
    </row>
    <row r="1668" spans="1:8" x14ac:dyDescent="0.35">
      <c r="A1668" s="33" t="s">
        <v>853</v>
      </c>
      <c r="B1668" s="204">
        <v>11441738</v>
      </c>
      <c r="C1668" s="204">
        <v>2319759</v>
      </c>
      <c r="D1668" s="204">
        <v>769631</v>
      </c>
      <c r="E1668" s="204">
        <v>969691</v>
      </c>
      <c r="F1668" s="204">
        <v>1676736</v>
      </c>
      <c r="G1668" s="204">
        <v>508930</v>
      </c>
      <c r="H1668" s="204">
        <v>17686485</v>
      </c>
    </row>
    <row r="1669" spans="1:8" x14ac:dyDescent="0.35">
      <c r="A1669" s="33" t="s">
        <v>755</v>
      </c>
      <c r="B1669" s="204">
        <v>9694897</v>
      </c>
      <c r="C1669" s="204">
        <v>2495396</v>
      </c>
      <c r="D1669" s="204">
        <v>742737</v>
      </c>
      <c r="E1669" s="204">
        <v>938712</v>
      </c>
      <c r="F1669" s="204">
        <v>1430263</v>
      </c>
      <c r="G1669" s="204">
        <v>397857</v>
      </c>
      <c r="H1669" s="204">
        <v>15699862</v>
      </c>
    </row>
    <row r="1670" spans="1:8" x14ac:dyDescent="0.35">
      <c r="A1670" s="33" t="s">
        <v>637</v>
      </c>
      <c r="B1670" s="204">
        <v>6564481</v>
      </c>
      <c r="C1670" s="204">
        <v>2797252</v>
      </c>
      <c r="D1670" s="204">
        <v>649624</v>
      </c>
      <c r="E1670" s="204">
        <v>836909</v>
      </c>
      <c r="F1670" s="204">
        <v>1360613</v>
      </c>
      <c r="G1670" s="204">
        <v>296199</v>
      </c>
      <c r="H1670" s="204">
        <v>12505078</v>
      </c>
    </row>
    <row r="1671" spans="1:8" x14ac:dyDescent="0.35">
      <c r="A1671" s="265" t="s">
        <v>905</v>
      </c>
      <c r="B1671" s="195">
        <f>SUM(B1649:B1670)</f>
        <v>133319171</v>
      </c>
      <c r="C1671" s="195">
        <f t="shared" ref="C1671:H1671" si="131">SUM(C1649:C1670)</f>
        <v>51731345</v>
      </c>
      <c r="D1671" s="195">
        <f t="shared" si="131"/>
        <v>16400854</v>
      </c>
      <c r="E1671" s="195">
        <f t="shared" si="131"/>
        <v>24584420</v>
      </c>
      <c r="F1671" s="195">
        <f t="shared" si="131"/>
        <v>34543053</v>
      </c>
      <c r="G1671" s="195">
        <f t="shared" si="131"/>
        <v>8225477</v>
      </c>
      <c r="H1671" s="195">
        <f t="shared" si="131"/>
        <v>268804320</v>
      </c>
    </row>
    <row r="1672" spans="1:8" x14ac:dyDescent="0.35">
      <c r="A1672" s="264" t="s">
        <v>906</v>
      </c>
      <c r="B1672" s="194">
        <f>B1671/22</f>
        <v>6059962.3181818184</v>
      </c>
      <c r="C1672" s="194">
        <f t="shared" ref="C1672:H1672" si="132">C1671/22</f>
        <v>2351424.7727272729</v>
      </c>
      <c r="D1672" s="194">
        <f t="shared" si="132"/>
        <v>745493.36363636365</v>
      </c>
      <c r="E1672" s="194">
        <f t="shared" si="132"/>
        <v>1117473.6363636365</v>
      </c>
      <c r="F1672" s="194">
        <f t="shared" si="132"/>
        <v>1570138.7727272727</v>
      </c>
      <c r="G1672" s="194">
        <f t="shared" si="132"/>
        <v>373885.31818181818</v>
      </c>
      <c r="H1672" s="194">
        <f t="shared" si="132"/>
        <v>12218378.181818182</v>
      </c>
    </row>
    <row r="1675" spans="1:8" ht="21" x14ac:dyDescent="0.5">
      <c r="A1675" s="231">
        <v>2013</v>
      </c>
    </row>
    <row r="1677" spans="1:8" x14ac:dyDescent="0.35">
      <c r="A1677" s="33" t="s">
        <v>643</v>
      </c>
      <c r="B1677" s="204">
        <v>7997829</v>
      </c>
      <c r="C1677" s="204">
        <v>3292650</v>
      </c>
      <c r="D1677" s="204">
        <v>1144256</v>
      </c>
      <c r="E1677" s="204">
        <v>1034368</v>
      </c>
      <c r="F1677" s="204">
        <v>1572049</v>
      </c>
      <c r="G1677" s="204">
        <v>437289</v>
      </c>
      <c r="H1677" s="204">
        <v>15478441</v>
      </c>
    </row>
    <row r="1678" spans="1:8" x14ac:dyDescent="0.35">
      <c r="A1678" s="33" t="s">
        <v>856</v>
      </c>
      <c r="B1678" s="204">
        <v>6364633</v>
      </c>
      <c r="C1678" s="204">
        <v>2369466</v>
      </c>
      <c r="D1678" s="204">
        <v>750381</v>
      </c>
      <c r="E1678" s="204">
        <v>985698</v>
      </c>
      <c r="F1678" s="204">
        <v>1743147</v>
      </c>
      <c r="G1678" s="204">
        <v>316570</v>
      </c>
      <c r="H1678" s="204">
        <v>12529895</v>
      </c>
    </row>
    <row r="1679" spans="1:8" x14ac:dyDescent="0.35">
      <c r="A1679" s="33" t="s">
        <v>857</v>
      </c>
      <c r="B1679" s="204">
        <v>9034274</v>
      </c>
      <c r="C1679" s="204">
        <v>1826142</v>
      </c>
      <c r="D1679" s="204">
        <v>1021016</v>
      </c>
      <c r="E1679" s="204">
        <v>965503</v>
      </c>
      <c r="F1679" s="204">
        <v>1335693</v>
      </c>
      <c r="G1679" s="204">
        <v>335181</v>
      </c>
      <c r="H1679" s="204">
        <v>14517809</v>
      </c>
    </row>
    <row r="1680" spans="1:8" x14ac:dyDescent="0.35">
      <c r="A1680" s="33" t="s">
        <v>758</v>
      </c>
      <c r="B1680" s="204">
        <v>9353114</v>
      </c>
      <c r="C1680" s="204">
        <v>3679025</v>
      </c>
      <c r="D1680" s="204">
        <v>1043486</v>
      </c>
      <c r="E1680" s="204">
        <v>824187</v>
      </c>
      <c r="F1680" s="204">
        <v>1356939</v>
      </c>
      <c r="G1680" s="204">
        <v>313896</v>
      </c>
      <c r="H1680" s="204">
        <v>16570647</v>
      </c>
    </row>
    <row r="1681" spans="1:8" x14ac:dyDescent="0.35">
      <c r="A1681" s="33" t="s">
        <v>646</v>
      </c>
      <c r="B1681" s="204">
        <v>5415599</v>
      </c>
      <c r="C1681" s="204">
        <v>2232097</v>
      </c>
      <c r="D1681" s="204">
        <v>807261</v>
      </c>
      <c r="E1681" s="204">
        <v>747300</v>
      </c>
      <c r="F1681" s="204">
        <v>1525054</v>
      </c>
      <c r="G1681" s="204">
        <v>190908</v>
      </c>
      <c r="H1681" s="204">
        <v>10918219</v>
      </c>
    </row>
    <row r="1682" spans="1:8" x14ac:dyDescent="0.35">
      <c r="A1682" s="33" t="s">
        <v>647</v>
      </c>
      <c r="B1682" s="204">
        <v>5564038</v>
      </c>
      <c r="C1682" s="204">
        <v>2907347</v>
      </c>
      <c r="D1682" s="204">
        <v>1092900</v>
      </c>
      <c r="E1682" s="204">
        <v>887926</v>
      </c>
      <c r="F1682" s="204">
        <v>1687112</v>
      </c>
      <c r="G1682" s="204">
        <v>289648</v>
      </c>
      <c r="H1682" s="204">
        <v>12428971</v>
      </c>
    </row>
    <row r="1683" spans="1:8" x14ac:dyDescent="0.35">
      <c r="A1683" s="33" t="s">
        <v>858</v>
      </c>
      <c r="B1683" s="204">
        <v>5984774</v>
      </c>
      <c r="C1683" s="204">
        <v>3024740</v>
      </c>
      <c r="D1683" s="204">
        <v>1319761</v>
      </c>
      <c r="E1683" s="204">
        <v>875796</v>
      </c>
      <c r="F1683" s="204">
        <v>1518296</v>
      </c>
      <c r="G1683" s="204">
        <v>241417</v>
      </c>
      <c r="H1683" s="204">
        <v>12964784</v>
      </c>
    </row>
    <row r="1684" spans="1:8" x14ac:dyDescent="0.35">
      <c r="A1684" s="33" t="s">
        <v>759</v>
      </c>
      <c r="B1684" s="204">
        <v>6023437</v>
      </c>
      <c r="C1684" s="204">
        <v>3093525</v>
      </c>
      <c r="D1684" s="204">
        <v>1219410</v>
      </c>
      <c r="E1684" s="204">
        <v>1379265</v>
      </c>
      <c r="F1684" s="204">
        <v>1689793</v>
      </c>
      <c r="G1684" s="204">
        <v>397353</v>
      </c>
      <c r="H1684" s="204">
        <v>13802783</v>
      </c>
    </row>
    <row r="1685" spans="1:8" x14ac:dyDescent="0.35">
      <c r="A1685" s="33" t="s">
        <v>648</v>
      </c>
      <c r="B1685" s="204">
        <v>4864481</v>
      </c>
      <c r="C1685" s="204">
        <v>2971623</v>
      </c>
      <c r="D1685" s="204">
        <v>920724</v>
      </c>
      <c r="E1685" s="204">
        <v>900513</v>
      </c>
      <c r="F1685" s="204">
        <v>1430727</v>
      </c>
      <c r="G1685" s="204">
        <v>356975</v>
      </c>
      <c r="H1685" s="204">
        <v>11445043</v>
      </c>
    </row>
    <row r="1686" spans="1:8" x14ac:dyDescent="0.35">
      <c r="A1686" s="33" t="s">
        <v>651</v>
      </c>
      <c r="B1686" s="204">
        <v>9201021</v>
      </c>
      <c r="C1686" s="204">
        <v>4417727</v>
      </c>
      <c r="D1686" s="204">
        <v>650044</v>
      </c>
      <c r="E1686" s="204">
        <v>802355</v>
      </c>
      <c r="F1686" s="204">
        <v>1653975</v>
      </c>
      <c r="G1686" s="204">
        <v>307433</v>
      </c>
      <c r="H1686" s="204">
        <v>17032555</v>
      </c>
    </row>
    <row r="1687" spans="1:8" x14ac:dyDescent="0.35">
      <c r="A1687" s="33" t="s">
        <v>652</v>
      </c>
      <c r="B1687" s="204">
        <v>6867983</v>
      </c>
      <c r="C1687" s="204">
        <v>3067427</v>
      </c>
      <c r="D1687" s="204">
        <v>481564</v>
      </c>
      <c r="E1687" s="204">
        <v>956580</v>
      </c>
      <c r="F1687" s="204">
        <v>2056015</v>
      </c>
      <c r="G1687" s="204">
        <v>273400</v>
      </c>
      <c r="H1687" s="204">
        <v>13702969</v>
      </c>
    </row>
    <row r="1688" spans="1:8" x14ac:dyDescent="0.35">
      <c r="A1688" s="33" t="s">
        <v>859</v>
      </c>
      <c r="B1688" s="204">
        <v>11346634</v>
      </c>
      <c r="C1688" s="204">
        <v>4262033</v>
      </c>
      <c r="D1688" s="204">
        <v>952595</v>
      </c>
      <c r="E1688" s="204">
        <v>745470</v>
      </c>
      <c r="F1688" s="204">
        <v>1738265</v>
      </c>
      <c r="G1688" s="204">
        <v>480546</v>
      </c>
      <c r="H1688" s="204">
        <v>19525543</v>
      </c>
    </row>
    <row r="1689" spans="1:8" x14ac:dyDescent="0.35">
      <c r="A1689" s="33" t="s">
        <v>760</v>
      </c>
      <c r="B1689" s="204">
        <v>8843176</v>
      </c>
      <c r="C1689" s="204">
        <v>3370576</v>
      </c>
      <c r="D1689" s="204">
        <v>962792</v>
      </c>
      <c r="E1689" s="204">
        <v>892169</v>
      </c>
      <c r="F1689" s="204">
        <v>1885885</v>
      </c>
      <c r="G1689" s="204">
        <v>388141</v>
      </c>
      <c r="H1689" s="204">
        <v>16342739</v>
      </c>
    </row>
    <row r="1690" spans="1:8" x14ac:dyDescent="0.35">
      <c r="A1690" s="33" t="s">
        <v>653</v>
      </c>
      <c r="B1690" s="204">
        <v>5204954</v>
      </c>
      <c r="C1690" s="204">
        <v>2707154</v>
      </c>
      <c r="D1690" s="204">
        <v>652690</v>
      </c>
      <c r="E1690" s="204">
        <v>938934</v>
      </c>
      <c r="F1690" s="204">
        <v>1349098</v>
      </c>
      <c r="G1690" s="204">
        <v>389563</v>
      </c>
      <c r="H1690" s="204">
        <v>11242393</v>
      </c>
    </row>
    <row r="1691" spans="1:8" x14ac:dyDescent="0.35">
      <c r="A1691" s="33" t="s">
        <v>656</v>
      </c>
      <c r="B1691" s="204">
        <v>4139447</v>
      </c>
      <c r="C1691" s="204">
        <v>2403758</v>
      </c>
      <c r="D1691" s="204">
        <v>539645</v>
      </c>
      <c r="E1691" s="204">
        <v>665854</v>
      </c>
      <c r="F1691" s="204">
        <v>1378470</v>
      </c>
      <c r="G1691" s="204">
        <v>324644</v>
      </c>
      <c r="H1691" s="204">
        <v>9451818</v>
      </c>
    </row>
    <row r="1692" spans="1:8" x14ac:dyDescent="0.35">
      <c r="A1692" s="33" t="s">
        <v>657</v>
      </c>
      <c r="B1692" s="204">
        <v>5337360</v>
      </c>
      <c r="C1692" s="204">
        <v>2106610</v>
      </c>
      <c r="D1692" s="204">
        <v>558469</v>
      </c>
      <c r="E1692" s="204">
        <v>819164</v>
      </c>
      <c r="F1692" s="204">
        <v>1726311</v>
      </c>
      <c r="G1692" s="204">
        <v>335211</v>
      </c>
      <c r="H1692" s="204">
        <v>10883125</v>
      </c>
    </row>
    <row r="1693" spans="1:8" x14ac:dyDescent="0.35">
      <c r="A1693" s="33" t="s">
        <v>860</v>
      </c>
      <c r="B1693" s="204">
        <v>4973124</v>
      </c>
      <c r="C1693" s="204">
        <v>2394779</v>
      </c>
      <c r="D1693" s="204">
        <v>552724</v>
      </c>
      <c r="E1693" s="204">
        <v>913753</v>
      </c>
      <c r="F1693" s="204">
        <v>1612102</v>
      </c>
      <c r="G1693" s="204">
        <v>313923</v>
      </c>
      <c r="H1693" s="204">
        <v>10760405</v>
      </c>
    </row>
    <row r="1694" spans="1:8" x14ac:dyDescent="0.35">
      <c r="A1694" s="33" t="s">
        <v>761</v>
      </c>
      <c r="B1694" s="204">
        <v>4393897</v>
      </c>
      <c r="C1694" s="204">
        <v>2177532</v>
      </c>
      <c r="D1694" s="204">
        <v>588318</v>
      </c>
      <c r="E1694" s="204">
        <v>774398</v>
      </c>
      <c r="F1694" s="204">
        <v>1396718</v>
      </c>
      <c r="G1694" s="204">
        <v>327964</v>
      </c>
      <c r="H1694" s="204">
        <v>9658827</v>
      </c>
    </row>
    <row r="1695" spans="1:8" x14ac:dyDescent="0.35">
      <c r="A1695" s="33" t="s">
        <v>658</v>
      </c>
      <c r="B1695" s="204">
        <v>4728891</v>
      </c>
      <c r="C1695" s="204">
        <v>2318799</v>
      </c>
      <c r="D1695" s="204">
        <v>589336</v>
      </c>
      <c r="E1695" s="204">
        <v>890724</v>
      </c>
      <c r="F1695" s="204">
        <v>1232608</v>
      </c>
      <c r="G1695" s="204">
        <v>284907</v>
      </c>
      <c r="H1695" s="204">
        <v>10045265</v>
      </c>
    </row>
    <row r="1696" spans="1:8" x14ac:dyDescent="0.35">
      <c r="A1696" s="33" t="s">
        <v>661</v>
      </c>
      <c r="B1696" s="204">
        <v>5431463</v>
      </c>
      <c r="C1696" s="204">
        <v>3145816</v>
      </c>
      <c r="D1696" s="204">
        <v>654481</v>
      </c>
      <c r="E1696" s="204">
        <v>1352234</v>
      </c>
      <c r="F1696" s="204">
        <v>1212632</v>
      </c>
      <c r="G1696" s="204">
        <v>238430</v>
      </c>
      <c r="H1696" s="204">
        <v>12035056</v>
      </c>
    </row>
    <row r="1697" spans="1:8" x14ac:dyDescent="0.35">
      <c r="A1697" s="265" t="s">
        <v>907</v>
      </c>
      <c r="B1697" s="195">
        <f>SUM(B1677:B1696)</f>
        <v>131070129</v>
      </c>
      <c r="C1697" s="195">
        <f t="shared" ref="C1697:H1697" si="133">SUM(C1677:C1696)</f>
        <v>57768826</v>
      </c>
      <c r="D1697" s="195">
        <f t="shared" si="133"/>
        <v>16501853</v>
      </c>
      <c r="E1697" s="195">
        <f t="shared" si="133"/>
        <v>18352191</v>
      </c>
      <c r="F1697" s="195">
        <f t="shared" si="133"/>
        <v>31100889</v>
      </c>
      <c r="G1697" s="195">
        <f t="shared" si="133"/>
        <v>6543399</v>
      </c>
      <c r="H1697" s="195">
        <f t="shared" si="133"/>
        <v>261337287</v>
      </c>
    </row>
    <row r="1698" spans="1:8" x14ac:dyDescent="0.35">
      <c r="A1698" s="264" t="s">
        <v>908</v>
      </c>
      <c r="B1698" s="194">
        <f>B1697/20</f>
        <v>6553506.4500000002</v>
      </c>
      <c r="C1698" s="194">
        <f t="shared" ref="C1698:H1698" si="134">C1697/20</f>
        <v>2888441.3</v>
      </c>
      <c r="D1698" s="194">
        <f t="shared" si="134"/>
        <v>825092.65</v>
      </c>
      <c r="E1698" s="194">
        <f t="shared" si="134"/>
        <v>917609.55</v>
      </c>
      <c r="F1698" s="194">
        <f t="shared" si="134"/>
        <v>1555044.45</v>
      </c>
      <c r="G1698" s="194">
        <f t="shared" si="134"/>
        <v>327169.95</v>
      </c>
      <c r="H1698" s="194">
        <f t="shared" si="134"/>
        <v>13066864.35</v>
      </c>
    </row>
    <row r="1700" spans="1:8" x14ac:dyDescent="0.35">
      <c r="A1700" s="33" t="s">
        <v>863</v>
      </c>
      <c r="B1700" s="204">
        <v>5356753</v>
      </c>
      <c r="C1700" s="204">
        <v>2588551</v>
      </c>
      <c r="D1700" s="204">
        <v>759575</v>
      </c>
      <c r="E1700" s="204">
        <v>1255290</v>
      </c>
      <c r="F1700" s="204">
        <v>1488187</v>
      </c>
      <c r="G1700" s="204">
        <v>416129</v>
      </c>
      <c r="H1700" s="204">
        <v>11864485</v>
      </c>
    </row>
    <row r="1701" spans="1:8" x14ac:dyDescent="0.35">
      <c r="A1701" s="33" t="s">
        <v>864</v>
      </c>
      <c r="B1701" s="204">
        <v>7207587</v>
      </c>
      <c r="C1701" s="204">
        <v>2593700</v>
      </c>
      <c r="D1701" s="204">
        <v>772226</v>
      </c>
      <c r="E1701" s="204">
        <v>1016854</v>
      </c>
      <c r="F1701" s="204">
        <v>1697420</v>
      </c>
      <c r="G1701" s="204">
        <v>330545</v>
      </c>
      <c r="H1701" s="204">
        <v>13618332</v>
      </c>
    </row>
    <row r="1702" spans="1:8" x14ac:dyDescent="0.35">
      <c r="A1702" s="33" t="s">
        <v>764</v>
      </c>
      <c r="B1702" s="204">
        <v>5654430</v>
      </c>
      <c r="C1702" s="204">
        <v>3532697</v>
      </c>
      <c r="D1702" s="204">
        <v>663111</v>
      </c>
      <c r="E1702" s="204">
        <v>923131</v>
      </c>
      <c r="F1702" s="204">
        <v>1464963</v>
      </c>
      <c r="G1702" s="204">
        <v>257183</v>
      </c>
      <c r="H1702" s="204">
        <v>12495515</v>
      </c>
    </row>
    <row r="1703" spans="1:8" x14ac:dyDescent="0.35">
      <c r="A1703" s="33" t="s">
        <v>765</v>
      </c>
      <c r="B1703" s="204">
        <v>4172551</v>
      </c>
      <c r="C1703" s="204">
        <v>2368357</v>
      </c>
      <c r="D1703" s="204">
        <v>623448</v>
      </c>
      <c r="E1703" s="204">
        <v>774451</v>
      </c>
      <c r="F1703" s="204">
        <v>1053802</v>
      </c>
      <c r="G1703" s="204">
        <v>225573</v>
      </c>
      <c r="H1703" s="204">
        <v>9218182</v>
      </c>
    </row>
    <row r="1704" spans="1:8" x14ac:dyDescent="0.35">
      <c r="A1704" s="33" t="s">
        <v>768</v>
      </c>
      <c r="B1704" s="204">
        <v>3408054</v>
      </c>
      <c r="C1704" s="204">
        <v>2417925</v>
      </c>
      <c r="D1704" s="204">
        <v>500524</v>
      </c>
      <c r="E1704" s="204">
        <v>956309</v>
      </c>
      <c r="F1704" s="204">
        <v>1801891</v>
      </c>
      <c r="G1704" s="204">
        <v>215933</v>
      </c>
      <c r="H1704" s="204">
        <v>9300636</v>
      </c>
    </row>
    <row r="1705" spans="1:8" x14ac:dyDescent="0.35">
      <c r="A1705" s="33" t="s">
        <v>865</v>
      </c>
      <c r="B1705" s="204">
        <v>5061471</v>
      </c>
      <c r="C1705" s="204">
        <v>3727197</v>
      </c>
      <c r="D1705" s="204">
        <v>578804</v>
      </c>
      <c r="E1705" s="204">
        <v>1031728</v>
      </c>
      <c r="F1705" s="204">
        <v>1578184</v>
      </c>
      <c r="G1705" s="204">
        <v>245314</v>
      </c>
      <c r="H1705" s="204">
        <v>12222698</v>
      </c>
    </row>
    <row r="1706" spans="1:8" x14ac:dyDescent="0.35">
      <c r="A1706" s="33" t="s">
        <v>866</v>
      </c>
      <c r="B1706" s="204">
        <v>5404292</v>
      </c>
      <c r="C1706" s="204">
        <v>4030601</v>
      </c>
      <c r="D1706" s="204">
        <v>731520</v>
      </c>
      <c r="E1706" s="204">
        <v>937702</v>
      </c>
      <c r="F1706" s="204">
        <v>1757675</v>
      </c>
      <c r="G1706" s="204">
        <v>326207</v>
      </c>
      <c r="H1706" s="204">
        <v>13187997</v>
      </c>
    </row>
    <row r="1707" spans="1:8" x14ac:dyDescent="0.35">
      <c r="A1707" s="33" t="s">
        <v>769</v>
      </c>
      <c r="B1707" s="204">
        <v>5735523</v>
      </c>
      <c r="C1707" s="204">
        <v>3649910</v>
      </c>
      <c r="D1707" s="204">
        <v>630630</v>
      </c>
      <c r="E1707" s="204">
        <v>997803</v>
      </c>
      <c r="F1707" s="204">
        <v>2008223</v>
      </c>
      <c r="G1707" s="204">
        <v>303296</v>
      </c>
      <c r="H1707" s="204">
        <v>13325385</v>
      </c>
    </row>
    <row r="1708" spans="1:8" x14ac:dyDescent="0.35">
      <c r="A1708" s="33" t="s">
        <v>770</v>
      </c>
      <c r="B1708" s="204">
        <v>4651005</v>
      </c>
      <c r="C1708" s="204">
        <v>2631987</v>
      </c>
      <c r="D1708" s="204">
        <v>569549</v>
      </c>
      <c r="E1708" s="204">
        <v>995670</v>
      </c>
      <c r="F1708" s="204">
        <v>1822797</v>
      </c>
      <c r="G1708" s="204">
        <v>367907</v>
      </c>
      <c r="H1708" s="204">
        <v>11038915</v>
      </c>
    </row>
    <row r="1709" spans="1:8" x14ac:dyDescent="0.35">
      <c r="A1709" s="33" t="s">
        <v>773</v>
      </c>
      <c r="B1709" s="204">
        <v>873354</v>
      </c>
      <c r="C1709" s="204">
        <v>2372552</v>
      </c>
      <c r="D1709" s="204">
        <v>355141</v>
      </c>
      <c r="E1709" s="204">
        <v>706185</v>
      </c>
      <c r="F1709" s="204">
        <v>1234569</v>
      </c>
      <c r="G1709" s="204">
        <v>233030</v>
      </c>
      <c r="H1709" s="204">
        <v>5774831</v>
      </c>
    </row>
    <row r="1710" spans="1:8" x14ac:dyDescent="0.35">
      <c r="A1710" s="33" t="s">
        <v>867</v>
      </c>
      <c r="B1710" s="204">
        <v>4126364</v>
      </c>
      <c r="C1710" s="204">
        <v>2985507</v>
      </c>
      <c r="D1710" s="204">
        <v>672853</v>
      </c>
      <c r="E1710" s="204">
        <v>851484</v>
      </c>
      <c r="F1710" s="204">
        <v>1617244</v>
      </c>
      <c r="G1710" s="204">
        <v>397060</v>
      </c>
      <c r="H1710" s="204">
        <v>10650512</v>
      </c>
    </row>
    <row r="1711" spans="1:8" x14ac:dyDescent="0.35">
      <c r="A1711" s="33" t="s">
        <v>868</v>
      </c>
      <c r="B1711" s="204">
        <v>5345910</v>
      </c>
      <c r="C1711" s="204">
        <v>2824298</v>
      </c>
      <c r="D1711" s="204">
        <v>730442</v>
      </c>
      <c r="E1711" s="204">
        <v>922455</v>
      </c>
      <c r="F1711" s="204">
        <v>2057611</v>
      </c>
      <c r="G1711" s="204">
        <v>326161</v>
      </c>
      <c r="H1711" s="204">
        <v>12206877</v>
      </c>
    </row>
    <row r="1712" spans="1:8" x14ac:dyDescent="0.35">
      <c r="A1712" s="33" t="s">
        <v>774</v>
      </c>
      <c r="B1712" s="204">
        <v>6452358</v>
      </c>
      <c r="C1712" s="204">
        <v>2762574</v>
      </c>
      <c r="D1712" s="204">
        <v>840129</v>
      </c>
      <c r="E1712" s="204">
        <v>1021690</v>
      </c>
      <c r="F1712" s="204">
        <v>2015951</v>
      </c>
      <c r="G1712" s="204">
        <v>415286</v>
      </c>
      <c r="H1712" s="204">
        <v>13507988</v>
      </c>
    </row>
    <row r="1713" spans="1:8" x14ac:dyDescent="0.35">
      <c r="A1713" s="33" t="s">
        <v>775</v>
      </c>
      <c r="B1713" s="204">
        <v>5369170</v>
      </c>
      <c r="C1713" s="204">
        <v>2776441</v>
      </c>
      <c r="D1713" s="204">
        <v>499443</v>
      </c>
      <c r="E1713" s="204">
        <v>925129</v>
      </c>
      <c r="F1713" s="204">
        <v>1385405</v>
      </c>
      <c r="G1713" s="204">
        <v>225781</v>
      </c>
      <c r="H1713" s="204">
        <v>11181369</v>
      </c>
    </row>
    <row r="1714" spans="1:8" x14ac:dyDescent="0.35">
      <c r="A1714" s="33" t="s">
        <v>778</v>
      </c>
      <c r="B1714" s="204">
        <v>3220628</v>
      </c>
      <c r="C1714" s="204">
        <v>1792541</v>
      </c>
      <c r="D1714" s="204">
        <v>393059</v>
      </c>
      <c r="E1714" s="204">
        <v>767653</v>
      </c>
      <c r="F1714" s="204">
        <v>1426028</v>
      </c>
      <c r="G1714" s="204">
        <v>200511</v>
      </c>
      <c r="H1714" s="204">
        <v>7800420</v>
      </c>
    </row>
    <row r="1715" spans="1:8" x14ac:dyDescent="0.35">
      <c r="A1715" s="33" t="s">
        <v>869</v>
      </c>
      <c r="B1715" s="204">
        <v>6221228</v>
      </c>
      <c r="C1715" s="204">
        <v>3001544</v>
      </c>
      <c r="D1715" s="204">
        <v>742854</v>
      </c>
      <c r="E1715" s="204">
        <v>785814</v>
      </c>
      <c r="F1715" s="204">
        <v>1946358</v>
      </c>
      <c r="G1715" s="204">
        <v>364351</v>
      </c>
      <c r="H1715" s="204">
        <v>13062149</v>
      </c>
    </row>
    <row r="1716" spans="1:8" x14ac:dyDescent="0.35">
      <c r="A1716" s="33" t="s">
        <v>870</v>
      </c>
      <c r="B1716" s="204">
        <v>5826425</v>
      </c>
      <c r="C1716" s="204">
        <v>2358676</v>
      </c>
      <c r="D1716" s="204">
        <v>746468</v>
      </c>
      <c r="E1716" s="204">
        <v>1039533</v>
      </c>
      <c r="F1716" s="204">
        <v>1933585</v>
      </c>
      <c r="G1716" s="204">
        <v>253175</v>
      </c>
      <c r="H1716" s="204">
        <v>12157862</v>
      </c>
    </row>
    <row r="1717" spans="1:8" x14ac:dyDescent="0.35">
      <c r="A1717" s="33" t="s">
        <v>779</v>
      </c>
      <c r="B1717" s="204">
        <v>4092401</v>
      </c>
      <c r="C1717" s="204">
        <v>1905283</v>
      </c>
      <c r="D1717" s="204">
        <v>660254</v>
      </c>
      <c r="E1717" s="204">
        <v>970861</v>
      </c>
      <c r="F1717" s="204">
        <v>1617575</v>
      </c>
      <c r="G1717" s="204">
        <v>305956</v>
      </c>
      <c r="H1717" s="204">
        <v>9552330</v>
      </c>
    </row>
    <row r="1718" spans="1:8" x14ac:dyDescent="0.35">
      <c r="A1718" s="33" t="s">
        <v>780</v>
      </c>
      <c r="B1718" s="204">
        <v>3534353</v>
      </c>
      <c r="C1718" s="204">
        <v>2004913</v>
      </c>
      <c r="D1718" s="204">
        <v>569098</v>
      </c>
      <c r="E1718" s="204">
        <v>962466</v>
      </c>
      <c r="F1718" s="204">
        <v>1236794</v>
      </c>
      <c r="G1718" s="204">
        <v>282343</v>
      </c>
      <c r="H1718" s="204">
        <v>8589967</v>
      </c>
    </row>
    <row r="1719" spans="1:8" x14ac:dyDescent="0.35">
      <c r="A1719" s="33" t="s">
        <v>783</v>
      </c>
      <c r="B1719" s="204">
        <v>3292296</v>
      </c>
      <c r="C1719" s="204">
        <v>1819737</v>
      </c>
      <c r="D1719" s="204">
        <v>424501</v>
      </c>
      <c r="E1719" s="204">
        <v>1230774</v>
      </c>
      <c r="F1719" s="204">
        <v>1765361</v>
      </c>
      <c r="G1719" s="204">
        <v>254077</v>
      </c>
      <c r="H1719" s="204">
        <v>8786746</v>
      </c>
    </row>
    <row r="1720" spans="1:8" x14ac:dyDescent="0.35">
      <c r="A1720" s="33" t="s">
        <v>871</v>
      </c>
      <c r="B1720" s="204">
        <v>4041738</v>
      </c>
      <c r="C1720" s="204">
        <v>1909051</v>
      </c>
      <c r="D1720" s="204">
        <v>707623</v>
      </c>
      <c r="E1720" s="204">
        <v>1055007</v>
      </c>
      <c r="F1720" s="204">
        <v>1293350</v>
      </c>
      <c r="G1720" s="204">
        <v>283623</v>
      </c>
      <c r="H1720" s="204">
        <v>9290392</v>
      </c>
    </row>
    <row r="1721" spans="1:8" x14ac:dyDescent="0.35">
      <c r="A1721" s="33" t="s">
        <v>872</v>
      </c>
      <c r="B1721" s="204">
        <v>6271426</v>
      </c>
      <c r="C1721" s="204">
        <v>2776145</v>
      </c>
      <c r="D1721" s="204">
        <v>718141</v>
      </c>
      <c r="E1721" s="204">
        <v>1019976</v>
      </c>
      <c r="F1721" s="204">
        <v>1638744</v>
      </c>
      <c r="G1721" s="204">
        <v>365234</v>
      </c>
      <c r="H1721" s="204">
        <v>12789666</v>
      </c>
    </row>
    <row r="1722" spans="1:8" x14ac:dyDescent="0.35">
      <c r="A1722" s="33" t="s">
        <v>784</v>
      </c>
      <c r="B1722" s="204">
        <v>6651975</v>
      </c>
      <c r="C1722" s="204">
        <v>2844500</v>
      </c>
      <c r="D1722" s="204">
        <v>919788</v>
      </c>
      <c r="E1722" s="204">
        <v>1309315</v>
      </c>
      <c r="F1722" s="204">
        <v>1547951</v>
      </c>
      <c r="G1722" s="204">
        <v>341787</v>
      </c>
      <c r="H1722" s="204">
        <v>13615316</v>
      </c>
    </row>
    <row r="1723" spans="1:8" x14ac:dyDescent="0.35">
      <c r="A1723" s="265" t="s">
        <v>909</v>
      </c>
      <c r="B1723" s="195">
        <f>SUM(B1700:B1722)</f>
        <v>111971292</v>
      </c>
      <c r="C1723" s="195">
        <f t="shared" ref="C1723:H1723" si="135">SUM(C1700:C1722)</f>
        <v>61674687</v>
      </c>
      <c r="D1723" s="195">
        <f t="shared" si="135"/>
        <v>14809181</v>
      </c>
      <c r="E1723" s="195">
        <f t="shared" si="135"/>
        <v>22457280</v>
      </c>
      <c r="F1723" s="195">
        <f t="shared" si="135"/>
        <v>37389668</v>
      </c>
      <c r="G1723" s="195">
        <f t="shared" si="135"/>
        <v>6936462</v>
      </c>
      <c r="H1723" s="195">
        <f t="shared" si="135"/>
        <v>255238570</v>
      </c>
    </row>
    <row r="1724" spans="1:8" x14ac:dyDescent="0.35">
      <c r="A1724" s="264" t="s">
        <v>910</v>
      </c>
      <c r="B1724" s="194">
        <f>B1723/23</f>
        <v>4868317.0434782607</v>
      </c>
      <c r="C1724" s="194">
        <f t="shared" ref="C1724:H1724" si="136">C1723/23</f>
        <v>2681508.1304347827</v>
      </c>
      <c r="D1724" s="194">
        <f t="shared" si="136"/>
        <v>643877.43478260865</v>
      </c>
      <c r="E1724" s="194">
        <f t="shared" si="136"/>
        <v>976403.47826086951</v>
      </c>
      <c r="F1724" s="194">
        <f t="shared" si="136"/>
        <v>1625637.7391304348</v>
      </c>
      <c r="G1724" s="194">
        <f t="shared" si="136"/>
        <v>301585.30434782611</v>
      </c>
      <c r="H1724" s="194">
        <f t="shared" si="136"/>
        <v>11097329.130434783</v>
      </c>
    </row>
    <row r="1726" spans="1:8" x14ac:dyDescent="0.35">
      <c r="A1726" s="33" t="s">
        <v>681</v>
      </c>
      <c r="B1726" s="204">
        <v>5513304</v>
      </c>
      <c r="C1726" s="204">
        <v>2454576</v>
      </c>
      <c r="D1726" s="204">
        <v>828411</v>
      </c>
      <c r="E1726" s="204">
        <v>1134937</v>
      </c>
      <c r="F1726" s="204">
        <v>1696700</v>
      </c>
      <c r="G1726" s="204">
        <v>302519</v>
      </c>
      <c r="H1726" s="204">
        <v>11930447</v>
      </c>
    </row>
    <row r="1727" spans="1:8" x14ac:dyDescent="0.35">
      <c r="A1727" s="33" t="s">
        <v>684</v>
      </c>
      <c r="B1727" s="204">
        <v>2660690</v>
      </c>
      <c r="C1727" s="204">
        <v>1499269</v>
      </c>
      <c r="D1727" s="204">
        <v>463281</v>
      </c>
      <c r="E1727" s="204">
        <v>916295</v>
      </c>
      <c r="F1727" s="204">
        <v>1531034</v>
      </c>
      <c r="G1727" s="204">
        <v>214938</v>
      </c>
      <c r="H1727" s="204">
        <v>7285507</v>
      </c>
    </row>
    <row r="1728" spans="1:8" x14ac:dyDescent="0.35">
      <c r="A1728" s="33" t="s">
        <v>685</v>
      </c>
      <c r="B1728" s="204">
        <v>5476904</v>
      </c>
      <c r="C1728" s="204">
        <v>2136523</v>
      </c>
      <c r="D1728" s="204">
        <v>704167</v>
      </c>
      <c r="E1728" s="204">
        <v>1004455</v>
      </c>
      <c r="F1728" s="204">
        <v>1677391</v>
      </c>
      <c r="G1728" s="204">
        <v>254851</v>
      </c>
      <c r="H1728" s="204">
        <v>11254291</v>
      </c>
    </row>
    <row r="1729" spans="1:8" x14ac:dyDescent="0.35">
      <c r="A1729" s="33" t="s">
        <v>875</v>
      </c>
      <c r="B1729" s="204">
        <v>6393927</v>
      </c>
      <c r="C1729" s="204">
        <v>2036462</v>
      </c>
      <c r="D1729" s="204">
        <v>591227</v>
      </c>
      <c r="E1729" s="204">
        <v>1049420</v>
      </c>
      <c r="F1729" s="204">
        <v>1665389</v>
      </c>
      <c r="G1729" s="204">
        <v>267978</v>
      </c>
      <c r="H1729" s="204">
        <v>12004403</v>
      </c>
    </row>
    <row r="1730" spans="1:8" x14ac:dyDescent="0.35">
      <c r="A1730" s="33" t="s">
        <v>787</v>
      </c>
      <c r="B1730" s="204">
        <v>7619955</v>
      </c>
      <c r="C1730" s="204">
        <v>3842848</v>
      </c>
      <c r="D1730" s="204">
        <v>1320028</v>
      </c>
      <c r="E1730" s="204">
        <v>1553130</v>
      </c>
      <c r="F1730" s="204">
        <v>1607995</v>
      </c>
      <c r="G1730" s="204">
        <v>427844</v>
      </c>
      <c r="H1730" s="204">
        <v>16371800</v>
      </c>
    </row>
    <row r="1731" spans="1:8" x14ac:dyDescent="0.35">
      <c r="A1731" s="33" t="s">
        <v>686</v>
      </c>
      <c r="B1731" s="204">
        <v>8715987</v>
      </c>
      <c r="C1731" s="204">
        <v>3211804</v>
      </c>
      <c r="D1731" s="204">
        <v>992614</v>
      </c>
      <c r="E1731" s="204">
        <v>1981805</v>
      </c>
      <c r="F1731" s="204">
        <v>1385826</v>
      </c>
      <c r="G1731" s="204">
        <v>431391</v>
      </c>
      <c r="H1731" s="204">
        <v>16719427</v>
      </c>
    </row>
    <row r="1732" spans="1:8" x14ac:dyDescent="0.35">
      <c r="A1732" s="33" t="s">
        <v>689</v>
      </c>
      <c r="B1732" s="204">
        <v>794948</v>
      </c>
      <c r="C1732" s="204">
        <v>1508335</v>
      </c>
      <c r="D1732" s="204">
        <v>403432</v>
      </c>
      <c r="E1732" s="204">
        <v>1417534</v>
      </c>
      <c r="F1732" s="204">
        <v>1225618</v>
      </c>
      <c r="G1732" s="204">
        <v>266543</v>
      </c>
      <c r="H1732" s="204">
        <v>5616410</v>
      </c>
    </row>
    <row r="1733" spans="1:8" x14ac:dyDescent="0.35">
      <c r="A1733" s="33" t="s">
        <v>690</v>
      </c>
      <c r="B1733" s="204">
        <v>4764735</v>
      </c>
      <c r="C1733" s="204">
        <v>2146807</v>
      </c>
      <c r="D1733" s="204">
        <v>764495</v>
      </c>
      <c r="E1733" s="204">
        <v>1275680</v>
      </c>
      <c r="F1733" s="204">
        <v>1934011</v>
      </c>
      <c r="G1733" s="204">
        <v>391217</v>
      </c>
      <c r="H1733" s="204">
        <v>11276945</v>
      </c>
    </row>
    <row r="1734" spans="1:8" x14ac:dyDescent="0.35">
      <c r="A1734" s="33" t="s">
        <v>876</v>
      </c>
      <c r="B1734" s="204">
        <v>4757431</v>
      </c>
      <c r="C1734" s="204">
        <v>2627414</v>
      </c>
      <c r="D1734" s="204">
        <v>726801</v>
      </c>
      <c r="E1734" s="204">
        <v>1316243</v>
      </c>
      <c r="F1734" s="204">
        <v>1784346</v>
      </c>
      <c r="G1734" s="204">
        <v>444785</v>
      </c>
      <c r="H1734" s="204">
        <v>11657020</v>
      </c>
    </row>
    <row r="1735" spans="1:8" x14ac:dyDescent="0.35">
      <c r="A1735" s="33" t="s">
        <v>788</v>
      </c>
      <c r="B1735" s="204">
        <v>6615698</v>
      </c>
      <c r="C1735" s="204">
        <v>2647905</v>
      </c>
      <c r="D1735" s="204">
        <v>780620</v>
      </c>
      <c r="E1735" s="204">
        <v>1073109</v>
      </c>
      <c r="F1735" s="204">
        <v>2091387</v>
      </c>
      <c r="G1735" s="204">
        <v>462959</v>
      </c>
      <c r="H1735" s="204">
        <v>13671678</v>
      </c>
    </row>
    <row r="1736" spans="1:8" x14ac:dyDescent="0.35">
      <c r="A1736" s="33" t="s">
        <v>691</v>
      </c>
      <c r="B1736" s="204">
        <v>3994601</v>
      </c>
      <c r="C1736" s="204">
        <v>2069506</v>
      </c>
      <c r="D1736" s="204">
        <v>567380</v>
      </c>
      <c r="E1736" s="204">
        <v>1237418</v>
      </c>
      <c r="F1736" s="204">
        <v>1275698</v>
      </c>
      <c r="G1736" s="204">
        <v>260633</v>
      </c>
      <c r="H1736" s="204">
        <v>9405236</v>
      </c>
    </row>
    <row r="1737" spans="1:8" x14ac:dyDescent="0.35">
      <c r="A1737" s="33" t="s">
        <v>694</v>
      </c>
      <c r="B1737" s="204">
        <v>4415224</v>
      </c>
      <c r="C1737" s="204">
        <v>2357572</v>
      </c>
      <c r="D1737" s="204">
        <v>507643</v>
      </c>
      <c r="E1737" s="204">
        <v>1273693</v>
      </c>
      <c r="F1737" s="204">
        <v>1296944</v>
      </c>
      <c r="G1737" s="204">
        <v>322221</v>
      </c>
      <c r="H1737" s="204">
        <v>10173297</v>
      </c>
    </row>
    <row r="1738" spans="1:8" x14ac:dyDescent="0.35">
      <c r="A1738" s="33" t="s">
        <v>695</v>
      </c>
      <c r="B1738" s="204">
        <v>4219612</v>
      </c>
      <c r="C1738" s="204">
        <v>2369970</v>
      </c>
      <c r="D1738" s="204">
        <v>621495</v>
      </c>
      <c r="E1738" s="204">
        <v>1410337</v>
      </c>
      <c r="F1738" s="204">
        <v>1570633</v>
      </c>
      <c r="G1738" s="204">
        <v>363522</v>
      </c>
      <c r="H1738" s="204">
        <v>10555569</v>
      </c>
    </row>
    <row r="1739" spans="1:8" x14ac:dyDescent="0.35">
      <c r="A1739" s="33" t="s">
        <v>877</v>
      </c>
      <c r="B1739" s="204">
        <v>8179742</v>
      </c>
      <c r="C1739" s="204">
        <v>2987461</v>
      </c>
      <c r="D1739" s="204">
        <v>887836</v>
      </c>
      <c r="E1739" s="204">
        <v>1008040</v>
      </c>
      <c r="F1739" s="204">
        <v>1563584</v>
      </c>
      <c r="G1739" s="204">
        <v>495027</v>
      </c>
      <c r="H1739" s="204">
        <v>15121690</v>
      </c>
    </row>
    <row r="1740" spans="1:8" x14ac:dyDescent="0.35">
      <c r="A1740" s="33" t="s">
        <v>789</v>
      </c>
      <c r="B1740" s="204">
        <v>8263163</v>
      </c>
      <c r="C1740" s="204">
        <v>2140158</v>
      </c>
      <c r="D1740" s="204">
        <v>878495</v>
      </c>
      <c r="E1740" s="204">
        <v>1266480</v>
      </c>
      <c r="F1740" s="204">
        <v>1645212</v>
      </c>
      <c r="G1740" s="204">
        <v>520787</v>
      </c>
      <c r="H1740" s="204">
        <v>14714295</v>
      </c>
    </row>
    <row r="1741" spans="1:8" x14ac:dyDescent="0.35">
      <c r="A1741" s="33" t="s">
        <v>696</v>
      </c>
      <c r="B1741" s="204">
        <v>5653386</v>
      </c>
      <c r="C1741" s="204">
        <v>1993391</v>
      </c>
      <c r="D1741" s="204">
        <v>677437</v>
      </c>
      <c r="E1741" s="204">
        <v>1404036</v>
      </c>
      <c r="F1741" s="204">
        <v>1642837</v>
      </c>
      <c r="G1741" s="204">
        <v>397705</v>
      </c>
      <c r="H1741" s="204">
        <v>11768792</v>
      </c>
    </row>
    <row r="1742" spans="1:8" x14ac:dyDescent="0.35">
      <c r="A1742" s="33" t="s">
        <v>790</v>
      </c>
      <c r="B1742" s="204">
        <v>8882032</v>
      </c>
      <c r="C1742" s="204">
        <v>1733534</v>
      </c>
      <c r="D1742" s="204">
        <v>591446</v>
      </c>
      <c r="E1742" s="204">
        <v>1042742</v>
      </c>
      <c r="F1742" s="204">
        <v>1791198</v>
      </c>
      <c r="G1742" s="204">
        <v>504472</v>
      </c>
      <c r="H1742" s="204">
        <v>14545424</v>
      </c>
    </row>
    <row r="1743" spans="1:8" x14ac:dyDescent="0.35">
      <c r="A1743" s="33" t="s">
        <v>699</v>
      </c>
      <c r="B1743" s="204">
        <v>11618867</v>
      </c>
      <c r="C1743" s="204">
        <v>1675517</v>
      </c>
      <c r="D1743" s="204">
        <v>655900</v>
      </c>
      <c r="E1743" s="204">
        <v>1267026</v>
      </c>
      <c r="F1743" s="204">
        <v>1228394</v>
      </c>
      <c r="G1743" s="204">
        <v>543447</v>
      </c>
      <c r="H1743" s="204">
        <v>16989151</v>
      </c>
    </row>
    <row r="1744" spans="1:8" x14ac:dyDescent="0.35">
      <c r="A1744" s="33" t="s">
        <v>878</v>
      </c>
      <c r="B1744" s="204">
        <v>8751769</v>
      </c>
      <c r="C1744" s="204">
        <v>1378991</v>
      </c>
      <c r="D1744" s="204">
        <v>672692</v>
      </c>
      <c r="E1744" s="204">
        <v>1193790</v>
      </c>
      <c r="F1744" s="204">
        <v>1372334</v>
      </c>
      <c r="G1744" s="204">
        <v>442147</v>
      </c>
      <c r="H1744" s="204">
        <v>13811723</v>
      </c>
    </row>
    <row r="1745" spans="1:8" x14ac:dyDescent="0.35">
      <c r="A1745" s="33" t="s">
        <v>700</v>
      </c>
      <c r="B1745" s="204">
        <v>3049441</v>
      </c>
      <c r="C1745" s="204">
        <v>1446754</v>
      </c>
      <c r="D1745" s="204">
        <v>722910</v>
      </c>
      <c r="E1745" s="204">
        <v>574444</v>
      </c>
      <c r="F1745" s="204">
        <v>666358</v>
      </c>
      <c r="G1745" s="204">
        <v>256882</v>
      </c>
      <c r="H1745" s="204">
        <v>6716789</v>
      </c>
    </row>
    <row r="1746" spans="1:8" x14ac:dyDescent="0.35">
      <c r="A1746" s="265" t="s">
        <v>911</v>
      </c>
      <c r="B1746" s="195">
        <f>SUM(B1726:B1745)</f>
        <v>120341416</v>
      </c>
      <c r="C1746" s="195">
        <f t="shared" ref="C1746:H1746" si="137">SUM(C1726:C1745)</f>
        <v>44264797</v>
      </c>
      <c r="D1746" s="195">
        <f t="shared" si="137"/>
        <v>14358310</v>
      </c>
      <c r="E1746" s="195">
        <f t="shared" si="137"/>
        <v>24400614</v>
      </c>
      <c r="F1746" s="195">
        <f t="shared" si="137"/>
        <v>30652889</v>
      </c>
      <c r="G1746" s="195">
        <f t="shared" si="137"/>
        <v>7571868</v>
      </c>
      <c r="H1746" s="195">
        <f t="shared" si="137"/>
        <v>241589894</v>
      </c>
    </row>
    <row r="1747" spans="1:8" x14ac:dyDescent="0.35">
      <c r="A1747" s="264" t="s">
        <v>912</v>
      </c>
      <c r="B1747" s="194">
        <f>B1746/20</f>
        <v>6017070.7999999998</v>
      </c>
      <c r="C1747" s="194">
        <f t="shared" ref="C1747:H1747" si="138">C1746/20</f>
        <v>2213239.85</v>
      </c>
      <c r="D1747" s="194">
        <f t="shared" si="138"/>
        <v>717915.5</v>
      </c>
      <c r="E1747" s="194">
        <f t="shared" si="138"/>
        <v>1220030.7</v>
      </c>
      <c r="F1747" s="194">
        <f t="shared" si="138"/>
        <v>1532644.45</v>
      </c>
      <c r="G1747" s="194">
        <f t="shared" si="138"/>
        <v>378593.4</v>
      </c>
      <c r="H1747" s="194">
        <f t="shared" si="138"/>
        <v>12079494.699999999</v>
      </c>
    </row>
    <row r="1749" spans="1:8" x14ac:dyDescent="0.35">
      <c r="A1749" s="254" t="s">
        <v>302</v>
      </c>
      <c r="B1749" s="204">
        <v>5554614</v>
      </c>
      <c r="C1749" s="204">
        <v>2074447</v>
      </c>
      <c r="D1749" s="204">
        <v>799568</v>
      </c>
      <c r="E1749" s="204">
        <v>842604</v>
      </c>
      <c r="F1749" s="204">
        <v>1327118</v>
      </c>
      <c r="G1749" s="204">
        <v>324431</v>
      </c>
      <c r="H1749" s="204">
        <v>10922782</v>
      </c>
    </row>
    <row r="1750" spans="1:8" x14ac:dyDescent="0.35">
      <c r="A1750" s="254" t="s">
        <v>301</v>
      </c>
      <c r="B1750" s="204">
        <v>4498252</v>
      </c>
      <c r="C1750" s="204">
        <v>2607621</v>
      </c>
      <c r="D1750" s="204">
        <v>758024</v>
      </c>
      <c r="E1750" s="204">
        <v>893894</v>
      </c>
      <c r="F1750" s="204">
        <v>1874057</v>
      </c>
      <c r="G1750" s="204">
        <v>256502</v>
      </c>
      <c r="H1750" s="204">
        <v>10888350</v>
      </c>
    </row>
    <row r="1751" spans="1:8" x14ac:dyDescent="0.35">
      <c r="A1751" s="254" t="s">
        <v>300</v>
      </c>
      <c r="B1751" s="204">
        <v>7588312</v>
      </c>
      <c r="C1751" s="204">
        <v>3157100</v>
      </c>
      <c r="D1751" s="204">
        <v>965067</v>
      </c>
      <c r="E1751" s="204">
        <v>993735</v>
      </c>
      <c r="F1751" s="204">
        <v>1881133</v>
      </c>
      <c r="G1751" s="204">
        <v>393418</v>
      </c>
      <c r="H1751" s="204">
        <v>14978765</v>
      </c>
    </row>
    <row r="1752" spans="1:8" x14ac:dyDescent="0.35">
      <c r="A1752" s="254" t="s">
        <v>299</v>
      </c>
      <c r="B1752" s="204">
        <v>6554453</v>
      </c>
      <c r="C1752" s="204">
        <v>2428249</v>
      </c>
      <c r="D1752" s="204">
        <v>1060494</v>
      </c>
      <c r="E1752" s="204">
        <v>840875</v>
      </c>
      <c r="F1752" s="204">
        <v>1992167</v>
      </c>
      <c r="G1752" s="204">
        <v>312270</v>
      </c>
      <c r="H1752" s="204">
        <v>13188508</v>
      </c>
    </row>
    <row r="1753" spans="1:8" x14ac:dyDescent="0.35">
      <c r="A1753" s="254" t="s">
        <v>913</v>
      </c>
      <c r="B1753" s="204">
        <v>8947288</v>
      </c>
      <c r="C1753" s="204">
        <v>2886151</v>
      </c>
      <c r="D1753" s="204">
        <v>1077894</v>
      </c>
      <c r="E1753" s="204">
        <v>799257</v>
      </c>
      <c r="F1753" s="204">
        <v>1813624</v>
      </c>
      <c r="G1753" s="204">
        <v>343004</v>
      </c>
      <c r="H1753" s="204">
        <v>15867218</v>
      </c>
    </row>
    <row r="1754" spans="1:8" x14ac:dyDescent="0.35">
      <c r="A1754" s="254" t="s">
        <v>297</v>
      </c>
      <c r="B1754" s="204">
        <v>3728628</v>
      </c>
      <c r="C1754" s="204">
        <v>1810617</v>
      </c>
      <c r="D1754" s="204">
        <v>796895</v>
      </c>
      <c r="E1754" s="204">
        <v>890315</v>
      </c>
      <c r="F1754" s="204">
        <v>1640322</v>
      </c>
      <c r="G1754" s="204">
        <v>202303</v>
      </c>
      <c r="H1754" s="204">
        <v>9069080</v>
      </c>
    </row>
    <row r="1755" spans="1:8" x14ac:dyDescent="0.35">
      <c r="A1755" s="254" t="s">
        <v>296</v>
      </c>
      <c r="B1755" s="204">
        <v>4732504</v>
      </c>
      <c r="C1755" s="204">
        <v>2037485</v>
      </c>
      <c r="D1755" s="204">
        <v>1085514</v>
      </c>
      <c r="E1755" s="204">
        <v>1178337</v>
      </c>
      <c r="F1755" s="204">
        <v>2041937</v>
      </c>
      <c r="G1755" s="204">
        <v>338055</v>
      </c>
      <c r="H1755" s="204">
        <v>11413832</v>
      </c>
    </row>
    <row r="1756" spans="1:8" x14ac:dyDescent="0.35">
      <c r="A1756" s="254" t="s">
        <v>295</v>
      </c>
      <c r="B1756" s="204">
        <v>4586880</v>
      </c>
      <c r="C1756" s="204">
        <v>3503634</v>
      </c>
      <c r="D1756" s="204">
        <v>1540266</v>
      </c>
      <c r="E1756" s="204">
        <v>825891</v>
      </c>
      <c r="F1756" s="204">
        <v>2190992</v>
      </c>
      <c r="G1756" s="204">
        <v>268627</v>
      </c>
      <c r="H1756" s="204">
        <v>12916290</v>
      </c>
    </row>
    <row r="1757" spans="1:8" x14ac:dyDescent="0.35">
      <c r="A1757" s="254" t="s">
        <v>294</v>
      </c>
      <c r="B1757" s="204">
        <v>6729791</v>
      </c>
      <c r="C1757" s="204">
        <v>3904032</v>
      </c>
      <c r="D1757" s="204">
        <v>1608251</v>
      </c>
      <c r="E1757" s="204">
        <v>1097730</v>
      </c>
      <c r="F1757" s="204">
        <v>2017622</v>
      </c>
      <c r="G1757" s="204">
        <v>381289</v>
      </c>
      <c r="H1757" s="204">
        <v>15738715</v>
      </c>
    </row>
    <row r="1758" spans="1:8" x14ac:dyDescent="0.35">
      <c r="A1758" s="254" t="s">
        <v>914</v>
      </c>
      <c r="B1758" s="204">
        <v>4072594</v>
      </c>
      <c r="C1758" s="204">
        <v>3820874</v>
      </c>
      <c r="D1758" s="204">
        <v>974575</v>
      </c>
      <c r="E1758" s="204">
        <v>751363</v>
      </c>
      <c r="F1758" s="204">
        <v>1689323</v>
      </c>
      <c r="G1758" s="204">
        <v>273871</v>
      </c>
      <c r="H1758" s="204">
        <v>11582600</v>
      </c>
    </row>
    <row r="1759" spans="1:8" x14ac:dyDescent="0.35">
      <c r="A1759" s="254" t="s">
        <v>292</v>
      </c>
      <c r="B1759" s="204">
        <v>3930059</v>
      </c>
      <c r="C1759" s="204">
        <v>3814070</v>
      </c>
      <c r="D1759" s="204">
        <v>587918</v>
      </c>
      <c r="E1759" s="204">
        <v>905371</v>
      </c>
      <c r="F1759" s="204">
        <v>1517516</v>
      </c>
      <c r="G1759" s="204">
        <v>255477</v>
      </c>
      <c r="H1759" s="204">
        <v>11010411</v>
      </c>
    </row>
    <row r="1760" spans="1:8" x14ac:dyDescent="0.35">
      <c r="A1760" s="254" t="s">
        <v>291</v>
      </c>
      <c r="B1760" s="204">
        <v>4997529</v>
      </c>
      <c r="C1760" s="204">
        <v>3523092</v>
      </c>
      <c r="D1760" s="204">
        <v>556461</v>
      </c>
      <c r="E1760" s="204">
        <v>908141</v>
      </c>
      <c r="F1760" s="204">
        <v>1714886</v>
      </c>
      <c r="G1760" s="204">
        <v>307065</v>
      </c>
      <c r="H1760" s="204">
        <v>12007174</v>
      </c>
    </row>
    <row r="1761" spans="1:8" x14ac:dyDescent="0.35">
      <c r="A1761" s="254" t="s">
        <v>290</v>
      </c>
      <c r="B1761" s="204">
        <v>9046560</v>
      </c>
      <c r="C1761" s="204">
        <v>4918622</v>
      </c>
      <c r="D1761" s="204">
        <v>963418</v>
      </c>
      <c r="E1761" s="204">
        <v>916646</v>
      </c>
      <c r="F1761" s="204">
        <v>1712971</v>
      </c>
      <c r="G1761" s="204">
        <v>347469</v>
      </c>
      <c r="H1761" s="204">
        <v>17905686</v>
      </c>
    </row>
    <row r="1762" spans="1:8" x14ac:dyDescent="0.35">
      <c r="A1762" s="254" t="s">
        <v>289</v>
      </c>
      <c r="B1762" s="204">
        <v>8290206</v>
      </c>
      <c r="C1762" s="204">
        <v>3107836</v>
      </c>
      <c r="D1762" s="204">
        <v>651233</v>
      </c>
      <c r="E1762" s="204">
        <v>822691</v>
      </c>
      <c r="F1762" s="204">
        <v>2108919</v>
      </c>
      <c r="G1762" s="204">
        <v>430764</v>
      </c>
      <c r="H1762" s="204">
        <v>15411649</v>
      </c>
    </row>
    <row r="1763" spans="1:8" x14ac:dyDescent="0.35">
      <c r="A1763" s="254" t="s">
        <v>915</v>
      </c>
      <c r="B1763" s="204">
        <v>6848311</v>
      </c>
      <c r="C1763" s="204">
        <v>2424565</v>
      </c>
      <c r="D1763" s="204">
        <v>650233</v>
      </c>
      <c r="E1763" s="204">
        <v>821789</v>
      </c>
      <c r="F1763" s="204">
        <v>1495501</v>
      </c>
      <c r="G1763" s="204">
        <v>304721</v>
      </c>
      <c r="H1763" s="204">
        <v>12545120</v>
      </c>
    </row>
    <row r="1764" spans="1:8" x14ac:dyDescent="0.35">
      <c r="A1764" s="254" t="s">
        <v>287</v>
      </c>
      <c r="B1764" s="204">
        <v>3352370</v>
      </c>
      <c r="C1764" s="204">
        <v>1285432</v>
      </c>
      <c r="D1764" s="204">
        <v>323019</v>
      </c>
      <c r="E1764" s="204">
        <v>561994</v>
      </c>
      <c r="F1764" s="204">
        <v>1069839</v>
      </c>
      <c r="G1764" s="204">
        <v>188056</v>
      </c>
      <c r="H1764" s="204">
        <v>6780710</v>
      </c>
    </row>
    <row r="1765" spans="1:8" x14ac:dyDescent="0.35">
      <c r="A1765" s="254" t="s">
        <v>286</v>
      </c>
      <c r="B1765" s="204">
        <v>2130583</v>
      </c>
      <c r="C1765" s="204">
        <v>599741</v>
      </c>
      <c r="D1765" s="204">
        <v>167893</v>
      </c>
      <c r="E1765" s="204">
        <v>296924</v>
      </c>
      <c r="F1765" s="204">
        <v>640714</v>
      </c>
      <c r="G1765" s="204">
        <v>111056</v>
      </c>
      <c r="H1765" s="204">
        <v>3946911</v>
      </c>
    </row>
    <row r="1766" spans="1:8" x14ac:dyDescent="0.35">
      <c r="A1766" s="254" t="s">
        <v>285</v>
      </c>
      <c r="B1766" s="204">
        <v>1741157</v>
      </c>
      <c r="C1766" s="204">
        <v>867063</v>
      </c>
      <c r="D1766" s="204">
        <v>137668</v>
      </c>
      <c r="E1766" s="204">
        <v>484048</v>
      </c>
      <c r="F1766" s="204">
        <v>720744</v>
      </c>
      <c r="G1766" s="204">
        <v>132993</v>
      </c>
      <c r="H1766" s="204">
        <v>4083673</v>
      </c>
    </row>
    <row r="1767" spans="1:8" x14ac:dyDescent="0.35">
      <c r="A1767" s="254" t="s">
        <v>916</v>
      </c>
      <c r="B1767" s="204">
        <v>2893106</v>
      </c>
      <c r="C1767" s="204">
        <v>1215731</v>
      </c>
      <c r="D1767" s="204">
        <v>583789</v>
      </c>
      <c r="E1767" s="204">
        <v>586762</v>
      </c>
      <c r="F1767" s="204">
        <v>1048438</v>
      </c>
      <c r="G1767" s="204">
        <v>213212</v>
      </c>
      <c r="H1767" s="204">
        <v>6541038</v>
      </c>
    </row>
    <row r="1768" spans="1:8" x14ac:dyDescent="0.35">
      <c r="A1768" s="254" t="s">
        <v>283</v>
      </c>
      <c r="B1768" s="204">
        <v>2886401</v>
      </c>
      <c r="C1768" s="204">
        <v>1004096</v>
      </c>
      <c r="D1768" s="204">
        <v>388976</v>
      </c>
      <c r="E1768" s="204">
        <v>619261</v>
      </c>
      <c r="F1768" s="204">
        <v>1040094</v>
      </c>
      <c r="G1768" s="204">
        <v>174787</v>
      </c>
      <c r="H1768" s="204">
        <v>6113615</v>
      </c>
    </row>
    <row r="1769" spans="1:8" x14ac:dyDescent="0.35">
      <c r="A1769" s="254" t="s">
        <v>282</v>
      </c>
      <c r="B1769" s="204">
        <v>2118742</v>
      </c>
      <c r="C1769" s="204">
        <v>1237751</v>
      </c>
      <c r="D1769" s="204">
        <v>287764</v>
      </c>
      <c r="E1769" s="204">
        <v>605743</v>
      </c>
      <c r="F1769" s="204">
        <v>939119</v>
      </c>
      <c r="G1769" s="204">
        <v>239426</v>
      </c>
      <c r="H1769" s="204">
        <v>5428545</v>
      </c>
    </row>
    <row r="1770" spans="1:8" x14ac:dyDescent="0.35">
      <c r="A1770" s="265" t="s">
        <v>917</v>
      </c>
      <c r="B1770" s="195">
        <v>105228340</v>
      </c>
      <c r="C1770" s="195">
        <v>52228209</v>
      </c>
      <c r="D1770" s="195">
        <v>15964920</v>
      </c>
      <c r="E1770" s="195">
        <v>16643371</v>
      </c>
      <c r="F1770" s="195">
        <v>32477036</v>
      </c>
      <c r="G1770" s="195">
        <v>5798796</v>
      </c>
      <c r="H1770" s="195">
        <v>228340672</v>
      </c>
    </row>
    <row r="1771" spans="1:8" x14ac:dyDescent="0.35">
      <c r="A1771" s="264" t="s">
        <v>918</v>
      </c>
      <c r="B1771" s="194">
        <v>5010873.333333333</v>
      </c>
      <c r="C1771" s="194">
        <v>2487057.5714285714</v>
      </c>
      <c r="D1771" s="194">
        <v>760234.28571428568</v>
      </c>
      <c r="E1771" s="194">
        <v>792541.47619047621</v>
      </c>
      <c r="F1771" s="194">
        <v>1546525.5238095238</v>
      </c>
      <c r="G1771" s="194">
        <v>276133.14285714284</v>
      </c>
      <c r="H1771" s="194">
        <v>10873365.333333334</v>
      </c>
    </row>
    <row r="1773" spans="1:8" ht="21" x14ac:dyDescent="0.5">
      <c r="A1773" s="231">
        <v>2014</v>
      </c>
    </row>
    <row r="1774" spans="1:8" x14ac:dyDescent="0.35">
      <c r="A1774" s="254" t="s">
        <v>886</v>
      </c>
      <c r="B1774" s="204">
        <v>3206738</v>
      </c>
      <c r="C1774" s="204">
        <v>2062746</v>
      </c>
      <c r="D1774" s="204">
        <v>623613</v>
      </c>
      <c r="E1774" s="204">
        <v>960804</v>
      </c>
      <c r="F1774" s="204">
        <v>1384768</v>
      </c>
      <c r="G1774" s="204">
        <v>299941</v>
      </c>
      <c r="H1774" s="204">
        <v>8538610</v>
      </c>
    </row>
    <row r="1775" spans="1:8" x14ac:dyDescent="0.35">
      <c r="A1775" s="254" t="s">
        <v>799</v>
      </c>
      <c r="B1775" s="204">
        <v>3928126</v>
      </c>
      <c r="C1775" s="204">
        <v>1756597</v>
      </c>
      <c r="D1775" s="204">
        <v>639170</v>
      </c>
      <c r="E1775" s="204">
        <v>745562</v>
      </c>
      <c r="F1775" s="204">
        <v>1506823</v>
      </c>
      <c r="G1775" s="204">
        <v>237759</v>
      </c>
      <c r="H1775" s="204">
        <v>8814037</v>
      </c>
    </row>
    <row r="1776" spans="1:8" x14ac:dyDescent="0.35">
      <c r="A1776" s="254" t="s">
        <v>456</v>
      </c>
      <c r="B1776" s="204">
        <v>4380442</v>
      </c>
      <c r="C1776" s="204">
        <v>2190798</v>
      </c>
      <c r="D1776" s="204">
        <v>662652</v>
      </c>
      <c r="E1776" s="204">
        <v>689286</v>
      </c>
      <c r="F1776" s="204">
        <v>1351107</v>
      </c>
      <c r="G1776" s="204">
        <v>302535</v>
      </c>
      <c r="H1776" s="204">
        <v>9576820</v>
      </c>
    </row>
    <row r="1777" spans="1:8" x14ac:dyDescent="0.35">
      <c r="A1777" s="254" t="s">
        <v>457</v>
      </c>
      <c r="B1777" s="204">
        <v>4692468</v>
      </c>
      <c r="C1777" s="204">
        <v>1790393</v>
      </c>
      <c r="D1777" s="204">
        <v>675855</v>
      </c>
      <c r="E1777" s="204">
        <v>851117</v>
      </c>
      <c r="F1777" s="204">
        <v>1610849</v>
      </c>
      <c r="G1777" s="204">
        <v>298802</v>
      </c>
      <c r="H1777" s="204">
        <v>9919484</v>
      </c>
    </row>
    <row r="1778" spans="1:8" x14ac:dyDescent="0.35">
      <c r="A1778" s="254" t="s">
        <v>458</v>
      </c>
      <c r="B1778" s="204">
        <v>9047781</v>
      </c>
      <c r="C1778" s="204">
        <v>1995573</v>
      </c>
      <c r="D1778" s="204">
        <v>786952</v>
      </c>
      <c r="E1778" s="204">
        <v>1115813</v>
      </c>
      <c r="F1778" s="204">
        <v>1762541</v>
      </c>
      <c r="G1778" s="204">
        <v>341201</v>
      </c>
      <c r="H1778" s="204">
        <v>15049861</v>
      </c>
    </row>
    <row r="1779" spans="1:8" x14ac:dyDescent="0.35">
      <c r="A1779" s="254" t="s">
        <v>800</v>
      </c>
      <c r="B1779" s="204">
        <v>7573373</v>
      </c>
      <c r="C1779" s="204">
        <v>2079158</v>
      </c>
      <c r="D1779" s="204">
        <v>725756</v>
      </c>
      <c r="E1779" s="204">
        <v>1294986</v>
      </c>
      <c r="F1779" s="204">
        <v>2019574</v>
      </c>
      <c r="G1779" s="204">
        <v>316516</v>
      </c>
      <c r="H1779" s="204">
        <v>14009363</v>
      </c>
    </row>
    <row r="1780" spans="1:8" x14ac:dyDescent="0.35">
      <c r="A1780" s="254" t="s">
        <v>801</v>
      </c>
      <c r="B1780" s="204">
        <v>9321307</v>
      </c>
      <c r="C1780" s="204">
        <v>2422288</v>
      </c>
      <c r="D1780" s="204">
        <v>1004339</v>
      </c>
      <c r="E1780" s="204">
        <v>1858664</v>
      </c>
      <c r="F1780" s="204">
        <v>1788843</v>
      </c>
      <c r="G1780" s="204">
        <v>379229</v>
      </c>
      <c r="H1780" s="204">
        <v>16774670</v>
      </c>
    </row>
    <row r="1781" spans="1:8" x14ac:dyDescent="0.35">
      <c r="A1781" s="254" t="s">
        <v>461</v>
      </c>
      <c r="B1781" s="204">
        <v>4896789</v>
      </c>
      <c r="C1781" s="204">
        <v>2761229</v>
      </c>
      <c r="D1781" s="204">
        <v>700660</v>
      </c>
      <c r="E1781" s="204">
        <v>1168643</v>
      </c>
      <c r="F1781" s="204">
        <v>1776142</v>
      </c>
      <c r="G1781" s="204">
        <v>287732</v>
      </c>
      <c r="H1781" s="204">
        <v>11591195</v>
      </c>
    </row>
    <row r="1782" spans="1:8" x14ac:dyDescent="0.35">
      <c r="A1782" s="254" t="s">
        <v>462</v>
      </c>
      <c r="B1782" s="204">
        <v>5025268</v>
      </c>
      <c r="C1782" s="204">
        <v>2517550</v>
      </c>
      <c r="D1782" s="204">
        <v>723597</v>
      </c>
      <c r="E1782" s="204">
        <v>1093473</v>
      </c>
      <c r="F1782" s="204">
        <v>1987046</v>
      </c>
      <c r="G1782" s="204">
        <v>325187</v>
      </c>
      <c r="H1782" s="204">
        <v>11672121</v>
      </c>
    </row>
    <row r="1783" spans="1:8" x14ac:dyDescent="0.35">
      <c r="A1783" s="254" t="s">
        <v>463</v>
      </c>
      <c r="B1783" s="204">
        <v>5710309</v>
      </c>
      <c r="C1783" s="204">
        <v>2119518</v>
      </c>
      <c r="D1783" s="204">
        <v>769769</v>
      </c>
      <c r="E1783" s="204">
        <v>1016323</v>
      </c>
      <c r="F1783" s="204">
        <v>1956186</v>
      </c>
      <c r="G1783" s="204">
        <v>264384</v>
      </c>
      <c r="H1783" s="204">
        <v>11836489</v>
      </c>
    </row>
    <row r="1784" spans="1:8" x14ac:dyDescent="0.35">
      <c r="A1784" s="254" t="s">
        <v>887</v>
      </c>
      <c r="B1784" s="204">
        <v>5453857</v>
      </c>
      <c r="C1784" s="204">
        <v>1622876</v>
      </c>
      <c r="D1784" s="204">
        <v>765824</v>
      </c>
      <c r="E1784" s="204">
        <v>1037396</v>
      </c>
      <c r="F1784" s="204">
        <v>2244753</v>
      </c>
      <c r="G1784" s="204">
        <v>269339</v>
      </c>
      <c r="H1784" s="204">
        <v>11394045</v>
      </c>
    </row>
    <row r="1785" spans="1:8" x14ac:dyDescent="0.35">
      <c r="A1785" s="254" t="s">
        <v>802</v>
      </c>
      <c r="B1785" s="204">
        <v>4631522</v>
      </c>
      <c r="C1785" s="204">
        <v>2256273</v>
      </c>
      <c r="D1785" s="204">
        <v>700694</v>
      </c>
      <c r="E1785" s="204">
        <v>746876</v>
      </c>
      <c r="F1785" s="204">
        <v>1514505</v>
      </c>
      <c r="G1785" s="204">
        <v>253122</v>
      </c>
      <c r="H1785" s="204">
        <v>10102992</v>
      </c>
    </row>
    <row r="1786" spans="1:8" x14ac:dyDescent="0.35">
      <c r="A1786" s="254" t="s">
        <v>466</v>
      </c>
      <c r="B1786" s="204">
        <v>5069476</v>
      </c>
      <c r="C1786" s="204">
        <v>2128885</v>
      </c>
      <c r="D1786" s="204">
        <v>931904</v>
      </c>
      <c r="E1786" s="204">
        <v>1072277</v>
      </c>
      <c r="F1786" s="204">
        <v>2006884</v>
      </c>
      <c r="G1786" s="204">
        <v>386794</v>
      </c>
      <c r="H1786" s="204">
        <v>11596220</v>
      </c>
    </row>
    <row r="1787" spans="1:8" x14ac:dyDescent="0.35">
      <c r="A1787" s="254" t="s">
        <v>467</v>
      </c>
      <c r="B1787" s="204">
        <v>6669016</v>
      </c>
      <c r="C1787" s="204">
        <v>1570667</v>
      </c>
      <c r="D1787" s="204">
        <v>711002</v>
      </c>
      <c r="E1787" s="204">
        <v>1019308</v>
      </c>
      <c r="F1787" s="204">
        <v>1932872</v>
      </c>
      <c r="G1787" s="204">
        <v>226956</v>
      </c>
      <c r="H1787" s="204">
        <v>12129821</v>
      </c>
    </row>
    <row r="1788" spans="1:8" x14ac:dyDescent="0.35">
      <c r="A1788" s="254" t="s">
        <v>804</v>
      </c>
      <c r="B1788" s="204">
        <v>8354830</v>
      </c>
      <c r="C1788" s="204">
        <v>3014126</v>
      </c>
      <c r="D1788" s="204">
        <v>1270860</v>
      </c>
      <c r="E1788" s="204">
        <v>1099956</v>
      </c>
      <c r="F1788" s="204">
        <v>2195859</v>
      </c>
      <c r="G1788" s="204">
        <v>467669</v>
      </c>
      <c r="H1788" s="204">
        <v>16403300</v>
      </c>
    </row>
    <row r="1789" spans="1:8" x14ac:dyDescent="0.35">
      <c r="A1789" s="254" t="s">
        <v>805</v>
      </c>
      <c r="B1789" s="204">
        <v>10391294</v>
      </c>
      <c r="C1789" s="204">
        <v>4446290</v>
      </c>
      <c r="D1789" s="204">
        <v>1157678</v>
      </c>
      <c r="E1789" s="204">
        <v>1009455</v>
      </c>
      <c r="F1789" s="204">
        <v>2362608</v>
      </c>
      <c r="G1789" s="204">
        <v>383613</v>
      </c>
      <c r="H1789" s="204">
        <v>19750938</v>
      </c>
    </row>
    <row r="1790" spans="1:8" x14ac:dyDescent="0.35">
      <c r="A1790" s="254" t="s">
        <v>470</v>
      </c>
      <c r="B1790" s="204">
        <v>6463736</v>
      </c>
      <c r="C1790" s="204">
        <v>4428003</v>
      </c>
      <c r="D1790" s="204">
        <v>773865</v>
      </c>
      <c r="E1790" s="204">
        <v>868578</v>
      </c>
      <c r="F1790" s="204">
        <v>2001188</v>
      </c>
      <c r="G1790" s="204">
        <v>405535</v>
      </c>
      <c r="H1790" s="204">
        <v>14940905</v>
      </c>
    </row>
    <row r="1791" spans="1:8" x14ac:dyDescent="0.35">
      <c r="A1791" s="254" t="s">
        <v>471</v>
      </c>
      <c r="B1791" s="204">
        <v>6084632</v>
      </c>
      <c r="C1791" s="204">
        <v>2619649</v>
      </c>
      <c r="D1791" s="204">
        <v>679618</v>
      </c>
      <c r="E1791" s="204">
        <v>808610</v>
      </c>
      <c r="F1791" s="204">
        <v>1869560</v>
      </c>
      <c r="G1791" s="204">
        <v>417658</v>
      </c>
      <c r="H1791" s="204">
        <v>12479727</v>
      </c>
    </row>
    <row r="1792" spans="1:8" x14ac:dyDescent="0.35">
      <c r="A1792" s="254" t="s">
        <v>472</v>
      </c>
      <c r="B1792" s="204">
        <v>8671305</v>
      </c>
      <c r="C1792" s="204">
        <v>4196398</v>
      </c>
      <c r="D1792" s="204">
        <v>1010364</v>
      </c>
      <c r="E1792" s="204">
        <v>1040193</v>
      </c>
      <c r="F1792" s="204">
        <v>1899730</v>
      </c>
      <c r="G1792" s="204">
        <v>430406</v>
      </c>
      <c r="H1792" s="204">
        <v>17248396</v>
      </c>
    </row>
    <row r="1793" spans="1:8" x14ac:dyDescent="0.35">
      <c r="A1793" s="254" t="s">
        <v>806</v>
      </c>
      <c r="B1793" s="204">
        <v>5926446</v>
      </c>
      <c r="C1793" s="204">
        <v>2931341</v>
      </c>
      <c r="D1793" s="204">
        <v>884224</v>
      </c>
      <c r="E1793" s="204">
        <v>1189984</v>
      </c>
      <c r="F1793" s="204">
        <v>1924821</v>
      </c>
      <c r="G1793" s="204">
        <v>394466</v>
      </c>
      <c r="H1793" s="204">
        <v>13251282</v>
      </c>
    </row>
    <row r="1794" spans="1:8" x14ac:dyDescent="0.35">
      <c r="A1794" s="254" t="s">
        <v>807</v>
      </c>
      <c r="B1794" s="204">
        <v>6862417</v>
      </c>
      <c r="C1794" s="204">
        <v>3902963</v>
      </c>
      <c r="D1794" s="204">
        <v>1060487</v>
      </c>
      <c r="E1794" s="204">
        <v>960644</v>
      </c>
      <c r="F1794" s="204">
        <v>1730366</v>
      </c>
      <c r="G1794" s="204">
        <v>266928</v>
      </c>
      <c r="H1794" s="204">
        <v>14783805</v>
      </c>
    </row>
    <row r="1795" spans="1:8" x14ac:dyDescent="0.35">
      <c r="A1795" s="265" t="s">
        <v>920</v>
      </c>
      <c r="B1795" s="195">
        <f>SUM(B1774:B1794)</f>
        <v>132361132</v>
      </c>
      <c r="C1795" s="195">
        <f t="shared" ref="C1795:H1795" si="139">SUM(C1774:C1794)</f>
        <v>54813321</v>
      </c>
      <c r="D1795" s="195">
        <f t="shared" si="139"/>
        <v>17258883</v>
      </c>
      <c r="E1795" s="195">
        <f t="shared" si="139"/>
        <v>21647948</v>
      </c>
      <c r="F1795" s="195">
        <f t="shared" si="139"/>
        <v>38827025</v>
      </c>
      <c r="G1795" s="195">
        <f t="shared" si="139"/>
        <v>6955772</v>
      </c>
      <c r="H1795" s="195">
        <f t="shared" si="139"/>
        <v>271864081</v>
      </c>
    </row>
    <row r="1796" spans="1:8" x14ac:dyDescent="0.35">
      <c r="A1796" s="264" t="s">
        <v>922</v>
      </c>
      <c r="B1796" s="194">
        <f>B1795/21</f>
        <v>6302911.0476190476</v>
      </c>
      <c r="C1796" s="194">
        <f t="shared" ref="C1796:H1796" si="140">C1795/21</f>
        <v>2610158.1428571427</v>
      </c>
      <c r="D1796" s="194">
        <f t="shared" si="140"/>
        <v>821851.57142857148</v>
      </c>
      <c r="E1796" s="194">
        <f t="shared" si="140"/>
        <v>1030854.6666666666</v>
      </c>
      <c r="F1796" s="194">
        <f t="shared" si="140"/>
        <v>1848905.9523809524</v>
      </c>
      <c r="G1796" s="194">
        <f t="shared" si="140"/>
        <v>331227.23809523811</v>
      </c>
      <c r="H1796" s="194">
        <f t="shared" si="140"/>
        <v>12945908.619047619</v>
      </c>
    </row>
    <row r="1798" spans="1:8" x14ac:dyDescent="0.35">
      <c r="A1798" s="254" t="s">
        <v>477</v>
      </c>
      <c r="B1798" s="204">
        <v>7312358</v>
      </c>
      <c r="C1798" s="204">
        <v>4783806</v>
      </c>
      <c r="D1798" s="204">
        <v>978311</v>
      </c>
      <c r="E1798" s="204">
        <v>1011474</v>
      </c>
      <c r="F1798" s="204">
        <v>1574915</v>
      </c>
      <c r="G1798" s="204">
        <v>272674</v>
      </c>
      <c r="H1798" s="204">
        <v>15933538</v>
      </c>
    </row>
    <row r="1799" spans="1:8" x14ac:dyDescent="0.35">
      <c r="A1799" s="254" t="s">
        <v>478</v>
      </c>
      <c r="B1799" s="204">
        <v>6561297</v>
      </c>
      <c r="C1799" s="204">
        <v>3558387</v>
      </c>
      <c r="D1799" s="204">
        <v>888262</v>
      </c>
      <c r="E1799" s="204">
        <v>1251140</v>
      </c>
      <c r="F1799" s="204">
        <v>1675555</v>
      </c>
      <c r="G1799" s="204">
        <v>238155</v>
      </c>
      <c r="H1799" s="204">
        <v>14172796</v>
      </c>
    </row>
    <row r="1800" spans="1:8" x14ac:dyDescent="0.35">
      <c r="A1800" s="254" t="s">
        <v>479</v>
      </c>
      <c r="B1800" s="204">
        <v>6880050</v>
      </c>
      <c r="C1800" s="204">
        <v>3272858</v>
      </c>
      <c r="D1800" s="204">
        <v>862624</v>
      </c>
      <c r="E1800" s="204">
        <v>1212223</v>
      </c>
      <c r="F1800" s="204">
        <v>1887776</v>
      </c>
      <c r="G1800" s="204">
        <v>293494</v>
      </c>
      <c r="H1800" s="204">
        <v>14409025</v>
      </c>
    </row>
    <row r="1801" spans="1:8" x14ac:dyDescent="0.35">
      <c r="A1801" s="254" t="s">
        <v>810</v>
      </c>
      <c r="B1801" s="204">
        <v>6434884</v>
      </c>
      <c r="C1801" s="204">
        <v>2918313</v>
      </c>
      <c r="D1801" s="204">
        <v>881124</v>
      </c>
      <c r="E1801" s="204">
        <v>1389615</v>
      </c>
      <c r="F1801" s="204">
        <v>1863076</v>
      </c>
      <c r="G1801" s="204">
        <v>245462</v>
      </c>
      <c r="H1801" s="204">
        <v>13732474</v>
      </c>
    </row>
    <row r="1802" spans="1:8" x14ac:dyDescent="0.35">
      <c r="A1802" s="254" t="s">
        <v>714</v>
      </c>
      <c r="B1802" s="204">
        <v>8239538</v>
      </c>
      <c r="C1802" s="204">
        <v>3926466</v>
      </c>
      <c r="D1802" s="204">
        <v>893307</v>
      </c>
      <c r="E1802" s="204">
        <v>1343795</v>
      </c>
      <c r="F1802" s="204">
        <v>1937876</v>
      </c>
      <c r="G1802" s="204">
        <v>325935</v>
      </c>
      <c r="H1802" s="204">
        <v>16666917</v>
      </c>
    </row>
    <row r="1803" spans="1:8" x14ac:dyDescent="0.35">
      <c r="A1803" s="254" t="s">
        <v>482</v>
      </c>
      <c r="B1803" s="204">
        <v>3478427</v>
      </c>
      <c r="C1803" s="204">
        <v>1812260</v>
      </c>
      <c r="D1803" s="204">
        <v>470826</v>
      </c>
      <c r="E1803" s="204">
        <v>1678077</v>
      </c>
      <c r="F1803" s="204">
        <v>1784782</v>
      </c>
      <c r="G1803" s="204">
        <v>287811</v>
      </c>
      <c r="H1803" s="204">
        <v>9512183</v>
      </c>
    </row>
    <row r="1804" spans="1:8" x14ac:dyDescent="0.35">
      <c r="A1804" s="254" t="s">
        <v>483</v>
      </c>
      <c r="B1804" s="204">
        <v>5927510</v>
      </c>
      <c r="C1804" s="204">
        <v>2887734</v>
      </c>
      <c r="D1804" s="204">
        <v>705668</v>
      </c>
      <c r="E1804" s="204">
        <v>1515294</v>
      </c>
      <c r="F1804" s="204">
        <v>2402759</v>
      </c>
      <c r="G1804" s="204">
        <v>367682</v>
      </c>
      <c r="H1804" s="204">
        <v>13806647</v>
      </c>
    </row>
    <row r="1805" spans="1:8" x14ac:dyDescent="0.35">
      <c r="A1805" s="254" t="s">
        <v>484</v>
      </c>
      <c r="B1805" s="204">
        <v>6263553</v>
      </c>
      <c r="C1805" s="204">
        <v>2274900</v>
      </c>
      <c r="D1805" s="204">
        <v>758584</v>
      </c>
      <c r="E1805" s="204">
        <v>1479593</v>
      </c>
      <c r="F1805" s="204">
        <v>2258696</v>
      </c>
      <c r="G1805" s="204">
        <v>376545</v>
      </c>
      <c r="H1805" s="204">
        <v>13411871</v>
      </c>
    </row>
    <row r="1806" spans="1:8" x14ac:dyDescent="0.35">
      <c r="A1806" s="254" t="s">
        <v>811</v>
      </c>
      <c r="B1806" s="204">
        <v>6140887</v>
      </c>
      <c r="C1806" s="204">
        <v>2677516</v>
      </c>
      <c r="D1806" s="204">
        <v>829443</v>
      </c>
      <c r="E1806" s="204">
        <v>1547305</v>
      </c>
      <c r="F1806" s="204">
        <v>1901969</v>
      </c>
      <c r="G1806" s="204">
        <v>343737</v>
      </c>
      <c r="H1806" s="204">
        <v>13440857</v>
      </c>
    </row>
    <row r="1807" spans="1:8" x14ac:dyDescent="0.35">
      <c r="A1807" s="254" t="s">
        <v>715</v>
      </c>
      <c r="B1807" s="204">
        <v>4050251</v>
      </c>
      <c r="C1807" s="204">
        <v>2429340</v>
      </c>
      <c r="D1807" s="204">
        <v>649569</v>
      </c>
      <c r="E1807" s="204">
        <v>1281172</v>
      </c>
      <c r="F1807" s="204">
        <v>1838981</v>
      </c>
      <c r="G1807" s="204">
        <v>435199</v>
      </c>
      <c r="H1807" s="204">
        <v>10684512</v>
      </c>
    </row>
    <row r="1808" spans="1:8" x14ac:dyDescent="0.35">
      <c r="A1808" s="254" t="s">
        <v>487</v>
      </c>
      <c r="B1808" s="204">
        <v>4894387</v>
      </c>
      <c r="C1808" s="204">
        <v>2071623</v>
      </c>
      <c r="D1808" s="204">
        <v>1024091</v>
      </c>
      <c r="E1808" s="204">
        <v>1296627</v>
      </c>
      <c r="F1808" s="204">
        <v>1961457</v>
      </c>
      <c r="G1808" s="204">
        <v>490114</v>
      </c>
      <c r="H1808" s="204">
        <v>11738299</v>
      </c>
    </row>
    <row r="1809" spans="1:8" x14ac:dyDescent="0.35">
      <c r="A1809" s="254" t="s">
        <v>488</v>
      </c>
      <c r="B1809" s="204">
        <v>5345731</v>
      </c>
      <c r="C1809" s="204">
        <v>2886415</v>
      </c>
      <c r="D1809" s="204">
        <v>702659</v>
      </c>
      <c r="E1809" s="204">
        <v>1570918</v>
      </c>
      <c r="F1809" s="204">
        <v>2453682</v>
      </c>
      <c r="G1809" s="204">
        <v>344458</v>
      </c>
      <c r="H1809" s="204">
        <v>13303863</v>
      </c>
    </row>
    <row r="1810" spans="1:8" x14ac:dyDescent="0.35">
      <c r="A1810" s="254" t="s">
        <v>889</v>
      </c>
      <c r="B1810" s="204">
        <v>6746042</v>
      </c>
      <c r="C1810" s="204">
        <v>2626716</v>
      </c>
      <c r="D1810" s="204">
        <v>739171</v>
      </c>
      <c r="E1810" s="204">
        <v>1449967</v>
      </c>
      <c r="F1810" s="204">
        <v>1851041</v>
      </c>
      <c r="G1810" s="204">
        <v>369115</v>
      </c>
      <c r="H1810" s="204">
        <v>13782052</v>
      </c>
    </row>
    <row r="1811" spans="1:8" x14ac:dyDescent="0.35">
      <c r="A1811" s="254" t="s">
        <v>812</v>
      </c>
      <c r="B1811" s="204">
        <v>5188276</v>
      </c>
      <c r="C1811" s="204">
        <v>2369171</v>
      </c>
      <c r="D1811" s="204">
        <v>632332</v>
      </c>
      <c r="E1811" s="204">
        <v>1308083</v>
      </c>
      <c r="F1811" s="204">
        <v>1800306</v>
      </c>
      <c r="G1811" s="204">
        <v>349745</v>
      </c>
      <c r="H1811" s="204">
        <v>11647913</v>
      </c>
    </row>
    <row r="1812" spans="1:8" x14ac:dyDescent="0.35">
      <c r="A1812" s="254" t="s">
        <v>491</v>
      </c>
      <c r="B1812" s="204">
        <v>6227954</v>
      </c>
      <c r="C1812" s="204">
        <v>2518167</v>
      </c>
      <c r="D1812" s="204">
        <v>533127</v>
      </c>
      <c r="E1812" s="204">
        <v>1286271</v>
      </c>
      <c r="F1812" s="204">
        <v>1645219</v>
      </c>
      <c r="G1812" s="204">
        <v>405367</v>
      </c>
      <c r="H1812" s="204">
        <v>12616105</v>
      </c>
    </row>
    <row r="1813" spans="1:8" x14ac:dyDescent="0.35">
      <c r="A1813" s="254" t="s">
        <v>492</v>
      </c>
      <c r="B1813" s="204">
        <v>9259670</v>
      </c>
      <c r="C1813" s="204">
        <v>2344401</v>
      </c>
      <c r="D1813" s="204">
        <v>632429</v>
      </c>
      <c r="E1813" s="204">
        <v>1306268</v>
      </c>
      <c r="F1813" s="204">
        <v>1649063</v>
      </c>
      <c r="G1813" s="204">
        <v>403740</v>
      </c>
      <c r="H1813" s="204">
        <v>15595571</v>
      </c>
    </row>
    <row r="1814" spans="1:8" x14ac:dyDescent="0.35">
      <c r="A1814" s="254" t="s">
        <v>493</v>
      </c>
      <c r="B1814" s="204">
        <v>12549055</v>
      </c>
      <c r="C1814" s="204">
        <v>2266817</v>
      </c>
      <c r="D1814" s="204">
        <v>720058</v>
      </c>
      <c r="E1814" s="204">
        <v>1495891</v>
      </c>
      <c r="F1814" s="204">
        <v>1636962</v>
      </c>
      <c r="G1814" s="204">
        <v>464148</v>
      </c>
      <c r="H1814" s="204">
        <v>19132931</v>
      </c>
    </row>
    <row r="1815" spans="1:8" x14ac:dyDescent="0.35">
      <c r="A1815" s="254" t="s">
        <v>813</v>
      </c>
      <c r="B1815" s="204">
        <v>11008243</v>
      </c>
      <c r="C1815" s="204">
        <v>2613404</v>
      </c>
      <c r="D1815" s="204">
        <v>755987</v>
      </c>
      <c r="E1815" s="204">
        <v>1731725</v>
      </c>
      <c r="F1815" s="204">
        <v>1392278</v>
      </c>
      <c r="G1815" s="204">
        <v>345873</v>
      </c>
      <c r="H1815" s="204">
        <v>17847510</v>
      </c>
    </row>
    <row r="1816" spans="1:8" x14ac:dyDescent="0.35">
      <c r="A1816" s="254" t="s">
        <v>717</v>
      </c>
      <c r="B1816" s="204">
        <v>7567392</v>
      </c>
      <c r="C1816" s="204">
        <v>3508963</v>
      </c>
      <c r="D1816" s="204">
        <v>946661</v>
      </c>
      <c r="E1816" s="204">
        <v>1114414</v>
      </c>
      <c r="F1816" s="204">
        <v>1158127</v>
      </c>
      <c r="G1816" s="204">
        <v>304219</v>
      </c>
      <c r="H1816" s="204">
        <v>14599776</v>
      </c>
    </row>
    <row r="1817" spans="1:8" x14ac:dyDescent="0.35">
      <c r="A1817" s="265" t="s">
        <v>921</v>
      </c>
      <c r="B1817" s="195">
        <f>SUM(B1798:B1816)</f>
        <v>130075505</v>
      </c>
      <c r="C1817" s="195">
        <f t="shared" ref="C1817:H1817" si="141">SUM(C1798:C1816)</f>
        <v>53747257</v>
      </c>
      <c r="D1817" s="195">
        <f t="shared" si="141"/>
        <v>14604233</v>
      </c>
      <c r="E1817" s="195">
        <f t="shared" si="141"/>
        <v>26269852</v>
      </c>
      <c r="F1817" s="195">
        <f t="shared" si="141"/>
        <v>34674520</v>
      </c>
      <c r="G1817" s="195">
        <f t="shared" si="141"/>
        <v>6663473</v>
      </c>
      <c r="H1817" s="195">
        <f t="shared" si="141"/>
        <v>266034840</v>
      </c>
    </row>
    <row r="1818" spans="1:8" x14ac:dyDescent="0.35">
      <c r="A1818" s="264" t="s">
        <v>923</v>
      </c>
      <c r="B1818" s="216">
        <f>B1817/19</f>
        <v>6846079.2105263155</v>
      </c>
      <c r="C1818" s="216">
        <f t="shared" ref="C1818:H1818" si="142">C1817/19</f>
        <v>2828803</v>
      </c>
      <c r="D1818" s="216">
        <f t="shared" si="142"/>
        <v>768643.84210526315</v>
      </c>
      <c r="E1818" s="216">
        <f t="shared" si="142"/>
        <v>1382623.7894736843</v>
      </c>
      <c r="F1818" s="216">
        <f t="shared" si="142"/>
        <v>1824974.7368421052</v>
      </c>
      <c r="G1818" s="216">
        <f t="shared" si="142"/>
        <v>350709.10526315792</v>
      </c>
      <c r="H1818" s="216">
        <f t="shared" si="142"/>
        <v>14001833.684210526</v>
      </c>
    </row>
    <row r="1820" spans="1:8" x14ac:dyDescent="0.35">
      <c r="A1820" s="254" t="s">
        <v>498</v>
      </c>
      <c r="B1820" s="204">
        <v>6749790</v>
      </c>
      <c r="C1820" s="204">
        <v>3668197</v>
      </c>
      <c r="D1820" s="204">
        <v>725725</v>
      </c>
      <c r="E1820" s="204">
        <v>1658956</v>
      </c>
      <c r="F1820" s="204">
        <v>1741501</v>
      </c>
      <c r="G1820" s="204">
        <v>348084</v>
      </c>
      <c r="H1820" s="204">
        <v>14892253</v>
      </c>
    </row>
    <row r="1821" spans="1:8" x14ac:dyDescent="0.35">
      <c r="A1821" s="254" t="s">
        <v>499</v>
      </c>
      <c r="B1821" s="204">
        <v>5893174</v>
      </c>
      <c r="C1821" s="204">
        <v>2940248</v>
      </c>
      <c r="D1821" s="204">
        <v>666822</v>
      </c>
      <c r="E1821" s="204">
        <v>1241539</v>
      </c>
      <c r="F1821" s="204">
        <v>1513360</v>
      </c>
      <c r="G1821" s="204">
        <v>320178</v>
      </c>
      <c r="H1821" s="204">
        <v>12575321</v>
      </c>
    </row>
    <row r="1822" spans="1:8" x14ac:dyDescent="0.35">
      <c r="A1822" s="254" t="s">
        <v>500</v>
      </c>
      <c r="B1822" s="204">
        <v>5613596</v>
      </c>
      <c r="C1822" s="204">
        <v>2036045</v>
      </c>
      <c r="D1822" s="204">
        <v>655443</v>
      </c>
      <c r="E1822" s="204">
        <v>1386268</v>
      </c>
      <c r="F1822" s="204">
        <v>1538764</v>
      </c>
      <c r="G1822" s="204">
        <v>243590</v>
      </c>
      <c r="H1822" s="204">
        <v>11473706</v>
      </c>
    </row>
    <row r="1823" spans="1:8" x14ac:dyDescent="0.35">
      <c r="A1823" s="254" t="s">
        <v>817</v>
      </c>
      <c r="B1823" s="204">
        <v>5150354</v>
      </c>
      <c r="C1823" s="204">
        <v>2262075</v>
      </c>
      <c r="D1823" s="204">
        <v>1126745</v>
      </c>
      <c r="E1823" s="204">
        <v>1089140</v>
      </c>
      <c r="F1823" s="204">
        <v>1714677</v>
      </c>
      <c r="G1823" s="204">
        <v>318919</v>
      </c>
      <c r="H1823" s="204">
        <v>11661910</v>
      </c>
    </row>
    <row r="1824" spans="1:8" x14ac:dyDescent="0.35">
      <c r="A1824" s="254" t="s">
        <v>720</v>
      </c>
      <c r="B1824" s="204">
        <v>8428716</v>
      </c>
      <c r="C1824" s="204">
        <v>3108987</v>
      </c>
      <c r="D1824" s="204">
        <v>977041</v>
      </c>
      <c r="E1824" s="204">
        <v>1366265</v>
      </c>
      <c r="F1824" s="204">
        <v>1293895</v>
      </c>
      <c r="G1824" s="204">
        <v>428809</v>
      </c>
      <c r="H1824" s="204">
        <v>15603713</v>
      </c>
    </row>
    <row r="1825" spans="1:8" x14ac:dyDescent="0.35">
      <c r="A1825" s="254" t="s">
        <v>503</v>
      </c>
      <c r="B1825" s="204">
        <v>4901935</v>
      </c>
      <c r="C1825" s="204">
        <v>1961572</v>
      </c>
      <c r="D1825" s="204">
        <v>755832</v>
      </c>
      <c r="E1825" s="204">
        <v>1179167</v>
      </c>
      <c r="F1825" s="204">
        <v>1368145</v>
      </c>
      <c r="G1825" s="204">
        <v>332919</v>
      </c>
      <c r="H1825" s="204">
        <v>10499570</v>
      </c>
    </row>
    <row r="1826" spans="1:8" x14ac:dyDescent="0.35">
      <c r="A1826" s="254" t="s">
        <v>504</v>
      </c>
      <c r="B1826" s="204">
        <v>5144152</v>
      </c>
      <c r="C1826" s="204">
        <v>2936797</v>
      </c>
      <c r="D1826" s="204">
        <v>1148900</v>
      </c>
      <c r="E1826" s="204">
        <v>1229763</v>
      </c>
      <c r="F1826" s="204">
        <v>1591444</v>
      </c>
      <c r="G1826" s="204">
        <v>385407</v>
      </c>
      <c r="H1826" s="204">
        <v>12436463</v>
      </c>
    </row>
    <row r="1827" spans="1:8" x14ac:dyDescent="0.35">
      <c r="A1827" s="254" t="s">
        <v>505</v>
      </c>
      <c r="B1827" s="204">
        <v>5255132</v>
      </c>
      <c r="C1827" s="204">
        <v>3048461</v>
      </c>
      <c r="D1827" s="204">
        <v>1427549</v>
      </c>
      <c r="E1827" s="204">
        <v>1359213</v>
      </c>
      <c r="F1827" s="204">
        <v>2480465</v>
      </c>
      <c r="G1827" s="204">
        <v>527862</v>
      </c>
      <c r="H1827" s="204">
        <v>14098682</v>
      </c>
    </row>
    <row r="1828" spans="1:8" x14ac:dyDescent="0.35">
      <c r="A1828" s="254" t="s">
        <v>818</v>
      </c>
      <c r="B1828" s="204">
        <v>9284449</v>
      </c>
      <c r="C1828" s="204">
        <v>5518922</v>
      </c>
      <c r="D1828" s="204">
        <v>1869719</v>
      </c>
      <c r="E1828" s="204">
        <v>1168709</v>
      </c>
      <c r="F1828" s="204">
        <v>1668859</v>
      </c>
      <c r="G1828" s="204">
        <v>382627</v>
      </c>
      <c r="H1828" s="204">
        <v>19893285</v>
      </c>
    </row>
    <row r="1829" spans="1:8" x14ac:dyDescent="0.35">
      <c r="A1829" s="254" t="s">
        <v>721</v>
      </c>
      <c r="B1829" s="204">
        <v>8422211</v>
      </c>
      <c r="C1829" s="204">
        <v>5315781</v>
      </c>
      <c r="D1829" s="204">
        <v>1152227</v>
      </c>
      <c r="E1829" s="204">
        <v>987704</v>
      </c>
      <c r="F1829" s="204">
        <v>1290264</v>
      </c>
      <c r="G1829" s="204">
        <v>397241</v>
      </c>
      <c r="H1829" s="204">
        <v>17565428</v>
      </c>
    </row>
    <row r="1830" spans="1:8" x14ac:dyDescent="0.35">
      <c r="A1830" s="254" t="s">
        <v>508</v>
      </c>
      <c r="B1830" s="204">
        <v>4413545</v>
      </c>
      <c r="C1830" s="204">
        <v>3863532</v>
      </c>
      <c r="D1830" s="204">
        <v>590102</v>
      </c>
      <c r="E1830" s="204">
        <v>706962</v>
      </c>
      <c r="F1830" s="204">
        <v>1424549</v>
      </c>
      <c r="G1830" s="204">
        <v>307472</v>
      </c>
      <c r="H1830" s="204">
        <v>11306162</v>
      </c>
    </row>
    <row r="1831" spans="1:8" x14ac:dyDescent="0.35">
      <c r="A1831" s="254" t="s">
        <v>509</v>
      </c>
      <c r="B1831" s="204">
        <v>5063329</v>
      </c>
      <c r="C1831" s="204">
        <v>4292642</v>
      </c>
      <c r="D1831" s="204">
        <v>672789</v>
      </c>
      <c r="E1831" s="204">
        <v>849912</v>
      </c>
      <c r="F1831" s="204">
        <v>1474030</v>
      </c>
      <c r="G1831" s="204">
        <v>337581</v>
      </c>
      <c r="H1831" s="204">
        <v>12690283</v>
      </c>
    </row>
    <row r="1832" spans="1:8" x14ac:dyDescent="0.35">
      <c r="A1832" s="254" t="s">
        <v>510</v>
      </c>
      <c r="B1832" s="204">
        <v>11924670</v>
      </c>
      <c r="C1832" s="204">
        <v>3981561</v>
      </c>
      <c r="D1832" s="204">
        <v>811557</v>
      </c>
      <c r="E1832" s="204">
        <v>1013929</v>
      </c>
      <c r="F1832" s="204">
        <v>1431658</v>
      </c>
      <c r="G1832" s="204">
        <v>483308</v>
      </c>
      <c r="H1832" s="204">
        <v>19646683</v>
      </c>
    </row>
    <row r="1833" spans="1:8" x14ac:dyDescent="0.35">
      <c r="A1833" s="254" t="s">
        <v>819</v>
      </c>
      <c r="B1833" s="204">
        <v>12646503</v>
      </c>
      <c r="C1833" s="204">
        <v>3168097</v>
      </c>
      <c r="D1833" s="204">
        <v>706738</v>
      </c>
      <c r="E1833" s="204">
        <v>1195383</v>
      </c>
      <c r="F1833" s="204">
        <v>1475801</v>
      </c>
      <c r="G1833" s="204">
        <v>394519</v>
      </c>
      <c r="H1833" s="204">
        <v>19587041</v>
      </c>
    </row>
    <row r="1834" spans="1:8" x14ac:dyDescent="0.35">
      <c r="A1834" s="254" t="s">
        <v>722</v>
      </c>
      <c r="B1834" s="204">
        <v>7056929</v>
      </c>
      <c r="C1834" s="204">
        <v>3027886</v>
      </c>
      <c r="D1834" s="204">
        <v>561766</v>
      </c>
      <c r="E1834" s="204">
        <v>845155</v>
      </c>
      <c r="F1834" s="204">
        <v>1089100</v>
      </c>
      <c r="G1834" s="204">
        <v>344285</v>
      </c>
      <c r="H1834" s="204">
        <v>12925121</v>
      </c>
    </row>
    <row r="1835" spans="1:8" x14ac:dyDescent="0.35">
      <c r="A1835" s="254" t="s">
        <v>513</v>
      </c>
      <c r="B1835" s="204">
        <v>8498988</v>
      </c>
      <c r="C1835" s="204">
        <v>2830175</v>
      </c>
      <c r="D1835" s="204">
        <v>636973</v>
      </c>
      <c r="E1835" s="204">
        <v>861402</v>
      </c>
      <c r="F1835" s="204">
        <v>1047912</v>
      </c>
      <c r="G1835" s="204">
        <v>421298</v>
      </c>
      <c r="H1835" s="204">
        <v>14296748</v>
      </c>
    </row>
    <row r="1836" spans="1:8" x14ac:dyDescent="0.35">
      <c r="A1836" s="254" t="s">
        <v>514</v>
      </c>
      <c r="B1836" s="204">
        <v>6496595</v>
      </c>
      <c r="C1836" s="204">
        <v>2622431</v>
      </c>
      <c r="D1836" s="204">
        <v>705220</v>
      </c>
      <c r="E1836" s="204">
        <v>764232</v>
      </c>
      <c r="F1836" s="204">
        <v>1306212</v>
      </c>
      <c r="G1836" s="204">
        <v>406998</v>
      </c>
      <c r="H1836" s="204">
        <v>12301688</v>
      </c>
    </row>
    <row r="1837" spans="1:8" x14ac:dyDescent="0.35">
      <c r="A1837" s="254" t="s">
        <v>515</v>
      </c>
      <c r="B1837" s="204">
        <v>7338658</v>
      </c>
      <c r="C1837" s="204">
        <v>2918284</v>
      </c>
      <c r="D1837" s="204">
        <v>636898</v>
      </c>
      <c r="E1837" s="204">
        <v>848003</v>
      </c>
      <c r="F1837" s="204">
        <v>1343323</v>
      </c>
      <c r="G1837" s="204">
        <v>422160</v>
      </c>
      <c r="H1837" s="204">
        <v>13507326</v>
      </c>
    </row>
    <row r="1838" spans="1:8" x14ac:dyDescent="0.35">
      <c r="A1838" s="254" t="s">
        <v>820</v>
      </c>
      <c r="B1838" s="204">
        <v>7663613</v>
      </c>
      <c r="C1838" s="204">
        <v>3232763</v>
      </c>
      <c r="D1838" s="204">
        <v>749284</v>
      </c>
      <c r="E1838" s="204">
        <v>964277</v>
      </c>
      <c r="F1838" s="204">
        <v>1475130</v>
      </c>
      <c r="G1838" s="204">
        <v>500207</v>
      </c>
      <c r="H1838" s="204">
        <v>14585274</v>
      </c>
    </row>
    <row r="1839" spans="1:8" x14ac:dyDescent="0.35">
      <c r="A1839" s="254" t="s">
        <v>723</v>
      </c>
      <c r="B1839" s="204">
        <v>4891203</v>
      </c>
      <c r="C1839" s="204">
        <v>2594262</v>
      </c>
      <c r="D1839" s="204">
        <v>647733</v>
      </c>
      <c r="E1839" s="204">
        <v>975437</v>
      </c>
      <c r="F1839" s="204">
        <v>1120049</v>
      </c>
      <c r="G1839" s="204">
        <v>423711</v>
      </c>
      <c r="H1839" s="204">
        <v>10652395</v>
      </c>
    </row>
    <row r="1840" spans="1:8" x14ac:dyDescent="0.35">
      <c r="A1840" s="254" t="s">
        <v>518</v>
      </c>
      <c r="B1840" s="204">
        <v>6924583</v>
      </c>
      <c r="C1840" s="204">
        <v>2426914</v>
      </c>
      <c r="D1840" s="204">
        <v>729514</v>
      </c>
      <c r="E1840" s="204">
        <v>1638082</v>
      </c>
      <c r="F1840" s="204">
        <v>1098890</v>
      </c>
      <c r="G1840" s="204">
        <v>284534</v>
      </c>
      <c r="H1840" s="204">
        <v>13102517</v>
      </c>
    </row>
    <row r="1841" spans="1:8" x14ac:dyDescent="0.35">
      <c r="A1841" s="265" t="s">
        <v>924</v>
      </c>
      <c r="B1841" s="195">
        <f>SUM(B1820:B1840)</f>
        <v>147762125</v>
      </c>
      <c r="C1841" s="195">
        <f t="shared" ref="C1841:H1841" si="143">SUM(C1820:C1840)</f>
        <v>67755632</v>
      </c>
      <c r="D1841" s="195">
        <f t="shared" si="143"/>
        <v>17954577</v>
      </c>
      <c r="E1841" s="195">
        <f t="shared" si="143"/>
        <v>23329498</v>
      </c>
      <c r="F1841" s="195">
        <f t="shared" si="143"/>
        <v>30488028</v>
      </c>
      <c r="G1841" s="195">
        <f t="shared" si="143"/>
        <v>8011709</v>
      </c>
      <c r="H1841" s="195">
        <f t="shared" si="143"/>
        <v>295301569</v>
      </c>
    </row>
    <row r="1842" spans="1:8" x14ac:dyDescent="0.35">
      <c r="A1842" s="264" t="s">
        <v>925</v>
      </c>
      <c r="B1842" s="216">
        <f>B1841/21</f>
        <v>7036291.666666667</v>
      </c>
      <c r="C1842" s="216">
        <f t="shared" ref="C1842:H1842" si="144">C1841/21</f>
        <v>3226458.6666666665</v>
      </c>
      <c r="D1842" s="216">
        <f t="shared" si="144"/>
        <v>854979.85714285716</v>
      </c>
      <c r="E1842" s="216">
        <f t="shared" si="144"/>
        <v>1110928.4761904762</v>
      </c>
      <c r="F1842" s="216">
        <f t="shared" si="144"/>
        <v>1451810.857142857</v>
      </c>
      <c r="G1842" s="216">
        <f t="shared" si="144"/>
        <v>381509.95238095237</v>
      </c>
      <c r="H1842" s="216">
        <f t="shared" si="144"/>
        <v>14061979.476190476</v>
      </c>
    </row>
    <row r="1844" spans="1:8" x14ac:dyDescent="0.35">
      <c r="A1844" s="254" t="s">
        <v>523</v>
      </c>
      <c r="B1844" s="204">
        <v>5151734</v>
      </c>
      <c r="C1844" s="204">
        <v>1997188</v>
      </c>
      <c r="D1844" s="204">
        <v>509170</v>
      </c>
      <c r="E1844" s="204">
        <v>1434757</v>
      </c>
      <c r="F1844" s="204">
        <v>1725051</v>
      </c>
      <c r="G1844" s="204">
        <v>253922</v>
      </c>
      <c r="H1844" s="204">
        <v>11071822</v>
      </c>
    </row>
    <row r="1845" spans="1:8" x14ac:dyDescent="0.35">
      <c r="A1845" s="254" t="s">
        <v>524</v>
      </c>
      <c r="B1845" s="204">
        <v>7145692</v>
      </c>
      <c r="C1845" s="204">
        <v>1968524</v>
      </c>
      <c r="D1845" s="204">
        <v>487623</v>
      </c>
      <c r="E1845" s="204">
        <v>1320929</v>
      </c>
      <c r="F1845" s="204">
        <v>1394904</v>
      </c>
      <c r="G1845" s="204">
        <v>300521</v>
      </c>
      <c r="H1845" s="204">
        <v>12618193</v>
      </c>
    </row>
    <row r="1846" spans="1:8" x14ac:dyDescent="0.35">
      <c r="A1846" s="254" t="s">
        <v>823</v>
      </c>
      <c r="B1846" s="204">
        <v>5197914</v>
      </c>
      <c r="C1846" s="204">
        <v>2046610</v>
      </c>
      <c r="D1846" s="204">
        <v>767339</v>
      </c>
      <c r="E1846" s="204">
        <v>1015722</v>
      </c>
      <c r="F1846" s="204">
        <v>1191887</v>
      </c>
      <c r="G1846" s="204">
        <v>242104</v>
      </c>
      <c r="H1846" s="204">
        <v>10461576</v>
      </c>
    </row>
    <row r="1847" spans="1:8" x14ac:dyDescent="0.35">
      <c r="A1847" s="254" t="s">
        <v>726</v>
      </c>
      <c r="B1847" s="204">
        <v>10951204</v>
      </c>
      <c r="C1847" s="204">
        <v>4371952</v>
      </c>
      <c r="D1847" s="204">
        <v>830560</v>
      </c>
      <c r="E1847" s="204">
        <v>964053</v>
      </c>
      <c r="F1847" s="204">
        <v>1123686</v>
      </c>
      <c r="G1847" s="204">
        <v>324070</v>
      </c>
      <c r="H1847" s="204">
        <v>18565525</v>
      </c>
    </row>
    <row r="1848" spans="1:8" x14ac:dyDescent="0.35">
      <c r="A1848" s="254" t="s">
        <v>527</v>
      </c>
      <c r="B1848" s="204">
        <v>6147102</v>
      </c>
      <c r="C1848" s="204">
        <v>3578139</v>
      </c>
      <c r="D1848" s="204">
        <v>472752</v>
      </c>
      <c r="E1848" s="204">
        <v>1109506</v>
      </c>
      <c r="F1848" s="204">
        <v>1369762</v>
      </c>
      <c r="G1848" s="204">
        <v>256094</v>
      </c>
      <c r="H1848" s="204">
        <v>12933355</v>
      </c>
    </row>
    <row r="1849" spans="1:8" x14ac:dyDescent="0.35">
      <c r="A1849" s="254" t="s">
        <v>528</v>
      </c>
      <c r="B1849" s="204">
        <v>5141074</v>
      </c>
      <c r="C1849" s="204">
        <v>2908695</v>
      </c>
      <c r="D1849" s="204">
        <v>834254</v>
      </c>
      <c r="E1849" s="204">
        <v>1138409</v>
      </c>
      <c r="F1849" s="204">
        <v>1760441</v>
      </c>
      <c r="G1849" s="204">
        <v>338538</v>
      </c>
      <c r="H1849" s="204">
        <v>12121411</v>
      </c>
    </row>
    <row r="1850" spans="1:8" x14ac:dyDescent="0.35">
      <c r="A1850" s="254" t="s">
        <v>529</v>
      </c>
      <c r="B1850" s="204">
        <v>7353076</v>
      </c>
      <c r="C1850" s="204">
        <v>2431451</v>
      </c>
      <c r="D1850" s="204">
        <v>628458</v>
      </c>
      <c r="E1850" s="204">
        <v>1830517</v>
      </c>
      <c r="F1850" s="204">
        <v>1914061</v>
      </c>
      <c r="G1850" s="204">
        <v>361903</v>
      </c>
      <c r="H1850" s="204">
        <v>14519466</v>
      </c>
    </row>
    <row r="1851" spans="1:8" x14ac:dyDescent="0.35">
      <c r="A1851" s="254" t="s">
        <v>824</v>
      </c>
      <c r="B1851" s="204">
        <v>10277694</v>
      </c>
      <c r="C1851" s="204">
        <v>4038084</v>
      </c>
      <c r="D1851" s="204">
        <v>652303</v>
      </c>
      <c r="E1851" s="204">
        <v>1234958</v>
      </c>
      <c r="F1851" s="204">
        <v>1674220</v>
      </c>
      <c r="G1851" s="204">
        <v>354994</v>
      </c>
      <c r="H1851" s="204">
        <v>18232253</v>
      </c>
    </row>
    <row r="1852" spans="1:8" x14ac:dyDescent="0.35">
      <c r="A1852" s="254" t="s">
        <v>727</v>
      </c>
      <c r="B1852" s="204">
        <v>6842644</v>
      </c>
      <c r="C1852" s="204">
        <v>4339660</v>
      </c>
      <c r="D1852" s="204">
        <v>524127</v>
      </c>
      <c r="E1852" s="204">
        <v>1118985</v>
      </c>
      <c r="F1852" s="204">
        <v>1623379</v>
      </c>
      <c r="G1852" s="204">
        <v>300835</v>
      </c>
      <c r="H1852" s="204">
        <v>14749630</v>
      </c>
    </row>
    <row r="1853" spans="1:8" x14ac:dyDescent="0.35">
      <c r="A1853" s="254" t="s">
        <v>532</v>
      </c>
      <c r="B1853" s="204">
        <v>5108239</v>
      </c>
      <c r="C1853" s="204">
        <v>3122603</v>
      </c>
      <c r="D1853" s="204">
        <v>472117</v>
      </c>
      <c r="E1853" s="204">
        <v>1000659</v>
      </c>
      <c r="F1853" s="204">
        <v>1282540</v>
      </c>
      <c r="G1853" s="204">
        <v>279637</v>
      </c>
      <c r="H1853" s="204">
        <v>11265795</v>
      </c>
    </row>
    <row r="1854" spans="1:8" x14ac:dyDescent="0.35">
      <c r="A1854" s="254" t="s">
        <v>533</v>
      </c>
      <c r="B1854" s="204">
        <v>6379221</v>
      </c>
      <c r="C1854" s="204">
        <v>4317238</v>
      </c>
      <c r="D1854" s="204">
        <v>555039</v>
      </c>
      <c r="E1854" s="204">
        <v>1269249</v>
      </c>
      <c r="F1854" s="204">
        <v>1365670</v>
      </c>
      <c r="G1854" s="204">
        <v>500261</v>
      </c>
      <c r="H1854" s="204">
        <v>14386678</v>
      </c>
    </row>
    <row r="1855" spans="1:8" x14ac:dyDescent="0.35">
      <c r="A1855" s="254" t="s">
        <v>534</v>
      </c>
      <c r="B1855" s="204">
        <v>4987910</v>
      </c>
      <c r="C1855" s="204">
        <v>2801023</v>
      </c>
      <c r="D1855" s="204">
        <v>539612</v>
      </c>
      <c r="E1855" s="204">
        <v>1178678</v>
      </c>
      <c r="F1855" s="204">
        <v>1607338</v>
      </c>
      <c r="G1855" s="204">
        <v>342263</v>
      </c>
      <c r="H1855" s="204">
        <v>11456824</v>
      </c>
    </row>
    <row r="1856" spans="1:8" x14ac:dyDescent="0.35">
      <c r="A1856" s="254" t="s">
        <v>825</v>
      </c>
      <c r="B1856" s="204">
        <v>6171601</v>
      </c>
      <c r="C1856" s="204">
        <v>2379572</v>
      </c>
      <c r="D1856" s="204">
        <v>435285</v>
      </c>
      <c r="E1856" s="204">
        <v>1067395</v>
      </c>
      <c r="F1856" s="204">
        <v>1596665</v>
      </c>
      <c r="G1856" s="204">
        <v>248266</v>
      </c>
      <c r="H1856" s="204">
        <v>11898784</v>
      </c>
    </row>
    <row r="1857" spans="1:8" x14ac:dyDescent="0.35">
      <c r="A1857" s="254" t="s">
        <v>537</v>
      </c>
      <c r="B1857" s="204">
        <v>2803280</v>
      </c>
      <c r="C1857" s="204">
        <v>983030</v>
      </c>
      <c r="D1857" s="204">
        <v>205245</v>
      </c>
      <c r="E1857" s="204">
        <v>977550</v>
      </c>
      <c r="F1857" s="204">
        <v>1098118</v>
      </c>
      <c r="G1857" s="204">
        <v>216526</v>
      </c>
      <c r="H1857" s="204">
        <v>6283749</v>
      </c>
    </row>
    <row r="1858" spans="1:8" x14ac:dyDescent="0.35">
      <c r="A1858" s="254" t="s">
        <v>538</v>
      </c>
      <c r="B1858" s="204">
        <v>4741870</v>
      </c>
      <c r="C1858" s="204">
        <v>1910807</v>
      </c>
      <c r="D1858" s="204">
        <v>416080</v>
      </c>
      <c r="E1858" s="204">
        <v>1297449</v>
      </c>
      <c r="F1858" s="204">
        <v>1627121</v>
      </c>
      <c r="G1858" s="204">
        <v>358775</v>
      </c>
      <c r="H1858" s="204">
        <v>10352102</v>
      </c>
    </row>
    <row r="1859" spans="1:8" x14ac:dyDescent="0.35">
      <c r="A1859" s="254" t="s">
        <v>539</v>
      </c>
      <c r="B1859" s="204">
        <v>5033888</v>
      </c>
      <c r="C1859" s="204">
        <v>1666270</v>
      </c>
      <c r="D1859" s="204">
        <v>589547</v>
      </c>
      <c r="E1859" s="204">
        <v>1071970</v>
      </c>
      <c r="F1859" s="204">
        <v>1481777</v>
      </c>
      <c r="G1859" s="204">
        <v>310269</v>
      </c>
      <c r="H1859" s="204">
        <v>10153721</v>
      </c>
    </row>
    <row r="1860" spans="1:8" x14ac:dyDescent="0.35">
      <c r="A1860" s="254" t="s">
        <v>826</v>
      </c>
      <c r="B1860" s="204">
        <v>5298439</v>
      </c>
      <c r="C1860" s="204">
        <v>2644347</v>
      </c>
      <c r="D1860" s="204">
        <v>553364</v>
      </c>
      <c r="E1860" s="204">
        <v>1077735</v>
      </c>
      <c r="F1860" s="204">
        <v>1456395</v>
      </c>
      <c r="G1860" s="204">
        <v>500997</v>
      </c>
      <c r="H1860" s="204">
        <v>11531277</v>
      </c>
    </row>
    <row r="1861" spans="1:8" x14ac:dyDescent="0.35">
      <c r="A1861" s="254" t="s">
        <v>729</v>
      </c>
      <c r="B1861" s="204">
        <v>4240789</v>
      </c>
      <c r="C1861" s="204">
        <v>2602093</v>
      </c>
      <c r="D1861" s="204">
        <v>429896</v>
      </c>
      <c r="E1861" s="204">
        <v>1131810</v>
      </c>
      <c r="F1861" s="204">
        <v>1194749</v>
      </c>
      <c r="G1861" s="204">
        <v>317011</v>
      </c>
      <c r="H1861" s="204">
        <v>9916348</v>
      </c>
    </row>
    <row r="1862" spans="1:8" x14ac:dyDescent="0.35">
      <c r="A1862" s="254" t="s">
        <v>542</v>
      </c>
      <c r="B1862" s="204">
        <v>4919967</v>
      </c>
      <c r="C1862" s="204">
        <v>3346787</v>
      </c>
      <c r="D1862" s="204">
        <v>547353</v>
      </c>
      <c r="E1862" s="204">
        <v>1113516</v>
      </c>
      <c r="F1862" s="204">
        <v>1242480</v>
      </c>
      <c r="G1862" s="204">
        <v>313118</v>
      </c>
      <c r="H1862" s="204">
        <v>11483221</v>
      </c>
    </row>
    <row r="1863" spans="1:8" x14ac:dyDescent="0.35">
      <c r="A1863" s="254" t="s">
        <v>543</v>
      </c>
      <c r="B1863" s="204">
        <v>4574187</v>
      </c>
      <c r="C1863" s="204">
        <v>1987063</v>
      </c>
      <c r="D1863" s="204">
        <v>572939</v>
      </c>
      <c r="E1863" s="204">
        <v>1076625</v>
      </c>
      <c r="F1863" s="204">
        <v>1286700</v>
      </c>
      <c r="G1863" s="204">
        <v>304796</v>
      </c>
      <c r="H1863" s="204">
        <v>9802310</v>
      </c>
    </row>
    <row r="1864" spans="1:8" x14ac:dyDescent="0.35">
      <c r="A1864" s="254" t="s">
        <v>544</v>
      </c>
      <c r="B1864" s="204">
        <v>7031240</v>
      </c>
      <c r="C1864" s="204">
        <v>2301583</v>
      </c>
      <c r="D1864" s="204">
        <v>707170</v>
      </c>
      <c r="E1864" s="204">
        <v>917448</v>
      </c>
      <c r="F1864" s="204">
        <v>1484914</v>
      </c>
      <c r="G1864" s="204">
        <v>321924</v>
      </c>
      <c r="H1864" s="204">
        <v>12764279</v>
      </c>
    </row>
    <row r="1865" spans="1:8" x14ac:dyDescent="0.35">
      <c r="A1865" s="265" t="s">
        <v>926</v>
      </c>
      <c r="B1865" s="195">
        <f>SUM(B1844:B1864)</f>
        <v>125498765</v>
      </c>
      <c r="C1865" s="195">
        <f t="shared" ref="C1865:H1865" si="145">SUM(C1844:C1864)</f>
        <v>57742719</v>
      </c>
      <c r="D1865" s="195">
        <f t="shared" si="145"/>
        <v>11730233</v>
      </c>
      <c r="E1865" s="195">
        <f t="shared" si="145"/>
        <v>24347920</v>
      </c>
      <c r="F1865" s="195">
        <f t="shared" si="145"/>
        <v>30501858</v>
      </c>
      <c r="G1865" s="195">
        <f t="shared" si="145"/>
        <v>6746824</v>
      </c>
      <c r="H1865" s="195">
        <f t="shared" si="145"/>
        <v>256568319</v>
      </c>
    </row>
    <row r="1866" spans="1:8" x14ac:dyDescent="0.35">
      <c r="A1866" s="264" t="s">
        <v>927</v>
      </c>
      <c r="B1866" s="216">
        <f>B1865/21</f>
        <v>5976131.666666667</v>
      </c>
      <c r="C1866" s="216">
        <f t="shared" ref="C1866:H1866" si="146">C1865/21</f>
        <v>2749653.2857142859</v>
      </c>
      <c r="D1866" s="216">
        <f t="shared" si="146"/>
        <v>558582.52380952379</v>
      </c>
      <c r="E1866" s="216">
        <f t="shared" si="146"/>
        <v>1159424.7619047619</v>
      </c>
      <c r="F1866" s="216">
        <f t="shared" si="146"/>
        <v>1452469.4285714286</v>
      </c>
      <c r="G1866" s="216">
        <f t="shared" si="146"/>
        <v>321277.33333333331</v>
      </c>
      <c r="H1866" s="216">
        <f t="shared" si="146"/>
        <v>12217539</v>
      </c>
    </row>
    <row r="1869" spans="1:8" ht="21" x14ac:dyDescent="0.5">
      <c r="A1869" s="231">
        <v>2014</v>
      </c>
    </row>
    <row r="1870" spans="1:8" x14ac:dyDescent="0.35">
      <c r="A1870" s="254" t="s">
        <v>829</v>
      </c>
      <c r="B1870" s="204">
        <v>5747799</v>
      </c>
      <c r="C1870" s="204">
        <v>1647910</v>
      </c>
      <c r="D1870" s="204">
        <v>324580</v>
      </c>
      <c r="E1870" s="204">
        <v>1082919</v>
      </c>
      <c r="F1870" s="204">
        <v>1701459</v>
      </c>
      <c r="G1870" s="204">
        <v>277738</v>
      </c>
      <c r="H1870" s="204">
        <v>10782405</v>
      </c>
    </row>
    <row r="1871" spans="1:8" x14ac:dyDescent="0.35">
      <c r="A1871" s="254" t="s">
        <v>732</v>
      </c>
      <c r="B1871" s="204">
        <v>14083888</v>
      </c>
      <c r="C1871" s="204">
        <v>2817269</v>
      </c>
      <c r="D1871" s="204">
        <v>836224</v>
      </c>
      <c r="E1871" s="204">
        <v>888882</v>
      </c>
      <c r="F1871" s="204">
        <v>1135692</v>
      </c>
      <c r="G1871" s="204">
        <v>342596</v>
      </c>
      <c r="H1871" s="204">
        <v>20104551</v>
      </c>
    </row>
    <row r="1872" spans="1:8" x14ac:dyDescent="0.35">
      <c r="A1872" s="254" t="s">
        <v>550</v>
      </c>
      <c r="B1872" s="204">
        <v>4116274</v>
      </c>
      <c r="C1872" s="204">
        <v>1800952</v>
      </c>
      <c r="D1872" s="204">
        <v>355666</v>
      </c>
      <c r="E1872" s="204">
        <v>726040</v>
      </c>
      <c r="F1872" s="204">
        <v>954121</v>
      </c>
      <c r="G1872" s="204">
        <v>219548</v>
      </c>
      <c r="H1872" s="204">
        <v>8172601</v>
      </c>
    </row>
    <row r="1873" spans="1:8" x14ac:dyDescent="0.35">
      <c r="A1873" s="254" t="s">
        <v>551</v>
      </c>
      <c r="B1873" s="204">
        <v>4032688</v>
      </c>
      <c r="C1873" s="204">
        <v>2042724</v>
      </c>
      <c r="D1873" s="204">
        <v>707015</v>
      </c>
      <c r="E1873" s="204">
        <v>871024</v>
      </c>
      <c r="F1873" s="204">
        <v>1379205</v>
      </c>
      <c r="G1873" s="204">
        <v>233679</v>
      </c>
      <c r="H1873" s="204">
        <v>9266335</v>
      </c>
    </row>
    <row r="1874" spans="1:8" x14ac:dyDescent="0.35">
      <c r="A1874" s="254" t="s">
        <v>552</v>
      </c>
      <c r="B1874" s="204">
        <v>7668296</v>
      </c>
      <c r="C1874" s="204">
        <v>3134285</v>
      </c>
      <c r="D1874" s="204">
        <v>559376</v>
      </c>
      <c r="E1874" s="204">
        <v>859195</v>
      </c>
      <c r="F1874" s="204">
        <v>1514547</v>
      </c>
      <c r="G1874" s="204">
        <v>359483</v>
      </c>
      <c r="H1874" s="204">
        <v>14095182</v>
      </c>
    </row>
    <row r="1875" spans="1:8" x14ac:dyDescent="0.35">
      <c r="A1875" s="254" t="s">
        <v>830</v>
      </c>
      <c r="B1875" s="204">
        <v>7199746</v>
      </c>
      <c r="C1875" s="204">
        <v>2863786</v>
      </c>
      <c r="D1875" s="204">
        <v>943951</v>
      </c>
      <c r="E1875" s="204">
        <v>826972</v>
      </c>
      <c r="F1875" s="204">
        <v>1742193</v>
      </c>
      <c r="G1875" s="204">
        <v>259174</v>
      </c>
      <c r="H1875" s="204">
        <v>13835822</v>
      </c>
    </row>
    <row r="1876" spans="1:8" x14ac:dyDescent="0.35">
      <c r="A1876" s="254" t="s">
        <v>733</v>
      </c>
      <c r="B1876" s="204">
        <v>5114004</v>
      </c>
      <c r="C1876" s="204">
        <v>2471829</v>
      </c>
      <c r="D1876" s="204">
        <v>728578</v>
      </c>
      <c r="E1876" s="204">
        <v>1252132</v>
      </c>
      <c r="F1876" s="204">
        <v>1325798</v>
      </c>
      <c r="G1876" s="204">
        <v>262454</v>
      </c>
      <c r="H1876" s="204">
        <v>11154795</v>
      </c>
    </row>
    <row r="1877" spans="1:8" x14ac:dyDescent="0.35">
      <c r="A1877" s="254" t="s">
        <v>555</v>
      </c>
      <c r="B1877" s="204">
        <v>5576803</v>
      </c>
      <c r="C1877" s="204">
        <v>2008551</v>
      </c>
      <c r="D1877" s="204">
        <v>429415</v>
      </c>
      <c r="E1877" s="204">
        <v>832282</v>
      </c>
      <c r="F1877" s="204">
        <v>1276007</v>
      </c>
      <c r="G1877" s="204">
        <v>315242</v>
      </c>
      <c r="H1877" s="204">
        <v>10438300</v>
      </c>
    </row>
    <row r="1878" spans="1:8" x14ac:dyDescent="0.35">
      <c r="A1878" s="254" t="s">
        <v>556</v>
      </c>
      <c r="B1878" s="204">
        <v>6047498</v>
      </c>
      <c r="C1878" s="204">
        <v>1784895</v>
      </c>
      <c r="D1878" s="204">
        <v>626120</v>
      </c>
      <c r="E1878" s="204">
        <v>757836</v>
      </c>
      <c r="F1878" s="204">
        <v>1578893</v>
      </c>
      <c r="G1878" s="204">
        <v>271720</v>
      </c>
      <c r="H1878" s="204">
        <v>11066962</v>
      </c>
    </row>
    <row r="1879" spans="1:8" x14ac:dyDescent="0.35">
      <c r="A1879" s="254" t="s">
        <v>557</v>
      </c>
      <c r="B1879" s="204">
        <v>9496517</v>
      </c>
      <c r="C1879" s="204">
        <v>1975541</v>
      </c>
      <c r="D1879" s="204">
        <v>585769</v>
      </c>
      <c r="E1879" s="204">
        <v>914730</v>
      </c>
      <c r="F1879" s="204">
        <v>1520541</v>
      </c>
      <c r="G1879" s="204">
        <v>295885</v>
      </c>
      <c r="H1879" s="204">
        <v>14788983</v>
      </c>
    </row>
    <row r="1880" spans="1:8" x14ac:dyDescent="0.35">
      <c r="A1880" s="254" t="s">
        <v>831</v>
      </c>
      <c r="B1880" s="204">
        <v>10291284</v>
      </c>
      <c r="C1880" s="204">
        <v>3717120</v>
      </c>
      <c r="D1880" s="204">
        <v>791183</v>
      </c>
      <c r="E1880" s="204">
        <v>1038999</v>
      </c>
      <c r="F1880" s="204">
        <v>1613077</v>
      </c>
      <c r="G1880" s="204">
        <v>324803</v>
      </c>
      <c r="H1880" s="204">
        <v>17776466</v>
      </c>
    </row>
    <row r="1881" spans="1:8" x14ac:dyDescent="0.35">
      <c r="A1881" s="254" t="s">
        <v>734</v>
      </c>
      <c r="B1881" s="204">
        <v>5360968</v>
      </c>
      <c r="C1881" s="204">
        <v>2626034</v>
      </c>
      <c r="D1881" s="204">
        <v>454841</v>
      </c>
      <c r="E1881" s="204">
        <v>787191</v>
      </c>
      <c r="F1881" s="204">
        <v>1471920</v>
      </c>
      <c r="G1881" s="204">
        <v>271627</v>
      </c>
      <c r="H1881" s="204">
        <v>10972581</v>
      </c>
    </row>
    <row r="1882" spans="1:8" x14ac:dyDescent="0.35">
      <c r="A1882" s="254" t="s">
        <v>560</v>
      </c>
      <c r="B1882" s="204">
        <v>4530275</v>
      </c>
      <c r="C1882" s="204">
        <v>1673544</v>
      </c>
      <c r="D1882" s="204">
        <v>437590</v>
      </c>
      <c r="E1882" s="204">
        <v>1003260</v>
      </c>
      <c r="F1882" s="204">
        <v>1216257</v>
      </c>
      <c r="G1882" s="204">
        <v>243253</v>
      </c>
      <c r="H1882" s="204">
        <v>9104179</v>
      </c>
    </row>
    <row r="1883" spans="1:8" x14ac:dyDescent="0.35">
      <c r="A1883" s="254" t="s">
        <v>561</v>
      </c>
      <c r="B1883" s="204">
        <v>6979746</v>
      </c>
      <c r="C1883" s="204">
        <v>2477727</v>
      </c>
      <c r="D1883" s="204">
        <v>503484</v>
      </c>
      <c r="E1883" s="204">
        <v>975667</v>
      </c>
      <c r="F1883" s="204">
        <v>1929277</v>
      </c>
      <c r="G1883" s="204">
        <v>296315</v>
      </c>
      <c r="H1883" s="204">
        <v>13162216</v>
      </c>
    </row>
    <row r="1884" spans="1:8" x14ac:dyDescent="0.35">
      <c r="A1884" s="254" t="s">
        <v>562</v>
      </c>
      <c r="B1884" s="204">
        <v>8166214</v>
      </c>
      <c r="C1884" s="204">
        <v>2215881</v>
      </c>
      <c r="D1884" s="204">
        <v>713903</v>
      </c>
      <c r="E1884" s="204">
        <v>948764</v>
      </c>
      <c r="F1884" s="204">
        <v>1604205</v>
      </c>
      <c r="G1884" s="204">
        <v>333374</v>
      </c>
      <c r="H1884" s="204">
        <v>13982341</v>
      </c>
    </row>
    <row r="1885" spans="1:8" x14ac:dyDescent="0.35">
      <c r="A1885" s="254" t="s">
        <v>832</v>
      </c>
      <c r="B1885" s="204">
        <v>5405977</v>
      </c>
      <c r="C1885" s="204">
        <v>1762859</v>
      </c>
      <c r="D1885" s="204">
        <v>547276</v>
      </c>
      <c r="E1885" s="204">
        <v>1139537</v>
      </c>
      <c r="F1885" s="204">
        <v>1417839</v>
      </c>
      <c r="G1885" s="204">
        <v>379564</v>
      </c>
      <c r="H1885" s="204">
        <v>10653052</v>
      </c>
    </row>
    <row r="1886" spans="1:8" x14ac:dyDescent="0.35">
      <c r="A1886" s="254" t="s">
        <v>735</v>
      </c>
      <c r="B1886" s="204">
        <v>4502498</v>
      </c>
      <c r="C1886" s="204">
        <v>1460860</v>
      </c>
      <c r="D1886" s="204">
        <v>460560</v>
      </c>
      <c r="E1886" s="204">
        <v>777861</v>
      </c>
      <c r="F1886" s="204">
        <v>962699</v>
      </c>
      <c r="G1886" s="204">
        <v>392080</v>
      </c>
      <c r="H1886" s="204">
        <v>8556558</v>
      </c>
    </row>
    <row r="1887" spans="1:8" x14ac:dyDescent="0.35">
      <c r="A1887" s="254" t="s">
        <v>566</v>
      </c>
      <c r="B1887" s="204">
        <v>11704306</v>
      </c>
      <c r="C1887" s="204">
        <v>1697783</v>
      </c>
      <c r="D1887" s="204">
        <v>608033</v>
      </c>
      <c r="E1887" s="204">
        <v>854774</v>
      </c>
      <c r="F1887" s="204">
        <v>1138688</v>
      </c>
      <c r="G1887" s="204">
        <v>578085</v>
      </c>
      <c r="H1887" s="204">
        <v>16581669</v>
      </c>
    </row>
    <row r="1888" spans="1:8" x14ac:dyDescent="0.35">
      <c r="A1888" s="254" t="s">
        <v>567</v>
      </c>
      <c r="B1888" s="204">
        <v>14983790</v>
      </c>
      <c r="C1888" s="204">
        <v>1761105</v>
      </c>
      <c r="D1888" s="204">
        <v>581697</v>
      </c>
      <c r="E1888" s="204">
        <v>876089</v>
      </c>
      <c r="F1888" s="204">
        <v>1438092</v>
      </c>
      <c r="G1888" s="204">
        <v>483279</v>
      </c>
      <c r="H1888" s="204">
        <v>20124052</v>
      </c>
    </row>
    <row r="1889" spans="1:8" x14ac:dyDescent="0.35">
      <c r="A1889" s="254" t="s">
        <v>833</v>
      </c>
      <c r="B1889" s="204">
        <v>11153327</v>
      </c>
      <c r="C1889" s="204">
        <v>1658462</v>
      </c>
      <c r="D1889" s="204">
        <v>575883</v>
      </c>
      <c r="E1889" s="204">
        <v>911536</v>
      </c>
      <c r="F1889" s="204">
        <v>1304867</v>
      </c>
      <c r="G1889" s="204">
        <v>350434</v>
      </c>
      <c r="H1889" s="204">
        <v>15954509</v>
      </c>
    </row>
    <row r="1890" spans="1:8" x14ac:dyDescent="0.35">
      <c r="A1890" s="254" t="s">
        <v>834</v>
      </c>
      <c r="B1890" s="204">
        <v>7315189</v>
      </c>
      <c r="C1890" s="204">
        <v>1959981</v>
      </c>
      <c r="D1890" s="204">
        <v>604574</v>
      </c>
      <c r="E1890" s="204">
        <v>885447</v>
      </c>
      <c r="F1890" s="204">
        <v>1320175</v>
      </c>
      <c r="G1890" s="204">
        <v>308391</v>
      </c>
      <c r="H1890" s="204">
        <v>12393757</v>
      </c>
    </row>
    <row r="1891" spans="1:8" x14ac:dyDescent="0.35">
      <c r="A1891" s="265" t="s">
        <v>928</v>
      </c>
      <c r="B1891" s="195">
        <f>SUM(B1870:B1890)</f>
        <v>159477087</v>
      </c>
      <c r="C1891" s="195">
        <f t="shared" ref="C1891:H1891" si="147">SUM(C1870:C1890)</f>
        <v>45559098</v>
      </c>
      <c r="D1891" s="195">
        <f t="shared" si="147"/>
        <v>12375718</v>
      </c>
      <c r="E1891" s="195">
        <f t="shared" si="147"/>
        <v>19211137</v>
      </c>
      <c r="F1891" s="195">
        <f t="shared" si="147"/>
        <v>29545552</v>
      </c>
      <c r="G1891" s="195">
        <f t="shared" si="147"/>
        <v>6798724</v>
      </c>
      <c r="H1891" s="195">
        <f t="shared" si="147"/>
        <v>272967316</v>
      </c>
    </row>
    <row r="1892" spans="1:8" x14ac:dyDescent="0.35">
      <c r="A1892" s="264" t="s">
        <v>929</v>
      </c>
      <c r="B1892" s="216">
        <f>B1891/21</f>
        <v>7594147</v>
      </c>
      <c r="C1892" s="216">
        <f t="shared" ref="C1892:H1892" si="148">C1891/21</f>
        <v>2169480.8571428573</v>
      </c>
      <c r="D1892" s="216">
        <f t="shared" si="148"/>
        <v>589319.90476190473</v>
      </c>
      <c r="E1892" s="216">
        <f t="shared" si="148"/>
        <v>914816.04761904757</v>
      </c>
      <c r="F1892" s="216">
        <f t="shared" si="148"/>
        <v>1406931.0476190476</v>
      </c>
      <c r="G1892" s="216">
        <f t="shared" si="148"/>
        <v>323748.76190476189</v>
      </c>
      <c r="H1892" s="216">
        <f t="shared" si="148"/>
        <v>12998443.619047619</v>
      </c>
    </row>
    <row r="1894" spans="1:8" x14ac:dyDescent="0.35">
      <c r="A1894" s="254" t="s">
        <v>571</v>
      </c>
      <c r="B1894" s="204">
        <v>5955712</v>
      </c>
      <c r="C1894" s="204">
        <v>1726768</v>
      </c>
      <c r="D1894" s="204">
        <v>675999</v>
      </c>
      <c r="E1894" s="204">
        <v>1124907</v>
      </c>
      <c r="F1894" s="204">
        <v>1168837</v>
      </c>
      <c r="G1894" s="204">
        <v>212742</v>
      </c>
      <c r="H1894" s="204">
        <v>10864965</v>
      </c>
    </row>
    <row r="1895" spans="1:8" x14ac:dyDescent="0.35">
      <c r="A1895" s="254" t="s">
        <v>572</v>
      </c>
      <c r="B1895" s="204">
        <v>6558718</v>
      </c>
      <c r="C1895" s="204">
        <v>1561462</v>
      </c>
      <c r="D1895" s="204">
        <v>590904</v>
      </c>
      <c r="E1895" s="204">
        <v>1089827</v>
      </c>
      <c r="F1895" s="204">
        <v>2125704</v>
      </c>
      <c r="G1895" s="204">
        <v>215614</v>
      </c>
      <c r="H1895" s="204">
        <v>12142229</v>
      </c>
    </row>
    <row r="1896" spans="1:8" x14ac:dyDescent="0.35">
      <c r="A1896" s="254" t="s">
        <v>573</v>
      </c>
      <c r="B1896" s="204">
        <v>7566386</v>
      </c>
      <c r="C1896" s="204">
        <v>1520105</v>
      </c>
      <c r="D1896" s="204">
        <v>606661</v>
      </c>
      <c r="E1896" s="204">
        <v>915596</v>
      </c>
      <c r="F1896" s="204">
        <v>1195686</v>
      </c>
      <c r="G1896" s="204">
        <v>228633</v>
      </c>
      <c r="H1896" s="204">
        <v>12033067</v>
      </c>
    </row>
    <row r="1897" spans="1:8" x14ac:dyDescent="0.35">
      <c r="A1897" s="254" t="s">
        <v>837</v>
      </c>
      <c r="B1897" s="204">
        <v>6721121</v>
      </c>
      <c r="C1897" s="204">
        <v>2899261</v>
      </c>
      <c r="D1897" s="204">
        <v>1289191</v>
      </c>
      <c r="E1897" s="204">
        <v>1161027</v>
      </c>
      <c r="F1897" s="204">
        <v>1316446</v>
      </c>
      <c r="G1897" s="204">
        <v>301804</v>
      </c>
      <c r="H1897" s="204">
        <v>13688850</v>
      </c>
    </row>
    <row r="1898" spans="1:8" x14ac:dyDescent="0.35">
      <c r="A1898" s="254" t="s">
        <v>739</v>
      </c>
      <c r="B1898" s="204">
        <v>7964317</v>
      </c>
      <c r="C1898" s="204">
        <v>2237558</v>
      </c>
      <c r="D1898" s="204">
        <v>809209</v>
      </c>
      <c r="E1898" s="204">
        <v>1167901</v>
      </c>
      <c r="F1898" s="204">
        <v>1270932</v>
      </c>
      <c r="G1898" s="204">
        <v>357381</v>
      </c>
      <c r="H1898" s="204">
        <v>13807298</v>
      </c>
    </row>
    <row r="1899" spans="1:8" x14ac:dyDescent="0.35">
      <c r="A1899" s="254" t="s">
        <v>576</v>
      </c>
      <c r="B1899" s="204">
        <v>4691037</v>
      </c>
      <c r="C1899" s="204">
        <v>1823742</v>
      </c>
      <c r="D1899" s="204">
        <v>780154</v>
      </c>
      <c r="E1899" s="204">
        <v>1234080</v>
      </c>
      <c r="F1899" s="204">
        <v>1608373</v>
      </c>
      <c r="G1899" s="204">
        <v>246096</v>
      </c>
      <c r="H1899" s="204">
        <v>10383482</v>
      </c>
    </row>
    <row r="1900" spans="1:8" x14ac:dyDescent="0.35">
      <c r="A1900" s="254" t="s">
        <v>577</v>
      </c>
      <c r="B1900" s="204">
        <v>6271817</v>
      </c>
      <c r="C1900" s="204">
        <v>1936938</v>
      </c>
      <c r="D1900" s="204">
        <v>1204149</v>
      </c>
      <c r="E1900" s="204">
        <v>1236163</v>
      </c>
      <c r="F1900" s="204">
        <v>1670821</v>
      </c>
      <c r="G1900" s="204">
        <v>322672</v>
      </c>
      <c r="H1900" s="204">
        <v>12642560</v>
      </c>
    </row>
    <row r="1901" spans="1:8" x14ac:dyDescent="0.35">
      <c r="A1901" s="254" t="s">
        <v>578</v>
      </c>
      <c r="B1901" s="204">
        <v>5483097</v>
      </c>
      <c r="C1901" s="204">
        <v>2550624</v>
      </c>
      <c r="D1901" s="204">
        <v>1398091</v>
      </c>
      <c r="E1901" s="204">
        <v>1489996</v>
      </c>
      <c r="F1901" s="204">
        <v>1353656</v>
      </c>
      <c r="G1901" s="204">
        <v>273320</v>
      </c>
      <c r="H1901" s="204">
        <v>12548784</v>
      </c>
    </row>
    <row r="1902" spans="1:8" x14ac:dyDescent="0.35">
      <c r="A1902" s="254" t="s">
        <v>838</v>
      </c>
      <c r="B1902" s="204">
        <v>8544569</v>
      </c>
      <c r="C1902" s="204">
        <v>3811152</v>
      </c>
      <c r="D1902" s="204">
        <v>1590071</v>
      </c>
      <c r="E1902" s="204">
        <v>1549408</v>
      </c>
      <c r="F1902" s="204">
        <v>2506442</v>
      </c>
      <c r="G1902" s="204">
        <v>405289</v>
      </c>
      <c r="H1902" s="204">
        <v>18406931</v>
      </c>
    </row>
    <row r="1903" spans="1:8" x14ac:dyDescent="0.35">
      <c r="A1903" s="254" t="s">
        <v>740</v>
      </c>
      <c r="B1903" s="204">
        <v>7438868</v>
      </c>
      <c r="C1903" s="204">
        <v>3650955</v>
      </c>
      <c r="D1903" s="204">
        <v>920191</v>
      </c>
      <c r="E1903" s="204">
        <v>1165899</v>
      </c>
      <c r="F1903" s="204">
        <v>1723450</v>
      </c>
      <c r="G1903" s="204">
        <v>277871</v>
      </c>
      <c r="H1903" s="204">
        <v>15177234</v>
      </c>
    </row>
    <row r="1904" spans="1:8" x14ac:dyDescent="0.35">
      <c r="A1904" s="254" t="s">
        <v>581</v>
      </c>
      <c r="B1904" s="204">
        <v>5048424</v>
      </c>
      <c r="C1904" s="204">
        <v>3664342</v>
      </c>
      <c r="D1904" s="204">
        <v>521729</v>
      </c>
      <c r="E1904" s="204">
        <v>1017068</v>
      </c>
      <c r="F1904" s="204">
        <v>1465191</v>
      </c>
      <c r="G1904" s="204">
        <v>264870</v>
      </c>
      <c r="H1904" s="204">
        <v>11981624</v>
      </c>
    </row>
    <row r="1905" spans="1:8" x14ac:dyDescent="0.35">
      <c r="A1905" s="254" t="s">
        <v>582</v>
      </c>
      <c r="B1905" s="204">
        <v>8224087</v>
      </c>
      <c r="C1905" s="204">
        <v>3782201</v>
      </c>
      <c r="D1905" s="204">
        <v>495060</v>
      </c>
      <c r="E1905" s="204">
        <v>1201219</v>
      </c>
      <c r="F1905" s="204">
        <v>1709159</v>
      </c>
      <c r="G1905" s="204">
        <v>263712</v>
      </c>
      <c r="H1905" s="204">
        <v>15675438</v>
      </c>
    </row>
    <row r="1906" spans="1:8" x14ac:dyDescent="0.35">
      <c r="A1906" s="254" t="s">
        <v>583</v>
      </c>
      <c r="B1906" s="204">
        <v>10370889</v>
      </c>
      <c r="C1906" s="204">
        <v>3476608</v>
      </c>
      <c r="D1906" s="204">
        <v>676022</v>
      </c>
      <c r="E1906" s="204">
        <v>1051146</v>
      </c>
      <c r="F1906" s="204">
        <v>1622115</v>
      </c>
      <c r="G1906" s="204">
        <v>258330</v>
      </c>
      <c r="H1906" s="204">
        <v>17455110</v>
      </c>
    </row>
    <row r="1907" spans="1:8" x14ac:dyDescent="0.35">
      <c r="A1907" s="254" t="s">
        <v>839</v>
      </c>
      <c r="B1907" s="204">
        <v>8768803</v>
      </c>
      <c r="C1907" s="204">
        <v>2811898</v>
      </c>
      <c r="D1907" s="204">
        <v>631566</v>
      </c>
      <c r="E1907" s="204">
        <v>1054130</v>
      </c>
      <c r="F1907" s="204">
        <v>1862622</v>
      </c>
      <c r="G1907" s="204">
        <v>536603</v>
      </c>
      <c r="H1907" s="204">
        <v>15665622</v>
      </c>
    </row>
    <row r="1908" spans="1:8" x14ac:dyDescent="0.35">
      <c r="A1908" s="254" t="s">
        <v>741</v>
      </c>
      <c r="B1908" s="204">
        <v>5274279</v>
      </c>
      <c r="C1908" s="204">
        <v>2045631</v>
      </c>
      <c r="D1908" s="204">
        <v>537494</v>
      </c>
      <c r="E1908" s="204">
        <v>995436</v>
      </c>
      <c r="F1908" s="204">
        <v>1620925</v>
      </c>
      <c r="G1908" s="204">
        <v>446176</v>
      </c>
      <c r="H1908" s="204">
        <v>10919941</v>
      </c>
    </row>
    <row r="1909" spans="1:8" x14ac:dyDescent="0.35">
      <c r="A1909" s="254" t="s">
        <v>586</v>
      </c>
      <c r="B1909" s="204">
        <v>3828062</v>
      </c>
      <c r="C1909" s="204">
        <v>1542935</v>
      </c>
      <c r="D1909" s="204">
        <v>459321</v>
      </c>
      <c r="E1909" s="204">
        <v>994792</v>
      </c>
      <c r="F1909" s="204">
        <v>1207914</v>
      </c>
      <c r="G1909" s="204">
        <v>359936</v>
      </c>
      <c r="H1909" s="204">
        <v>8392960</v>
      </c>
    </row>
    <row r="1910" spans="1:8" x14ac:dyDescent="0.35">
      <c r="A1910" s="254" t="s">
        <v>587</v>
      </c>
      <c r="B1910" s="204">
        <v>5325939</v>
      </c>
      <c r="C1910" s="204">
        <v>2460091</v>
      </c>
      <c r="D1910" s="204">
        <v>575443</v>
      </c>
      <c r="E1910" s="204">
        <v>1122327</v>
      </c>
      <c r="F1910" s="204">
        <v>1283646</v>
      </c>
      <c r="G1910" s="204">
        <v>425896</v>
      </c>
      <c r="H1910" s="204">
        <v>11193342</v>
      </c>
    </row>
    <row r="1911" spans="1:8" x14ac:dyDescent="0.35">
      <c r="A1911" s="254" t="s">
        <v>588</v>
      </c>
      <c r="B1911" s="204">
        <v>6582677</v>
      </c>
      <c r="C1911" s="204">
        <v>2327430</v>
      </c>
      <c r="D1911" s="204">
        <v>587262</v>
      </c>
      <c r="E1911" s="204">
        <v>1024458</v>
      </c>
      <c r="F1911" s="204">
        <v>1521774</v>
      </c>
      <c r="G1911" s="204">
        <v>425992</v>
      </c>
      <c r="H1911" s="204">
        <v>12469593</v>
      </c>
    </row>
    <row r="1912" spans="1:8" x14ac:dyDescent="0.35">
      <c r="A1912" s="254" t="s">
        <v>840</v>
      </c>
      <c r="B1912" s="204">
        <v>5749156</v>
      </c>
      <c r="C1912" s="204">
        <v>2319967</v>
      </c>
      <c r="D1912" s="204">
        <v>611076</v>
      </c>
      <c r="E1912" s="204">
        <v>1200158</v>
      </c>
      <c r="F1912" s="204">
        <v>1316420</v>
      </c>
      <c r="G1912" s="204">
        <v>399400</v>
      </c>
      <c r="H1912" s="204">
        <v>11596177</v>
      </c>
    </row>
    <row r="1913" spans="1:8" x14ac:dyDescent="0.35">
      <c r="A1913" s="254" t="s">
        <v>742</v>
      </c>
      <c r="B1913" s="204">
        <v>4419394</v>
      </c>
      <c r="C1913" s="204">
        <v>2032995</v>
      </c>
      <c r="D1913" s="204">
        <v>505705</v>
      </c>
      <c r="E1913" s="204">
        <v>1192540</v>
      </c>
      <c r="F1913" s="204">
        <v>970102</v>
      </c>
      <c r="G1913" s="204">
        <v>308854</v>
      </c>
      <c r="H1913" s="204">
        <v>9429590</v>
      </c>
    </row>
    <row r="1914" spans="1:8" x14ac:dyDescent="0.35">
      <c r="A1914" s="254" t="s">
        <v>591</v>
      </c>
      <c r="B1914" s="204">
        <v>4334947</v>
      </c>
      <c r="C1914" s="204">
        <v>1818034</v>
      </c>
      <c r="D1914" s="204">
        <v>599811</v>
      </c>
      <c r="E1914" s="204">
        <v>1766832</v>
      </c>
      <c r="F1914" s="204">
        <v>1224345</v>
      </c>
      <c r="G1914" s="204">
        <v>283841</v>
      </c>
      <c r="H1914" s="204">
        <v>10027810</v>
      </c>
    </row>
    <row r="1915" spans="1:8" x14ac:dyDescent="0.35">
      <c r="A1915" s="265" t="s">
        <v>930</v>
      </c>
      <c r="B1915" s="195">
        <f>SUM(B1894:B1914)</f>
        <v>135122299</v>
      </c>
      <c r="C1915" s="195">
        <f t="shared" ref="C1915:H1915" si="149">SUM(C1894:C1914)</f>
        <v>52000697</v>
      </c>
      <c r="D1915" s="195">
        <f t="shared" si="149"/>
        <v>16065109</v>
      </c>
      <c r="E1915" s="195">
        <f t="shared" si="149"/>
        <v>24754910</v>
      </c>
      <c r="F1915" s="195">
        <f t="shared" si="149"/>
        <v>31744560</v>
      </c>
      <c r="G1915" s="195">
        <f t="shared" si="149"/>
        <v>6815032</v>
      </c>
      <c r="H1915" s="195">
        <f t="shared" si="149"/>
        <v>266502607</v>
      </c>
    </row>
    <row r="1916" spans="1:8" x14ac:dyDescent="0.35">
      <c r="A1916" s="264" t="s">
        <v>931</v>
      </c>
      <c r="B1916" s="216">
        <f>B1915/21</f>
        <v>6434395.1904761903</v>
      </c>
      <c r="C1916" s="216">
        <f t="shared" ref="C1916:H1916" si="150">C1915/21</f>
        <v>2476223.6666666665</v>
      </c>
      <c r="D1916" s="216">
        <f t="shared" si="150"/>
        <v>765005.19047619053</v>
      </c>
      <c r="E1916" s="216">
        <f t="shared" si="150"/>
        <v>1178805.2380952381</v>
      </c>
      <c r="F1916" s="216">
        <f t="shared" si="150"/>
        <v>1511645.7142857143</v>
      </c>
      <c r="G1916" s="216">
        <f t="shared" si="150"/>
        <v>324525.33333333331</v>
      </c>
      <c r="H1916" s="216">
        <f t="shared" si="150"/>
        <v>12690600.333333334</v>
      </c>
    </row>
    <row r="1918" spans="1:8" x14ac:dyDescent="0.35">
      <c r="A1918" s="254" t="s">
        <v>594</v>
      </c>
      <c r="B1918" s="204">
        <v>5156557</v>
      </c>
      <c r="C1918" s="204">
        <v>2397550</v>
      </c>
      <c r="D1918" s="204">
        <v>546225</v>
      </c>
      <c r="E1918" s="204">
        <v>1419271</v>
      </c>
      <c r="F1918" s="204">
        <v>1223226</v>
      </c>
      <c r="G1918" s="204">
        <v>311182</v>
      </c>
      <c r="H1918" s="204">
        <v>11054011</v>
      </c>
    </row>
    <row r="1919" spans="1:8" x14ac:dyDescent="0.35">
      <c r="A1919" s="254" t="s">
        <v>595</v>
      </c>
      <c r="B1919" s="204">
        <v>6782470</v>
      </c>
      <c r="C1919" s="204">
        <v>1523706</v>
      </c>
      <c r="D1919" s="204">
        <v>520009</v>
      </c>
      <c r="E1919" s="204">
        <v>950203</v>
      </c>
      <c r="F1919" s="204">
        <v>1425083</v>
      </c>
      <c r="G1919" s="204">
        <v>284126</v>
      </c>
      <c r="H1919" s="204">
        <v>11485597</v>
      </c>
    </row>
    <row r="1920" spans="1:8" x14ac:dyDescent="0.35">
      <c r="A1920" s="254" t="s">
        <v>843</v>
      </c>
      <c r="B1920" s="204">
        <v>8570257</v>
      </c>
      <c r="C1920" s="204">
        <v>1550962</v>
      </c>
      <c r="D1920" s="204">
        <v>694314</v>
      </c>
      <c r="E1920" s="204">
        <v>798660</v>
      </c>
      <c r="F1920" s="204">
        <v>1159572</v>
      </c>
      <c r="G1920" s="204">
        <v>312950</v>
      </c>
      <c r="H1920" s="204">
        <v>13086715</v>
      </c>
    </row>
    <row r="1921" spans="1:8" x14ac:dyDescent="0.35">
      <c r="A1921" s="254" t="s">
        <v>597</v>
      </c>
      <c r="B1921" s="204">
        <v>3619988</v>
      </c>
      <c r="C1921" s="204">
        <v>1813473</v>
      </c>
      <c r="D1921" s="204">
        <v>563108</v>
      </c>
      <c r="E1921" s="204">
        <v>1160961</v>
      </c>
      <c r="F1921" s="204">
        <v>1286137</v>
      </c>
      <c r="G1921" s="204">
        <v>267585</v>
      </c>
      <c r="H1921" s="204">
        <v>8711252</v>
      </c>
    </row>
    <row r="1922" spans="1:8" x14ac:dyDescent="0.35">
      <c r="A1922" s="254" t="s">
        <v>598</v>
      </c>
      <c r="B1922" s="204">
        <v>4819821</v>
      </c>
      <c r="C1922" s="204">
        <v>2765766</v>
      </c>
      <c r="D1922" s="204">
        <v>475804</v>
      </c>
      <c r="E1922" s="204">
        <v>1122427</v>
      </c>
      <c r="F1922" s="204">
        <v>1536508</v>
      </c>
      <c r="G1922" s="204">
        <v>304822</v>
      </c>
      <c r="H1922" s="204">
        <v>11025148</v>
      </c>
    </row>
    <row r="1923" spans="1:8" x14ac:dyDescent="0.35">
      <c r="A1923" s="254" t="s">
        <v>599</v>
      </c>
      <c r="B1923" s="204">
        <v>8514138</v>
      </c>
      <c r="C1923" s="204">
        <v>2081516</v>
      </c>
      <c r="D1923" s="204">
        <v>543185</v>
      </c>
      <c r="E1923" s="204">
        <v>1321788</v>
      </c>
      <c r="F1923" s="204">
        <v>1471845</v>
      </c>
      <c r="G1923" s="204">
        <v>341383</v>
      </c>
      <c r="H1923" s="204">
        <v>14273855</v>
      </c>
    </row>
    <row r="1924" spans="1:8" x14ac:dyDescent="0.35">
      <c r="A1924" s="254" t="s">
        <v>844</v>
      </c>
      <c r="B1924" s="204">
        <v>8393937</v>
      </c>
      <c r="C1924" s="204">
        <v>3068711</v>
      </c>
      <c r="D1924" s="204">
        <v>594642</v>
      </c>
      <c r="E1924" s="204">
        <v>1219171</v>
      </c>
      <c r="F1924" s="204">
        <v>1595333</v>
      </c>
      <c r="G1924" s="204">
        <v>385865</v>
      </c>
      <c r="H1924" s="204">
        <v>15257659</v>
      </c>
    </row>
    <row r="1925" spans="1:8" x14ac:dyDescent="0.35">
      <c r="A1925" s="254" t="s">
        <v>746</v>
      </c>
      <c r="B1925" s="204">
        <v>5094301</v>
      </c>
      <c r="C1925" s="204">
        <v>2164165</v>
      </c>
      <c r="D1925" s="204">
        <v>444168</v>
      </c>
      <c r="E1925" s="204">
        <v>1565710</v>
      </c>
      <c r="F1925" s="204">
        <v>1587491</v>
      </c>
      <c r="G1925" s="204">
        <v>232352</v>
      </c>
      <c r="H1925" s="204">
        <v>11088187</v>
      </c>
    </row>
    <row r="1926" spans="1:8" x14ac:dyDescent="0.35">
      <c r="A1926" s="254" t="s">
        <v>602</v>
      </c>
      <c r="B1926" s="204">
        <v>3068096</v>
      </c>
      <c r="C1926" s="204">
        <v>1586792</v>
      </c>
      <c r="D1926" s="204">
        <v>441669</v>
      </c>
      <c r="E1926" s="204">
        <v>1008106</v>
      </c>
      <c r="F1926" s="204">
        <v>1490554</v>
      </c>
      <c r="G1926" s="204">
        <v>417339</v>
      </c>
      <c r="H1926" s="204">
        <v>8012556</v>
      </c>
    </row>
    <row r="1927" spans="1:8" x14ac:dyDescent="0.35">
      <c r="A1927" s="254" t="s">
        <v>603</v>
      </c>
      <c r="B1927" s="204">
        <v>7646604</v>
      </c>
      <c r="C1927" s="204">
        <v>2956284</v>
      </c>
      <c r="D1927" s="204">
        <v>750053</v>
      </c>
      <c r="E1927" s="204">
        <v>1139232</v>
      </c>
      <c r="F1927" s="204">
        <v>2034028</v>
      </c>
      <c r="G1927" s="204">
        <v>380773</v>
      </c>
      <c r="H1927" s="204">
        <v>14906974</v>
      </c>
    </row>
    <row r="1928" spans="1:8" x14ac:dyDescent="0.35">
      <c r="A1928" s="254" t="s">
        <v>604</v>
      </c>
      <c r="B1928" s="204">
        <v>5321468</v>
      </c>
      <c r="C1928" s="204">
        <v>2103398</v>
      </c>
      <c r="D1928" s="204">
        <v>548577</v>
      </c>
      <c r="E1928" s="204">
        <v>951402</v>
      </c>
      <c r="F1928" s="204">
        <v>1470692</v>
      </c>
      <c r="G1928" s="204">
        <v>278704</v>
      </c>
      <c r="H1928" s="204">
        <v>10674241</v>
      </c>
    </row>
    <row r="1929" spans="1:8" x14ac:dyDescent="0.35">
      <c r="A1929" s="254" t="s">
        <v>845</v>
      </c>
      <c r="B1929" s="204">
        <v>7723146</v>
      </c>
      <c r="C1929" s="204">
        <v>3983616</v>
      </c>
      <c r="D1929" s="204">
        <v>568045</v>
      </c>
      <c r="E1929" s="204">
        <v>1264218</v>
      </c>
      <c r="F1929" s="204">
        <v>2609418</v>
      </c>
      <c r="G1929" s="204">
        <v>355459</v>
      </c>
      <c r="H1929" s="204">
        <v>16503902</v>
      </c>
    </row>
    <row r="1930" spans="1:8" x14ac:dyDescent="0.35">
      <c r="A1930" s="254" t="s">
        <v>747</v>
      </c>
      <c r="B1930" s="204">
        <v>4825566</v>
      </c>
      <c r="C1930" s="204">
        <v>3096972</v>
      </c>
      <c r="D1930" s="204">
        <v>623704</v>
      </c>
      <c r="E1930" s="204">
        <v>862017</v>
      </c>
      <c r="F1930" s="204">
        <v>1714337</v>
      </c>
      <c r="G1930" s="204">
        <v>269098</v>
      </c>
      <c r="H1930" s="204">
        <v>11391694</v>
      </c>
    </row>
    <row r="1931" spans="1:8" x14ac:dyDescent="0.35">
      <c r="A1931" s="254" t="s">
        <v>607</v>
      </c>
      <c r="B1931" s="204">
        <v>4893667</v>
      </c>
      <c r="C1931" s="204">
        <v>2067887</v>
      </c>
      <c r="D1931" s="204">
        <v>361511</v>
      </c>
      <c r="E1931" s="204">
        <v>1072938</v>
      </c>
      <c r="F1931" s="204">
        <v>1642241</v>
      </c>
      <c r="G1931" s="204">
        <v>212965</v>
      </c>
      <c r="H1931" s="204">
        <v>10251209</v>
      </c>
    </row>
    <row r="1932" spans="1:8" x14ac:dyDescent="0.35">
      <c r="A1932" s="254" t="s">
        <v>608</v>
      </c>
      <c r="B1932" s="204">
        <v>5941637</v>
      </c>
      <c r="C1932" s="204">
        <v>1972263</v>
      </c>
      <c r="D1932" s="204">
        <v>670946</v>
      </c>
      <c r="E1932" s="204">
        <v>955420</v>
      </c>
      <c r="F1932" s="204">
        <v>1485027</v>
      </c>
      <c r="G1932" s="204">
        <v>275162</v>
      </c>
      <c r="H1932" s="204">
        <v>11300455</v>
      </c>
    </row>
    <row r="1933" spans="1:8" x14ac:dyDescent="0.35">
      <c r="A1933" s="254" t="s">
        <v>609</v>
      </c>
      <c r="B1933" s="204">
        <v>3642040</v>
      </c>
      <c r="C1933" s="204">
        <v>1845065</v>
      </c>
      <c r="D1933" s="204">
        <v>545489</v>
      </c>
      <c r="E1933" s="204">
        <v>1058233</v>
      </c>
      <c r="F1933" s="204">
        <v>3483861</v>
      </c>
      <c r="G1933" s="204">
        <v>210974</v>
      </c>
      <c r="H1933" s="204">
        <v>10785662</v>
      </c>
    </row>
    <row r="1934" spans="1:8" x14ac:dyDescent="0.35">
      <c r="A1934" s="254" t="s">
        <v>846</v>
      </c>
      <c r="B1934" s="204">
        <v>5878228</v>
      </c>
      <c r="C1934" s="204">
        <v>1914718</v>
      </c>
      <c r="D1934" s="204">
        <v>627240</v>
      </c>
      <c r="E1934" s="204">
        <v>1204152</v>
      </c>
      <c r="F1934" s="204">
        <v>1411167</v>
      </c>
      <c r="G1934" s="204">
        <v>419657</v>
      </c>
      <c r="H1934" s="204">
        <v>11455162</v>
      </c>
    </row>
    <row r="1935" spans="1:8" x14ac:dyDescent="0.35">
      <c r="A1935" s="254" t="s">
        <v>748</v>
      </c>
      <c r="B1935" s="204">
        <v>5134420</v>
      </c>
      <c r="C1935" s="204">
        <v>2428337</v>
      </c>
      <c r="D1935" s="204">
        <v>589310</v>
      </c>
      <c r="E1935" s="204">
        <v>933913</v>
      </c>
      <c r="F1935" s="204">
        <v>1436769</v>
      </c>
      <c r="G1935" s="204">
        <v>327713</v>
      </c>
      <c r="H1935" s="204">
        <v>10850462</v>
      </c>
    </row>
    <row r="1936" spans="1:8" x14ac:dyDescent="0.35">
      <c r="A1936" s="254" t="s">
        <v>612</v>
      </c>
      <c r="B1936" s="204">
        <v>4087440</v>
      </c>
      <c r="C1936" s="204">
        <v>2076238</v>
      </c>
      <c r="D1936" s="204">
        <v>354769</v>
      </c>
      <c r="E1936" s="204">
        <v>823578</v>
      </c>
      <c r="F1936" s="204">
        <v>1147439</v>
      </c>
      <c r="G1936" s="204">
        <v>332089</v>
      </c>
      <c r="H1936" s="204">
        <v>8821553</v>
      </c>
    </row>
    <row r="1937" spans="1:8" x14ac:dyDescent="0.35">
      <c r="A1937" s="254" t="s">
        <v>613</v>
      </c>
      <c r="B1937" s="204">
        <v>5858667</v>
      </c>
      <c r="C1937" s="204">
        <v>2228639</v>
      </c>
      <c r="D1937" s="204">
        <v>614441</v>
      </c>
      <c r="E1937" s="204">
        <v>987003</v>
      </c>
      <c r="F1937" s="204">
        <v>1369321</v>
      </c>
      <c r="G1937" s="204">
        <v>486819</v>
      </c>
      <c r="H1937" s="204">
        <v>11544890</v>
      </c>
    </row>
    <row r="1938" spans="1:8" x14ac:dyDescent="0.35">
      <c r="A1938" s="254" t="s">
        <v>614</v>
      </c>
      <c r="B1938" s="204">
        <v>12081910</v>
      </c>
      <c r="C1938" s="204">
        <v>2755617</v>
      </c>
      <c r="D1938" s="204">
        <v>924407</v>
      </c>
      <c r="E1938" s="204">
        <v>961960</v>
      </c>
      <c r="F1938" s="204">
        <v>1431835</v>
      </c>
      <c r="G1938" s="204">
        <v>294294</v>
      </c>
      <c r="H1938" s="204">
        <v>18450023</v>
      </c>
    </row>
    <row r="1939" spans="1:8" x14ac:dyDescent="0.35">
      <c r="A1939" s="254" t="s">
        <v>847</v>
      </c>
      <c r="B1939" s="204">
        <v>9763850</v>
      </c>
      <c r="C1939" s="204">
        <v>4658448</v>
      </c>
      <c r="D1939" s="204">
        <v>818969</v>
      </c>
      <c r="E1939" s="204">
        <v>896026</v>
      </c>
      <c r="F1939" s="204">
        <v>1973289</v>
      </c>
      <c r="G1939" s="204">
        <v>310082</v>
      </c>
      <c r="H1939" s="204">
        <v>18420664</v>
      </c>
    </row>
    <row r="1940" spans="1:8" x14ac:dyDescent="0.35">
      <c r="A1940" s="265" t="s">
        <v>932</v>
      </c>
      <c r="B1940" s="195">
        <f>SUM(B1918:B1939)</f>
        <v>136818208</v>
      </c>
      <c r="C1940" s="195">
        <f t="shared" ref="C1940:H1940" si="151">SUM(C1918:C1939)</f>
        <v>53040123</v>
      </c>
      <c r="D1940" s="195">
        <f t="shared" si="151"/>
        <v>12820585</v>
      </c>
      <c r="E1940" s="195">
        <f t="shared" si="151"/>
        <v>23676389</v>
      </c>
      <c r="F1940" s="195">
        <f t="shared" si="151"/>
        <v>35985173</v>
      </c>
      <c r="G1940" s="195">
        <f t="shared" si="151"/>
        <v>7011393</v>
      </c>
      <c r="H1940" s="195">
        <f t="shared" si="151"/>
        <v>269351871</v>
      </c>
    </row>
    <row r="1941" spans="1:8" x14ac:dyDescent="0.35">
      <c r="A1941" s="264" t="s">
        <v>933</v>
      </c>
      <c r="B1941" s="216">
        <f>B1940/22</f>
        <v>6219009.4545454541</v>
      </c>
      <c r="C1941" s="216">
        <f t="shared" ref="C1941:H1941" si="152">C1940/22</f>
        <v>2410914.6818181816</v>
      </c>
      <c r="D1941" s="216">
        <f t="shared" si="152"/>
        <v>582753.86363636365</v>
      </c>
      <c r="E1941" s="216">
        <f t="shared" si="152"/>
        <v>1076199.5</v>
      </c>
      <c r="F1941" s="216">
        <f t="shared" si="152"/>
        <v>1635689.6818181819</v>
      </c>
      <c r="G1941" s="216">
        <f t="shared" si="152"/>
        <v>318699.68181818182</v>
      </c>
      <c r="H1941" s="216">
        <f t="shared" si="152"/>
        <v>12243266.863636363</v>
      </c>
    </row>
    <row r="1943" spans="1:8" x14ac:dyDescent="0.35">
      <c r="A1943" s="254" t="s">
        <v>362</v>
      </c>
      <c r="B1943" s="204">
        <v>11844610</v>
      </c>
      <c r="C1943" s="204">
        <v>4905724</v>
      </c>
      <c r="D1943" s="204">
        <v>988813</v>
      </c>
      <c r="E1943" s="204">
        <v>1032555</v>
      </c>
      <c r="F1943" s="204">
        <v>1547531</v>
      </c>
      <c r="G1943" s="204">
        <v>308892</v>
      </c>
      <c r="H1943" s="204">
        <v>20628125</v>
      </c>
    </row>
    <row r="1944" spans="1:8" x14ac:dyDescent="0.35">
      <c r="A1944" s="254" t="s">
        <v>117</v>
      </c>
      <c r="B1944" s="204">
        <v>5052156</v>
      </c>
      <c r="C1944" s="204">
        <v>2449678</v>
      </c>
      <c r="D1944" s="204">
        <v>471803</v>
      </c>
      <c r="E1944" s="204">
        <v>896736</v>
      </c>
      <c r="F1944" s="204">
        <v>1154354</v>
      </c>
      <c r="G1944" s="204">
        <v>208807</v>
      </c>
      <c r="H1944" s="204">
        <v>10233534</v>
      </c>
    </row>
    <row r="1945" spans="1:8" x14ac:dyDescent="0.35">
      <c r="A1945" s="254" t="s">
        <v>116</v>
      </c>
      <c r="B1945" s="204">
        <v>5529619</v>
      </c>
      <c r="C1945" s="204">
        <v>3401290</v>
      </c>
      <c r="D1945" s="204">
        <v>750914</v>
      </c>
      <c r="E1945" s="204">
        <v>795388</v>
      </c>
      <c r="F1945" s="204">
        <v>1455171</v>
      </c>
      <c r="G1945" s="204">
        <v>293488</v>
      </c>
      <c r="H1945" s="204">
        <v>12225870</v>
      </c>
    </row>
    <row r="1946" spans="1:8" x14ac:dyDescent="0.35">
      <c r="A1946" s="254" t="s">
        <v>115</v>
      </c>
      <c r="B1946" s="204">
        <v>6589031</v>
      </c>
      <c r="C1946" s="204">
        <v>2783596</v>
      </c>
      <c r="D1946" s="204">
        <v>844873</v>
      </c>
      <c r="E1946" s="204">
        <v>1023770</v>
      </c>
      <c r="F1946" s="204">
        <v>1464177</v>
      </c>
      <c r="G1946" s="204">
        <v>367189</v>
      </c>
      <c r="H1946" s="204">
        <v>13072636</v>
      </c>
    </row>
    <row r="1947" spans="1:8" x14ac:dyDescent="0.35">
      <c r="A1947" s="254" t="s">
        <v>114</v>
      </c>
      <c r="B1947" s="204">
        <v>6581884</v>
      </c>
      <c r="C1947" s="204">
        <v>3280237</v>
      </c>
      <c r="D1947" s="204">
        <v>753398</v>
      </c>
      <c r="E1947" s="204">
        <v>1077582</v>
      </c>
      <c r="F1947" s="204">
        <v>1787569</v>
      </c>
      <c r="G1947" s="204">
        <v>331108</v>
      </c>
      <c r="H1947" s="204">
        <v>13811778</v>
      </c>
    </row>
    <row r="1948" spans="1:8" x14ac:dyDescent="0.35">
      <c r="A1948" s="254" t="s">
        <v>361</v>
      </c>
      <c r="B1948" s="204">
        <v>8877591</v>
      </c>
      <c r="C1948" s="204">
        <v>3264888</v>
      </c>
      <c r="D1948" s="204">
        <v>849856</v>
      </c>
      <c r="E1948" s="204">
        <v>1109435</v>
      </c>
      <c r="F1948" s="204">
        <v>1389208</v>
      </c>
      <c r="G1948" s="204">
        <v>339179</v>
      </c>
      <c r="H1948" s="204">
        <v>15830157</v>
      </c>
    </row>
    <row r="1949" spans="1:8" x14ac:dyDescent="0.35">
      <c r="A1949" s="254" t="s">
        <v>112</v>
      </c>
      <c r="B1949" s="204">
        <v>3882832</v>
      </c>
      <c r="C1949" s="204">
        <v>1998016</v>
      </c>
      <c r="D1949" s="204">
        <v>448067</v>
      </c>
      <c r="E1949" s="204">
        <v>1367402</v>
      </c>
      <c r="F1949" s="204">
        <v>1330094</v>
      </c>
      <c r="G1949" s="204">
        <v>214319</v>
      </c>
      <c r="H1949" s="204">
        <v>9240730</v>
      </c>
    </row>
    <row r="1950" spans="1:8" x14ac:dyDescent="0.35">
      <c r="A1950" s="254" t="s">
        <v>111</v>
      </c>
      <c r="B1950" s="204">
        <v>5085133</v>
      </c>
      <c r="C1950" s="204">
        <v>2033055</v>
      </c>
      <c r="D1950" s="204">
        <v>511889</v>
      </c>
      <c r="E1950" s="204">
        <v>1718585</v>
      </c>
      <c r="F1950" s="204">
        <v>1478272</v>
      </c>
      <c r="G1950" s="204">
        <v>286159</v>
      </c>
      <c r="H1950" s="204">
        <v>11113093</v>
      </c>
    </row>
    <row r="1951" spans="1:8" x14ac:dyDescent="0.35">
      <c r="A1951" s="254" t="s">
        <v>110</v>
      </c>
      <c r="B1951" s="204">
        <v>6422017</v>
      </c>
      <c r="C1951" s="204">
        <v>1852921</v>
      </c>
      <c r="D1951" s="204">
        <v>760193</v>
      </c>
      <c r="E1951" s="204">
        <v>1242081</v>
      </c>
      <c r="F1951" s="204">
        <v>1815005</v>
      </c>
      <c r="G1951" s="204">
        <v>313276</v>
      </c>
      <c r="H1951" s="204">
        <v>12405493</v>
      </c>
    </row>
    <row r="1952" spans="1:8" x14ac:dyDescent="0.35">
      <c r="A1952" s="254" t="s">
        <v>109</v>
      </c>
      <c r="B1952" s="204">
        <v>6991467</v>
      </c>
      <c r="C1952" s="204">
        <v>1850170</v>
      </c>
      <c r="D1952" s="204">
        <v>571047</v>
      </c>
      <c r="E1952" s="204">
        <v>1059563</v>
      </c>
      <c r="F1952" s="204">
        <v>2033815</v>
      </c>
      <c r="G1952" s="204">
        <v>250828</v>
      </c>
      <c r="H1952" s="204">
        <v>12756890</v>
      </c>
    </row>
    <row r="1953" spans="1:8" x14ac:dyDescent="0.35">
      <c r="A1953" s="254" t="s">
        <v>360</v>
      </c>
      <c r="B1953" s="204">
        <v>8383608</v>
      </c>
      <c r="C1953" s="204">
        <v>3289476</v>
      </c>
      <c r="D1953" s="204">
        <v>707294</v>
      </c>
      <c r="E1953" s="204">
        <v>1108373</v>
      </c>
      <c r="F1953" s="204">
        <v>1653223</v>
      </c>
      <c r="G1953" s="204">
        <v>393157</v>
      </c>
      <c r="H1953" s="204">
        <v>15535131</v>
      </c>
    </row>
    <row r="1954" spans="1:8" x14ac:dyDescent="0.35">
      <c r="A1954" s="254" t="s">
        <v>107</v>
      </c>
      <c r="B1954" s="204">
        <v>4174090</v>
      </c>
      <c r="C1954" s="204">
        <v>1616592</v>
      </c>
      <c r="D1954" s="204">
        <v>423449</v>
      </c>
      <c r="E1954" s="204">
        <v>874095</v>
      </c>
      <c r="F1954" s="204">
        <v>1332051</v>
      </c>
      <c r="G1954" s="204">
        <v>207223</v>
      </c>
      <c r="H1954" s="204">
        <v>8627500</v>
      </c>
    </row>
    <row r="1955" spans="1:8" x14ac:dyDescent="0.35">
      <c r="A1955" s="254" t="s">
        <v>106</v>
      </c>
      <c r="B1955" s="204">
        <v>4770432</v>
      </c>
      <c r="C1955" s="204">
        <v>1567603</v>
      </c>
      <c r="D1955" s="204">
        <v>609754</v>
      </c>
      <c r="E1955" s="204">
        <v>941802</v>
      </c>
      <c r="F1955" s="204">
        <v>1669127</v>
      </c>
      <c r="G1955" s="204">
        <v>246526</v>
      </c>
      <c r="H1955" s="204">
        <v>9805244</v>
      </c>
    </row>
    <row r="1956" spans="1:8" x14ac:dyDescent="0.35">
      <c r="A1956" s="254" t="s">
        <v>105</v>
      </c>
      <c r="B1956" s="204">
        <v>7105000</v>
      </c>
      <c r="C1956" s="204">
        <v>1818977</v>
      </c>
      <c r="D1956" s="204">
        <v>819217</v>
      </c>
      <c r="E1956" s="204">
        <v>1122671</v>
      </c>
      <c r="F1956" s="204">
        <v>1337067</v>
      </c>
      <c r="G1956" s="204">
        <v>292424</v>
      </c>
      <c r="H1956" s="204">
        <v>12495356</v>
      </c>
    </row>
    <row r="1957" spans="1:8" x14ac:dyDescent="0.35">
      <c r="A1957" s="254" t="s">
        <v>104</v>
      </c>
      <c r="B1957" s="204">
        <v>6881737</v>
      </c>
      <c r="C1957" s="204">
        <v>1634604</v>
      </c>
      <c r="D1957" s="204">
        <v>569444</v>
      </c>
      <c r="E1957" s="204">
        <v>1045124</v>
      </c>
      <c r="F1957" s="204">
        <v>1457099</v>
      </c>
      <c r="G1957" s="204">
        <v>326156</v>
      </c>
      <c r="H1957" s="204">
        <v>11914164</v>
      </c>
    </row>
    <row r="1958" spans="1:8" x14ac:dyDescent="0.35">
      <c r="A1958" s="254" t="s">
        <v>359</v>
      </c>
      <c r="B1958" s="204">
        <v>7951598</v>
      </c>
      <c r="C1958" s="204">
        <v>2023659</v>
      </c>
      <c r="D1958" s="204">
        <v>753654</v>
      </c>
      <c r="E1958" s="204">
        <v>1163360</v>
      </c>
      <c r="F1958" s="204">
        <v>1082296</v>
      </c>
      <c r="G1958" s="204">
        <v>270223</v>
      </c>
      <c r="H1958" s="204">
        <v>13244790</v>
      </c>
    </row>
    <row r="1959" spans="1:8" x14ac:dyDescent="0.35">
      <c r="A1959" s="254" t="s">
        <v>102</v>
      </c>
      <c r="B1959" s="204">
        <v>7118985</v>
      </c>
      <c r="C1959" s="204">
        <v>1497084</v>
      </c>
      <c r="D1959" s="204">
        <v>450389</v>
      </c>
      <c r="E1959" s="204">
        <v>906247</v>
      </c>
      <c r="F1959" s="204">
        <v>881413</v>
      </c>
      <c r="G1959" s="204">
        <v>174060</v>
      </c>
      <c r="H1959" s="204">
        <v>11028178</v>
      </c>
    </row>
    <row r="1960" spans="1:8" x14ac:dyDescent="0.35">
      <c r="A1960" s="254" t="s">
        <v>101</v>
      </c>
      <c r="B1960" s="204">
        <v>11437567</v>
      </c>
      <c r="C1960" s="204">
        <v>1571634</v>
      </c>
      <c r="D1960" s="204">
        <v>641944</v>
      </c>
      <c r="E1960" s="204">
        <v>1101442</v>
      </c>
      <c r="F1960" s="204">
        <v>1149333</v>
      </c>
      <c r="G1960" s="204">
        <v>314813</v>
      </c>
      <c r="H1960" s="204">
        <v>16216733</v>
      </c>
    </row>
    <row r="1961" spans="1:8" x14ac:dyDescent="0.35">
      <c r="A1961" s="254" t="s">
        <v>100</v>
      </c>
      <c r="B1961" s="204">
        <v>13213477</v>
      </c>
      <c r="C1961" s="204">
        <v>1321592</v>
      </c>
      <c r="D1961" s="204">
        <v>751847</v>
      </c>
      <c r="E1961" s="204">
        <v>882673</v>
      </c>
      <c r="F1961" s="204">
        <v>1271196</v>
      </c>
      <c r="G1961" s="204">
        <v>259949</v>
      </c>
      <c r="H1961" s="204">
        <v>17700734</v>
      </c>
    </row>
    <row r="1962" spans="1:8" x14ac:dyDescent="0.35">
      <c r="A1962" s="254" t="s">
        <v>99</v>
      </c>
      <c r="B1962" s="204">
        <v>9764338</v>
      </c>
      <c r="C1962" s="204">
        <v>1837406</v>
      </c>
      <c r="D1962" s="204">
        <v>674731</v>
      </c>
      <c r="E1962" s="204">
        <v>960416</v>
      </c>
      <c r="F1962" s="204">
        <v>1859415</v>
      </c>
      <c r="G1962" s="204">
        <v>298759</v>
      </c>
      <c r="H1962" s="204">
        <v>15395065</v>
      </c>
    </row>
    <row r="1963" spans="1:8" x14ac:dyDescent="0.35">
      <c r="A1963" s="254" t="s">
        <v>358</v>
      </c>
      <c r="B1963" s="204">
        <v>5575478</v>
      </c>
      <c r="C1963" s="204">
        <v>2018942</v>
      </c>
      <c r="D1963" s="204">
        <v>696607</v>
      </c>
      <c r="E1963" s="204">
        <v>793568</v>
      </c>
      <c r="F1963" s="204">
        <v>1271314</v>
      </c>
      <c r="G1963" s="204">
        <v>197710</v>
      </c>
      <c r="H1963" s="204">
        <v>10553619</v>
      </c>
    </row>
    <row r="1964" spans="1:8" x14ac:dyDescent="0.35">
      <c r="A1964" s="265" t="s">
        <v>935</v>
      </c>
      <c r="B1964" s="204">
        <v>153232650</v>
      </c>
      <c r="C1964" s="204">
        <v>48017144</v>
      </c>
      <c r="D1964" s="204">
        <v>14049183</v>
      </c>
      <c r="E1964" s="204">
        <v>22222868</v>
      </c>
      <c r="F1964" s="204">
        <v>30418730</v>
      </c>
      <c r="G1964" s="204">
        <v>5894245</v>
      </c>
      <c r="H1964" s="204">
        <v>273834820</v>
      </c>
    </row>
    <row r="1965" spans="1:8" x14ac:dyDescent="0.35">
      <c r="A1965" s="264" t="s">
        <v>934</v>
      </c>
      <c r="B1965" s="194">
        <v>7296792.8571428573</v>
      </c>
      <c r="C1965" s="194">
        <v>2286530.6666666665</v>
      </c>
      <c r="D1965" s="194">
        <v>669008.71428571432</v>
      </c>
      <c r="E1965" s="194">
        <v>1058231.8095238095</v>
      </c>
      <c r="F1965" s="194">
        <v>1448510.9523809524</v>
      </c>
      <c r="G1965" s="194">
        <v>280678.33333333331</v>
      </c>
      <c r="H1965" s="194">
        <v>13039753.333333334</v>
      </c>
    </row>
    <row r="1967" spans="1:8" ht="21" customHeight="1" x14ac:dyDescent="0.5">
      <c r="A1967" s="231">
        <v>2014</v>
      </c>
    </row>
    <row r="1968" spans="1:8" x14ac:dyDescent="0.35">
      <c r="A1968" s="254" t="s">
        <v>642</v>
      </c>
      <c r="B1968" s="204">
        <v>6971410</v>
      </c>
      <c r="C1968" s="204">
        <v>2059265</v>
      </c>
      <c r="D1968" s="204">
        <v>1068086</v>
      </c>
      <c r="E1968" s="204">
        <v>859775</v>
      </c>
      <c r="F1968" s="204">
        <v>1644896</v>
      </c>
      <c r="G1968" s="204">
        <v>389690</v>
      </c>
      <c r="H1968" s="204">
        <v>12993122</v>
      </c>
    </row>
    <row r="1969" spans="1:8" x14ac:dyDescent="0.35">
      <c r="A1969" s="254" t="s">
        <v>643</v>
      </c>
      <c r="B1969" s="204">
        <v>6789051</v>
      </c>
      <c r="C1969" s="204">
        <v>2122570</v>
      </c>
      <c r="D1969" s="204">
        <v>885356</v>
      </c>
      <c r="E1969" s="204">
        <v>1189694</v>
      </c>
      <c r="F1969" s="204">
        <v>1612366</v>
      </c>
      <c r="G1969" s="204">
        <v>247025</v>
      </c>
      <c r="H1969" s="204">
        <v>12846062</v>
      </c>
    </row>
    <row r="1970" spans="1:8" x14ac:dyDescent="0.35">
      <c r="A1970" s="254" t="s">
        <v>856</v>
      </c>
      <c r="B1970" s="204">
        <v>8630837</v>
      </c>
      <c r="C1970" s="204">
        <v>2590179</v>
      </c>
      <c r="D1970" s="204">
        <v>1432052</v>
      </c>
      <c r="E1970" s="204">
        <v>1283949</v>
      </c>
      <c r="F1970" s="204">
        <v>1392037</v>
      </c>
      <c r="G1970" s="204">
        <v>305591</v>
      </c>
      <c r="H1970" s="204">
        <v>15634645</v>
      </c>
    </row>
    <row r="1971" spans="1:8" x14ac:dyDescent="0.35">
      <c r="A1971" s="254" t="s">
        <v>857</v>
      </c>
      <c r="B1971" s="204">
        <v>10878999</v>
      </c>
      <c r="C1971" s="204">
        <v>2931771</v>
      </c>
      <c r="D1971" s="204">
        <v>1099711</v>
      </c>
      <c r="E1971" s="204">
        <v>1000836</v>
      </c>
      <c r="F1971" s="204">
        <v>1288683</v>
      </c>
      <c r="G1971" s="204">
        <v>239576</v>
      </c>
      <c r="H1971" s="204">
        <v>17439576</v>
      </c>
    </row>
    <row r="1972" spans="1:8" x14ac:dyDescent="0.35">
      <c r="A1972" s="254" t="s">
        <v>645</v>
      </c>
      <c r="B1972" s="204">
        <v>5869908</v>
      </c>
      <c r="C1972" s="204">
        <v>1970240</v>
      </c>
      <c r="D1972" s="204">
        <v>1299527</v>
      </c>
      <c r="E1972" s="204">
        <v>820813</v>
      </c>
      <c r="F1972" s="204">
        <v>1427450</v>
      </c>
      <c r="G1972" s="204">
        <v>257880</v>
      </c>
      <c r="H1972" s="204">
        <v>11645818</v>
      </c>
    </row>
    <row r="1973" spans="1:8" x14ac:dyDescent="0.35">
      <c r="A1973" s="254" t="s">
        <v>646</v>
      </c>
      <c r="B1973" s="204">
        <v>7622253</v>
      </c>
      <c r="C1973" s="204">
        <v>3125919</v>
      </c>
      <c r="D1973" s="204">
        <v>1800025</v>
      </c>
      <c r="E1973" s="204">
        <v>1012963</v>
      </c>
      <c r="F1973" s="204">
        <v>1693927</v>
      </c>
      <c r="G1973" s="204">
        <v>324588</v>
      </c>
      <c r="H1973" s="204">
        <v>15579675</v>
      </c>
    </row>
    <row r="1974" spans="1:8" x14ac:dyDescent="0.35">
      <c r="A1974" s="254" t="s">
        <v>647</v>
      </c>
      <c r="B1974" s="204">
        <v>7309769</v>
      </c>
      <c r="C1974" s="204">
        <v>2897206</v>
      </c>
      <c r="D1974" s="204">
        <v>2137062</v>
      </c>
      <c r="E1974" s="204">
        <v>1061432</v>
      </c>
      <c r="F1974" s="204">
        <v>1733436</v>
      </c>
      <c r="G1974" s="204">
        <v>310450</v>
      </c>
      <c r="H1974" s="204">
        <v>15449355</v>
      </c>
    </row>
    <row r="1975" spans="1:8" x14ac:dyDescent="0.35">
      <c r="A1975" s="254" t="s">
        <v>858</v>
      </c>
      <c r="B1975" s="204">
        <v>7366758</v>
      </c>
      <c r="C1975" s="204">
        <v>3762379</v>
      </c>
      <c r="D1975" s="204">
        <v>1805809</v>
      </c>
      <c r="E1975" s="204">
        <v>1473807</v>
      </c>
      <c r="F1975" s="204">
        <v>2209394</v>
      </c>
      <c r="G1975" s="204">
        <v>376895</v>
      </c>
      <c r="H1975" s="204">
        <v>16995042</v>
      </c>
    </row>
    <row r="1976" spans="1:8" x14ac:dyDescent="0.35">
      <c r="A1976" s="254" t="s">
        <v>759</v>
      </c>
      <c r="B1976" s="204">
        <v>9484020</v>
      </c>
      <c r="C1976" s="204">
        <v>4616240</v>
      </c>
      <c r="D1976" s="204">
        <v>1281568</v>
      </c>
      <c r="E1976" s="204">
        <v>948789</v>
      </c>
      <c r="F1976" s="204">
        <v>1518628</v>
      </c>
      <c r="G1976" s="204">
        <v>343985</v>
      </c>
      <c r="H1976" s="204">
        <v>18193230</v>
      </c>
    </row>
    <row r="1977" spans="1:8" x14ac:dyDescent="0.35">
      <c r="A1977" s="254" t="s">
        <v>650</v>
      </c>
      <c r="B1977" s="204">
        <v>6316164</v>
      </c>
      <c r="C1977" s="204">
        <v>3810764</v>
      </c>
      <c r="D1977" s="204">
        <v>705688</v>
      </c>
      <c r="E1977" s="204">
        <v>860258</v>
      </c>
      <c r="F1977" s="204">
        <v>1484035</v>
      </c>
      <c r="G1977" s="204">
        <v>239809</v>
      </c>
      <c r="H1977" s="204">
        <v>13416718</v>
      </c>
    </row>
    <row r="1978" spans="1:8" x14ac:dyDescent="0.35">
      <c r="A1978" s="254" t="s">
        <v>651</v>
      </c>
      <c r="B1978" s="204">
        <v>7964693</v>
      </c>
      <c r="C1978" s="204">
        <v>4401456</v>
      </c>
      <c r="D1978" s="204">
        <v>913467</v>
      </c>
      <c r="E1978" s="204">
        <v>959772</v>
      </c>
      <c r="F1978" s="204">
        <v>1704556</v>
      </c>
      <c r="G1978" s="204">
        <v>337336</v>
      </c>
      <c r="H1978" s="204">
        <v>16281280</v>
      </c>
    </row>
    <row r="1979" spans="1:8" x14ac:dyDescent="0.35">
      <c r="A1979" s="254" t="s">
        <v>652</v>
      </c>
      <c r="B1979" s="204">
        <v>13646187</v>
      </c>
      <c r="C1979" s="204">
        <v>3977339</v>
      </c>
      <c r="D1979" s="204">
        <v>1165638</v>
      </c>
      <c r="E1979" s="204">
        <v>761293</v>
      </c>
      <c r="F1979" s="204">
        <v>1673733</v>
      </c>
      <c r="G1979" s="204">
        <v>269901</v>
      </c>
      <c r="H1979" s="204">
        <v>21494091</v>
      </c>
    </row>
    <row r="1980" spans="1:8" x14ac:dyDescent="0.35">
      <c r="A1980" s="254" t="s">
        <v>859</v>
      </c>
      <c r="B1980" s="204">
        <v>11387895</v>
      </c>
      <c r="C1980" s="204">
        <v>2944805</v>
      </c>
      <c r="D1980" s="204">
        <v>1013888</v>
      </c>
      <c r="E1980" s="204">
        <v>857841</v>
      </c>
      <c r="F1980" s="204">
        <v>1800398</v>
      </c>
      <c r="G1980" s="204">
        <v>319661</v>
      </c>
      <c r="H1980" s="204">
        <v>18324488</v>
      </c>
    </row>
    <row r="1981" spans="1:8" x14ac:dyDescent="0.35">
      <c r="A1981" s="254" t="s">
        <v>760</v>
      </c>
      <c r="B1981" s="204">
        <v>7519550</v>
      </c>
      <c r="C1981" s="204">
        <v>2832463</v>
      </c>
      <c r="D1981" s="204">
        <v>1135061</v>
      </c>
      <c r="E1981" s="204">
        <v>1040738</v>
      </c>
      <c r="F1981" s="204">
        <v>1435484</v>
      </c>
      <c r="G1981" s="204">
        <v>382417</v>
      </c>
      <c r="H1981" s="204">
        <v>14345713</v>
      </c>
    </row>
    <row r="1982" spans="1:8" x14ac:dyDescent="0.35">
      <c r="A1982" s="254" t="s">
        <v>655</v>
      </c>
      <c r="B1982" s="204">
        <v>7129730</v>
      </c>
      <c r="C1982" s="204">
        <v>2518182</v>
      </c>
      <c r="D1982" s="204">
        <v>771535</v>
      </c>
      <c r="E1982" s="204">
        <v>1238674</v>
      </c>
      <c r="F1982" s="204">
        <v>1364294</v>
      </c>
      <c r="G1982" s="204">
        <v>380782</v>
      </c>
      <c r="H1982" s="204">
        <v>13403197</v>
      </c>
    </row>
    <row r="1983" spans="1:8" x14ac:dyDescent="0.35">
      <c r="A1983" s="254" t="s">
        <v>656</v>
      </c>
      <c r="B1983" s="204">
        <v>6222457</v>
      </c>
      <c r="C1983" s="204">
        <v>2547856</v>
      </c>
      <c r="D1983" s="204">
        <v>853099</v>
      </c>
      <c r="E1983" s="204">
        <v>993748</v>
      </c>
      <c r="F1983" s="204">
        <v>1512615</v>
      </c>
      <c r="G1983" s="204">
        <v>360141</v>
      </c>
      <c r="H1983" s="204">
        <v>12489916</v>
      </c>
    </row>
    <row r="1984" spans="1:8" x14ac:dyDescent="0.35">
      <c r="A1984" s="254" t="s">
        <v>657</v>
      </c>
      <c r="B1984" s="204">
        <v>5275121</v>
      </c>
      <c r="C1984" s="204">
        <v>2512323</v>
      </c>
      <c r="D1984" s="204">
        <v>803695</v>
      </c>
      <c r="E1984" s="204">
        <v>1022385</v>
      </c>
      <c r="F1984" s="204">
        <v>1664981</v>
      </c>
      <c r="G1984" s="204">
        <v>331031</v>
      </c>
      <c r="H1984" s="204">
        <v>11609536</v>
      </c>
    </row>
    <row r="1985" spans="1:8" x14ac:dyDescent="0.35">
      <c r="A1985" s="254" t="s">
        <v>860</v>
      </c>
      <c r="B1985" s="204">
        <v>6675527</v>
      </c>
      <c r="C1985" s="204">
        <v>3983270</v>
      </c>
      <c r="D1985" s="204">
        <v>1114369</v>
      </c>
      <c r="E1985" s="204">
        <v>1110996</v>
      </c>
      <c r="F1985" s="204">
        <v>1589298</v>
      </c>
      <c r="G1985" s="204">
        <v>430796</v>
      </c>
      <c r="H1985" s="204">
        <v>14904256</v>
      </c>
    </row>
    <row r="1986" spans="1:8" x14ac:dyDescent="0.35">
      <c r="A1986" s="254" t="s">
        <v>761</v>
      </c>
      <c r="B1986" s="204">
        <v>10613450</v>
      </c>
      <c r="C1986" s="204">
        <v>2956559</v>
      </c>
      <c r="D1986" s="204">
        <v>906916</v>
      </c>
      <c r="E1986" s="204">
        <v>1003048</v>
      </c>
      <c r="F1986" s="204">
        <v>1363005</v>
      </c>
      <c r="G1986" s="204">
        <v>334034</v>
      </c>
      <c r="H1986" s="204">
        <v>17177012</v>
      </c>
    </row>
    <row r="1987" spans="1:8" x14ac:dyDescent="0.35">
      <c r="A1987" s="254" t="s">
        <v>660</v>
      </c>
      <c r="B1987" s="204">
        <v>7896439</v>
      </c>
      <c r="C1987" s="204">
        <v>2849625</v>
      </c>
      <c r="D1987" s="204">
        <v>826201</v>
      </c>
      <c r="E1987" s="204">
        <v>1018456</v>
      </c>
      <c r="F1987" s="204">
        <v>1429649</v>
      </c>
      <c r="G1987" s="204">
        <v>245819</v>
      </c>
      <c r="H1987" s="204">
        <v>14266189</v>
      </c>
    </row>
    <row r="1988" spans="1:8" x14ac:dyDescent="0.35">
      <c r="A1988" s="254" t="s">
        <v>661</v>
      </c>
      <c r="B1988" s="204">
        <v>7982933</v>
      </c>
      <c r="C1988" s="204">
        <v>3054119</v>
      </c>
      <c r="D1988" s="204">
        <v>1136169</v>
      </c>
      <c r="E1988" s="204">
        <v>1281860</v>
      </c>
      <c r="F1988" s="204">
        <v>1994132</v>
      </c>
      <c r="G1988" s="204">
        <v>399183</v>
      </c>
      <c r="H1988" s="204">
        <v>15848396</v>
      </c>
    </row>
    <row r="1989" spans="1:8" x14ac:dyDescent="0.35">
      <c r="A1989" s="265" t="s">
        <v>936</v>
      </c>
      <c r="B1989" s="204">
        <f>SUM(B1968:B1988)</f>
        <v>169553151</v>
      </c>
      <c r="C1989" s="204">
        <f t="shared" ref="C1989:H1989" si="153">SUM(C1968:C1988)</f>
        <v>64464530</v>
      </c>
      <c r="D1989" s="204">
        <f t="shared" si="153"/>
        <v>24154922</v>
      </c>
      <c r="E1989" s="204">
        <f t="shared" si="153"/>
        <v>21801127</v>
      </c>
      <c r="F1989" s="204">
        <f t="shared" si="153"/>
        <v>33536997</v>
      </c>
      <c r="G1989" s="204">
        <f t="shared" si="153"/>
        <v>6826590</v>
      </c>
      <c r="H1989" s="204">
        <f t="shared" si="153"/>
        <v>320337317</v>
      </c>
    </row>
    <row r="1990" spans="1:8" x14ac:dyDescent="0.35">
      <c r="A1990" s="264" t="s">
        <v>937</v>
      </c>
      <c r="B1990" s="194">
        <f>B1989/21</f>
        <v>8073959.5714285718</v>
      </c>
      <c r="C1990" s="194">
        <f t="shared" ref="C1990:H1990" si="154">C1989/21</f>
        <v>3069739.5238095238</v>
      </c>
      <c r="D1990" s="194">
        <f t="shared" si="154"/>
        <v>1150234.3809523811</v>
      </c>
      <c r="E1990" s="194">
        <f t="shared" si="154"/>
        <v>1038148.9047619047</v>
      </c>
      <c r="F1990" s="194">
        <f t="shared" si="154"/>
        <v>1596999.857142857</v>
      </c>
      <c r="G1990" s="194">
        <f t="shared" si="154"/>
        <v>325075.71428571426</v>
      </c>
      <c r="H1990" s="194">
        <f t="shared" si="154"/>
        <v>15254157.952380951</v>
      </c>
    </row>
    <row r="1992" spans="1:8" x14ac:dyDescent="0.35">
      <c r="A1992" s="254" t="s">
        <v>863</v>
      </c>
      <c r="B1992" s="204">
        <v>12878735</v>
      </c>
      <c r="C1992" s="204">
        <v>4149033</v>
      </c>
      <c r="D1992" s="204">
        <v>1077980</v>
      </c>
      <c r="E1992" s="204">
        <v>1093570</v>
      </c>
      <c r="F1992" s="204">
        <v>1852561</v>
      </c>
      <c r="G1992" s="204">
        <v>344861</v>
      </c>
      <c r="H1992" s="204">
        <v>21396740</v>
      </c>
    </row>
    <row r="1993" spans="1:8" x14ac:dyDescent="0.35">
      <c r="A1993" s="254" t="s">
        <v>864</v>
      </c>
      <c r="B1993" s="204">
        <v>9635091</v>
      </c>
      <c r="C1993" s="204">
        <v>4431529</v>
      </c>
      <c r="D1993" s="204">
        <v>1292896</v>
      </c>
      <c r="E1993" s="204">
        <v>998790</v>
      </c>
      <c r="F1993" s="204">
        <v>2223537</v>
      </c>
      <c r="G1993" s="204">
        <v>313425</v>
      </c>
      <c r="H1993" s="204">
        <v>18895268</v>
      </c>
    </row>
    <row r="1994" spans="1:8" x14ac:dyDescent="0.35">
      <c r="A1994" s="254" t="s">
        <v>764</v>
      </c>
      <c r="B1994" s="204">
        <v>11121678</v>
      </c>
      <c r="C1994" s="204">
        <v>2798291</v>
      </c>
      <c r="D1994" s="204">
        <v>1144132</v>
      </c>
      <c r="E1994" s="204">
        <v>822725</v>
      </c>
      <c r="F1994" s="204">
        <v>1724381</v>
      </c>
      <c r="G1994" s="204">
        <v>389161</v>
      </c>
      <c r="H1994" s="204">
        <v>18000368</v>
      </c>
    </row>
    <row r="1995" spans="1:8" x14ac:dyDescent="0.35">
      <c r="A1995" s="254" t="s">
        <v>767</v>
      </c>
      <c r="B1995" s="204">
        <v>6083692</v>
      </c>
      <c r="C1995" s="204">
        <v>2713688</v>
      </c>
      <c r="D1995" s="204">
        <v>969072</v>
      </c>
      <c r="E1995" s="204">
        <v>1033801</v>
      </c>
      <c r="F1995" s="204">
        <v>1349166</v>
      </c>
      <c r="G1995" s="204">
        <v>313740</v>
      </c>
      <c r="H1995" s="204">
        <v>12463159</v>
      </c>
    </row>
    <row r="1996" spans="1:8" x14ac:dyDescent="0.35">
      <c r="A1996" s="254" t="s">
        <v>768</v>
      </c>
      <c r="B1996" s="204">
        <v>9199053</v>
      </c>
      <c r="C1996" s="204">
        <v>3471698</v>
      </c>
      <c r="D1996" s="204">
        <v>1036545</v>
      </c>
      <c r="E1996" s="204">
        <v>1562049</v>
      </c>
      <c r="F1996" s="204">
        <v>1818950</v>
      </c>
      <c r="G1996" s="204">
        <v>292523</v>
      </c>
      <c r="H1996" s="204">
        <v>17380818</v>
      </c>
    </row>
    <row r="1997" spans="1:8" x14ac:dyDescent="0.35">
      <c r="A1997" s="254" t="s">
        <v>865</v>
      </c>
      <c r="B1997" s="204">
        <v>13500922</v>
      </c>
      <c r="C1997" s="204">
        <v>4171348</v>
      </c>
      <c r="D1997" s="204">
        <v>1201308</v>
      </c>
      <c r="E1997" s="204">
        <v>1090169</v>
      </c>
      <c r="F1997" s="204">
        <v>2148235</v>
      </c>
      <c r="G1997" s="204">
        <v>409455</v>
      </c>
      <c r="H1997" s="204">
        <v>22521437</v>
      </c>
    </row>
    <row r="1998" spans="1:8" x14ac:dyDescent="0.35">
      <c r="A1998" s="254" t="s">
        <v>866</v>
      </c>
      <c r="B1998" s="204">
        <v>13494381</v>
      </c>
      <c r="C1998" s="204">
        <v>5183210</v>
      </c>
      <c r="D1998" s="204">
        <v>1206256</v>
      </c>
      <c r="E1998" s="204">
        <v>1256931</v>
      </c>
      <c r="F1998" s="204">
        <v>2092965</v>
      </c>
      <c r="G1998" s="204">
        <v>357105</v>
      </c>
      <c r="H1998" s="204">
        <v>23590848</v>
      </c>
    </row>
    <row r="1999" spans="1:8" x14ac:dyDescent="0.35">
      <c r="A1999" s="254" t="s">
        <v>769</v>
      </c>
      <c r="B1999" s="204">
        <v>7240326</v>
      </c>
      <c r="C1999" s="204">
        <v>5175503</v>
      </c>
      <c r="D1999" s="204">
        <v>894831</v>
      </c>
      <c r="E1999" s="204">
        <v>1657500</v>
      </c>
      <c r="F1999" s="204">
        <v>1947515</v>
      </c>
      <c r="G1999" s="204">
        <v>293515</v>
      </c>
      <c r="H1999" s="204">
        <v>17209190</v>
      </c>
    </row>
    <row r="2000" spans="1:8" x14ac:dyDescent="0.35">
      <c r="A2000" s="254" t="s">
        <v>772</v>
      </c>
      <c r="B2000" s="204">
        <v>3748717</v>
      </c>
      <c r="C2000" s="204">
        <v>4896746</v>
      </c>
      <c r="D2000" s="204">
        <v>657734</v>
      </c>
      <c r="E2000" s="204">
        <v>1118436</v>
      </c>
      <c r="F2000" s="204">
        <v>1569944</v>
      </c>
      <c r="G2000" s="204">
        <v>242264</v>
      </c>
      <c r="H2000" s="204">
        <v>12233841</v>
      </c>
    </row>
    <row r="2001" spans="1:8" x14ac:dyDescent="0.35">
      <c r="A2001" s="254" t="s">
        <v>773</v>
      </c>
      <c r="B2001" s="204">
        <v>11923933</v>
      </c>
      <c r="C2001" s="204">
        <v>5262526</v>
      </c>
      <c r="D2001" s="204">
        <v>882152</v>
      </c>
      <c r="E2001" s="204">
        <v>1406359</v>
      </c>
      <c r="F2001" s="204">
        <v>2394628</v>
      </c>
      <c r="G2001" s="204">
        <v>253064</v>
      </c>
      <c r="H2001" s="204">
        <v>22122662</v>
      </c>
    </row>
    <row r="2002" spans="1:8" x14ac:dyDescent="0.35">
      <c r="A2002" s="254" t="s">
        <v>867</v>
      </c>
      <c r="B2002" s="204">
        <v>25088750</v>
      </c>
      <c r="C2002" s="204">
        <v>8129853</v>
      </c>
      <c r="D2002" s="204">
        <v>2032365</v>
      </c>
      <c r="E2002" s="204">
        <v>1383361</v>
      </c>
      <c r="F2002" s="204">
        <v>2420362</v>
      </c>
      <c r="G2002" s="204">
        <v>512373</v>
      </c>
      <c r="H2002" s="204">
        <v>39567064</v>
      </c>
    </row>
    <row r="2003" spans="1:8" x14ac:dyDescent="0.35">
      <c r="A2003" s="254" t="s">
        <v>868</v>
      </c>
      <c r="B2003" s="204">
        <v>15628792</v>
      </c>
      <c r="C2003" s="204">
        <v>6060522</v>
      </c>
      <c r="D2003" s="204">
        <v>1393890</v>
      </c>
      <c r="E2003" s="204">
        <v>1075115</v>
      </c>
      <c r="F2003" s="204">
        <v>2319755</v>
      </c>
      <c r="G2003" s="204">
        <v>441653</v>
      </c>
      <c r="H2003" s="204">
        <v>26919727</v>
      </c>
    </row>
    <row r="2004" spans="1:8" x14ac:dyDescent="0.35">
      <c r="A2004" s="254" t="s">
        <v>774</v>
      </c>
      <c r="B2004" s="204">
        <v>8504096</v>
      </c>
      <c r="C2004" s="204">
        <v>4848968</v>
      </c>
      <c r="D2004" s="204">
        <v>777165</v>
      </c>
      <c r="E2004" s="204">
        <v>964643</v>
      </c>
      <c r="F2004" s="204">
        <v>1580141</v>
      </c>
      <c r="G2004" s="204">
        <v>249190</v>
      </c>
      <c r="H2004" s="204">
        <v>16924203</v>
      </c>
    </row>
    <row r="2005" spans="1:8" x14ac:dyDescent="0.35">
      <c r="A2005" s="254" t="s">
        <v>777</v>
      </c>
      <c r="B2005" s="204">
        <v>6476440</v>
      </c>
      <c r="C2005" s="204">
        <v>2793775</v>
      </c>
      <c r="D2005" s="204">
        <v>586069</v>
      </c>
      <c r="E2005" s="204">
        <v>896585</v>
      </c>
      <c r="F2005" s="204">
        <v>1569796</v>
      </c>
      <c r="G2005" s="204">
        <v>223521</v>
      </c>
      <c r="H2005" s="204">
        <v>12546186</v>
      </c>
    </row>
    <row r="2006" spans="1:8" x14ac:dyDescent="0.35">
      <c r="A2006" s="254" t="s">
        <v>778</v>
      </c>
      <c r="B2006" s="204">
        <v>6967496</v>
      </c>
      <c r="C2006" s="204">
        <v>3957331</v>
      </c>
      <c r="D2006" s="204">
        <v>804503</v>
      </c>
      <c r="E2006" s="204">
        <v>1256768</v>
      </c>
      <c r="F2006" s="204">
        <v>1516765</v>
      </c>
      <c r="G2006" s="204">
        <v>324926</v>
      </c>
      <c r="H2006" s="204">
        <v>14827789</v>
      </c>
    </row>
    <row r="2007" spans="1:8" x14ac:dyDescent="0.35">
      <c r="A2007" s="254" t="s">
        <v>869</v>
      </c>
      <c r="B2007" s="204">
        <v>6047660</v>
      </c>
      <c r="C2007" s="204">
        <v>3444284</v>
      </c>
      <c r="D2007" s="204">
        <v>778036</v>
      </c>
      <c r="E2007" s="204">
        <v>1369299</v>
      </c>
      <c r="F2007" s="204">
        <v>1658042</v>
      </c>
      <c r="G2007" s="204">
        <v>260579</v>
      </c>
      <c r="H2007" s="204">
        <v>13557900</v>
      </c>
    </row>
    <row r="2008" spans="1:8" x14ac:dyDescent="0.35">
      <c r="A2008" s="254" t="s">
        <v>870</v>
      </c>
      <c r="B2008" s="204">
        <v>6543368</v>
      </c>
      <c r="C2008" s="204">
        <v>3447317</v>
      </c>
      <c r="D2008" s="204">
        <v>726996</v>
      </c>
      <c r="E2008" s="204">
        <v>1286402</v>
      </c>
      <c r="F2008" s="204">
        <v>1843407</v>
      </c>
      <c r="G2008" s="204">
        <v>286817</v>
      </c>
      <c r="H2008" s="204">
        <v>14134307</v>
      </c>
    </row>
    <row r="2009" spans="1:8" x14ac:dyDescent="0.35">
      <c r="A2009" s="254" t="s">
        <v>779</v>
      </c>
      <c r="B2009" s="204">
        <v>5970243</v>
      </c>
      <c r="C2009" s="204">
        <v>2915545</v>
      </c>
      <c r="D2009" s="204">
        <v>636787</v>
      </c>
      <c r="E2009" s="204">
        <v>1398939</v>
      </c>
      <c r="F2009" s="204">
        <v>1443752</v>
      </c>
      <c r="G2009" s="204">
        <v>209398</v>
      </c>
      <c r="H2009" s="204">
        <v>12574664</v>
      </c>
    </row>
    <row r="2010" spans="1:8" x14ac:dyDescent="0.35">
      <c r="A2010" s="254" t="s">
        <v>782</v>
      </c>
      <c r="B2010" s="204">
        <v>4279178</v>
      </c>
      <c r="C2010" s="204">
        <v>2322532</v>
      </c>
      <c r="D2010" s="204">
        <v>562209</v>
      </c>
      <c r="E2010" s="204">
        <v>1299269</v>
      </c>
      <c r="F2010" s="204">
        <v>1251034</v>
      </c>
      <c r="G2010" s="204">
        <v>221865</v>
      </c>
      <c r="H2010" s="204">
        <v>9936087</v>
      </c>
    </row>
    <row r="2011" spans="1:8" x14ac:dyDescent="0.35">
      <c r="A2011" s="254" t="s">
        <v>783</v>
      </c>
      <c r="B2011" s="204">
        <v>6053880</v>
      </c>
      <c r="C2011" s="204">
        <v>2540678</v>
      </c>
      <c r="D2011" s="204">
        <v>698460</v>
      </c>
      <c r="E2011" s="204">
        <v>1695028</v>
      </c>
      <c r="F2011" s="204">
        <v>1362348</v>
      </c>
      <c r="G2011" s="204">
        <v>269389</v>
      </c>
      <c r="H2011" s="204">
        <v>12619783</v>
      </c>
    </row>
    <row r="2012" spans="1:8" x14ac:dyDescent="0.35">
      <c r="A2012" s="254" t="s">
        <v>871</v>
      </c>
      <c r="B2012" s="204">
        <v>8118091</v>
      </c>
      <c r="C2012" s="204">
        <v>3123318</v>
      </c>
      <c r="D2012" s="204">
        <v>842763</v>
      </c>
      <c r="E2012" s="204">
        <v>1732078</v>
      </c>
      <c r="F2012" s="204">
        <v>1688217</v>
      </c>
      <c r="G2012" s="204">
        <v>287552</v>
      </c>
      <c r="H2012" s="204">
        <v>15792019</v>
      </c>
    </row>
    <row r="2013" spans="1:8" x14ac:dyDescent="0.35">
      <c r="A2013" s="254" t="s">
        <v>872</v>
      </c>
      <c r="B2013" s="204">
        <v>6739054</v>
      </c>
      <c r="C2013" s="204">
        <v>3342777</v>
      </c>
      <c r="D2013" s="204">
        <v>956015</v>
      </c>
      <c r="E2013" s="204">
        <v>1540880</v>
      </c>
      <c r="F2013" s="204">
        <v>1310374</v>
      </c>
      <c r="G2013" s="204">
        <v>474904</v>
      </c>
      <c r="H2013" s="204">
        <v>14364004</v>
      </c>
    </row>
    <row r="2014" spans="1:8" x14ac:dyDescent="0.35">
      <c r="A2014" s="254" t="s">
        <v>784</v>
      </c>
      <c r="B2014" s="204">
        <v>6344869</v>
      </c>
      <c r="C2014" s="204">
        <v>3623694</v>
      </c>
      <c r="D2014" s="204">
        <v>1517140</v>
      </c>
      <c r="E2014" s="204">
        <v>1270852</v>
      </c>
      <c r="F2014" s="204">
        <v>1543419</v>
      </c>
      <c r="G2014" s="204">
        <v>611049</v>
      </c>
      <c r="H2014" s="204">
        <v>14911023</v>
      </c>
    </row>
    <row r="2015" spans="1:8" x14ac:dyDescent="0.35">
      <c r="A2015" s="265" t="s">
        <v>938</v>
      </c>
      <c r="B2015" s="204">
        <f>SUM(B1992:B2014)</f>
        <v>211588445</v>
      </c>
      <c r="C2015" s="204">
        <f t="shared" ref="C2015:H2015" si="155">SUM(C1992:C2014)</f>
        <v>92804166</v>
      </c>
      <c r="D2015" s="204">
        <f t="shared" si="155"/>
        <v>22675304</v>
      </c>
      <c r="E2015" s="204">
        <f t="shared" si="155"/>
        <v>29209549</v>
      </c>
      <c r="F2015" s="204">
        <f t="shared" si="155"/>
        <v>40629294</v>
      </c>
      <c r="G2015" s="204">
        <f t="shared" si="155"/>
        <v>7582329</v>
      </c>
      <c r="H2015" s="204">
        <f t="shared" si="155"/>
        <v>404489087</v>
      </c>
    </row>
    <row r="2016" spans="1:8" x14ac:dyDescent="0.35">
      <c r="A2016" s="264" t="s">
        <v>939</v>
      </c>
      <c r="B2016" s="194">
        <f>B2015/23</f>
        <v>9199497.6086956523</v>
      </c>
      <c r="C2016" s="194">
        <f t="shared" ref="C2016:H2016" si="156">C2015/23</f>
        <v>4034963.7391304346</v>
      </c>
      <c r="D2016" s="194">
        <f t="shared" si="156"/>
        <v>985882.78260869568</v>
      </c>
      <c r="E2016" s="194">
        <f t="shared" si="156"/>
        <v>1269980.3913043479</v>
      </c>
      <c r="F2016" s="194">
        <f t="shared" si="156"/>
        <v>1766491.043478261</v>
      </c>
      <c r="G2016" s="194">
        <f t="shared" si="156"/>
        <v>329666.47826086957</v>
      </c>
      <c r="H2016" s="194">
        <f t="shared" si="156"/>
        <v>17586482.043478262</v>
      </c>
    </row>
    <row r="2018" spans="1:8" x14ac:dyDescent="0.35">
      <c r="A2018" s="254" t="s">
        <v>683</v>
      </c>
      <c r="B2018" s="204">
        <v>5193961</v>
      </c>
      <c r="C2018" s="204">
        <v>2239213</v>
      </c>
      <c r="D2018" s="204">
        <v>1001480</v>
      </c>
      <c r="E2018" s="204">
        <v>1032250</v>
      </c>
      <c r="F2018" s="204">
        <v>1833925</v>
      </c>
      <c r="G2018" s="204">
        <v>299028</v>
      </c>
      <c r="H2018" s="204">
        <v>11599857</v>
      </c>
    </row>
    <row r="2019" spans="1:8" x14ac:dyDescent="0.35">
      <c r="A2019" s="254" t="s">
        <v>684</v>
      </c>
      <c r="B2019" s="204">
        <v>4549437</v>
      </c>
      <c r="C2019" s="204">
        <v>2496034</v>
      </c>
      <c r="D2019" s="204">
        <v>891712</v>
      </c>
      <c r="E2019" s="204">
        <v>1122649</v>
      </c>
      <c r="F2019" s="204">
        <v>2396263</v>
      </c>
      <c r="G2019" s="204">
        <v>309085</v>
      </c>
      <c r="H2019" s="204">
        <v>11765180</v>
      </c>
    </row>
    <row r="2020" spans="1:8" x14ac:dyDescent="0.35">
      <c r="A2020" s="254" t="s">
        <v>685</v>
      </c>
      <c r="B2020" s="204">
        <v>5164779</v>
      </c>
      <c r="C2020" s="204">
        <v>2573898</v>
      </c>
      <c r="D2020" s="204">
        <v>1161471</v>
      </c>
      <c r="E2020" s="204">
        <v>1171015</v>
      </c>
      <c r="F2020" s="204">
        <v>2217505</v>
      </c>
      <c r="G2020" s="204">
        <v>656044</v>
      </c>
      <c r="H2020" s="204">
        <v>12944712</v>
      </c>
    </row>
    <row r="2021" spans="1:8" x14ac:dyDescent="0.35">
      <c r="A2021" s="254" t="s">
        <v>875</v>
      </c>
      <c r="B2021" s="204">
        <v>6092309</v>
      </c>
      <c r="C2021" s="204">
        <v>2646122</v>
      </c>
      <c r="D2021" s="204">
        <v>1278420</v>
      </c>
      <c r="E2021" s="204">
        <v>1151268</v>
      </c>
      <c r="F2021" s="204">
        <v>2111384</v>
      </c>
      <c r="G2021" s="204">
        <v>381354</v>
      </c>
      <c r="H2021" s="204">
        <v>13660857</v>
      </c>
    </row>
    <row r="2022" spans="1:8" x14ac:dyDescent="0.35">
      <c r="A2022" s="254" t="s">
        <v>787</v>
      </c>
      <c r="B2022" s="204">
        <v>9561794</v>
      </c>
      <c r="C2022" s="204">
        <v>2295277</v>
      </c>
      <c r="D2022" s="204">
        <v>1245316</v>
      </c>
      <c r="E2022" s="204">
        <v>1228281</v>
      </c>
      <c r="F2022" s="204">
        <v>2043264</v>
      </c>
      <c r="G2022" s="204">
        <v>574124</v>
      </c>
      <c r="H2022" s="204">
        <v>16948056</v>
      </c>
    </row>
    <row r="2023" spans="1:8" x14ac:dyDescent="0.35">
      <c r="A2023" s="254" t="s">
        <v>688</v>
      </c>
      <c r="B2023" s="204">
        <v>4847229</v>
      </c>
      <c r="C2023" s="204">
        <v>1671713</v>
      </c>
      <c r="D2023" s="204">
        <v>722742</v>
      </c>
      <c r="E2023" s="204">
        <v>1656560</v>
      </c>
      <c r="F2023" s="204">
        <v>1794523</v>
      </c>
      <c r="G2023" s="204">
        <v>407980</v>
      </c>
      <c r="H2023" s="204">
        <v>11100747</v>
      </c>
    </row>
    <row r="2024" spans="1:8" x14ac:dyDescent="0.35">
      <c r="A2024" s="254" t="s">
        <v>689</v>
      </c>
      <c r="B2024" s="204">
        <v>997520</v>
      </c>
      <c r="C2024" s="204">
        <v>1445279</v>
      </c>
      <c r="D2024" s="204">
        <v>771847</v>
      </c>
      <c r="E2024" s="204">
        <v>1601825</v>
      </c>
      <c r="F2024" s="204">
        <v>1838142</v>
      </c>
      <c r="G2024" s="204">
        <v>397846</v>
      </c>
      <c r="H2024" s="204">
        <v>7052459</v>
      </c>
    </row>
    <row r="2025" spans="1:8" x14ac:dyDescent="0.35">
      <c r="A2025" s="254" t="s">
        <v>690</v>
      </c>
      <c r="B2025" s="204">
        <v>4578553</v>
      </c>
      <c r="C2025" s="204">
        <v>1897697</v>
      </c>
      <c r="D2025" s="204">
        <v>948810</v>
      </c>
      <c r="E2025" s="204">
        <v>2330297</v>
      </c>
      <c r="F2025" s="204">
        <v>2201721</v>
      </c>
      <c r="G2025" s="204">
        <v>447876</v>
      </c>
      <c r="H2025" s="204">
        <v>12404954</v>
      </c>
    </row>
    <row r="2026" spans="1:8" x14ac:dyDescent="0.35">
      <c r="A2026" s="254" t="s">
        <v>876</v>
      </c>
      <c r="B2026" s="204">
        <v>4903318</v>
      </c>
      <c r="C2026" s="204">
        <v>2634087</v>
      </c>
      <c r="D2026" s="204">
        <v>700461</v>
      </c>
      <c r="E2026" s="204">
        <v>1823649</v>
      </c>
      <c r="F2026" s="204">
        <v>2441280</v>
      </c>
      <c r="G2026" s="204">
        <v>413276</v>
      </c>
      <c r="H2026" s="204">
        <v>12916071</v>
      </c>
    </row>
    <row r="2027" spans="1:8" x14ac:dyDescent="0.35">
      <c r="A2027" s="254" t="s">
        <v>788</v>
      </c>
      <c r="B2027" s="204">
        <v>5381535</v>
      </c>
      <c r="C2027" s="204">
        <v>1996031</v>
      </c>
      <c r="D2027" s="204">
        <v>1109655</v>
      </c>
      <c r="E2027" s="204">
        <v>1271425</v>
      </c>
      <c r="F2027" s="204">
        <v>1969204</v>
      </c>
      <c r="G2027" s="204">
        <v>632559</v>
      </c>
      <c r="H2027" s="204">
        <v>12360409</v>
      </c>
    </row>
    <row r="2028" spans="1:8" x14ac:dyDescent="0.35">
      <c r="A2028" s="254" t="s">
        <v>693</v>
      </c>
      <c r="B2028" s="204">
        <v>5112592</v>
      </c>
      <c r="C2028" s="204">
        <v>1799889</v>
      </c>
      <c r="D2028" s="204">
        <v>742330</v>
      </c>
      <c r="E2028" s="204">
        <v>1216829</v>
      </c>
      <c r="F2028" s="204">
        <v>1845488</v>
      </c>
      <c r="G2028" s="204">
        <v>441785</v>
      </c>
      <c r="H2028" s="204">
        <v>11158913</v>
      </c>
    </row>
    <row r="2029" spans="1:8" x14ac:dyDescent="0.35">
      <c r="A2029" s="254" t="s">
        <v>694</v>
      </c>
      <c r="B2029" s="204">
        <v>4169056</v>
      </c>
      <c r="C2029" s="204">
        <v>2092533</v>
      </c>
      <c r="D2029" s="204">
        <v>749824</v>
      </c>
      <c r="E2029" s="204">
        <v>1088357</v>
      </c>
      <c r="F2029" s="204">
        <v>1883823</v>
      </c>
      <c r="G2029" s="204">
        <v>429260</v>
      </c>
      <c r="H2029" s="204">
        <v>10412853</v>
      </c>
    </row>
    <row r="2030" spans="1:8" x14ac:dyDescent="0.35">
      <c r="A2030" s="254" t="s">
        <v>695</v>
      </c>
      <c r="B2030" s="204">
        <v>6769667</v>
      </c>
      <c r="C2030" s="204">
        <v>2118379</v>
      </c>
      <c r="D2030" s="204">
        <v>944467</v>
      </c>
      <c r="E2030" s="204">
        <v>1295012</v>
      </c>
      <c r="F2030" s="204">
        <v>2242099</v>
      </c>
      <c r="G2030" s="204">
        <v>603930</v>
      </c>
      <c r="H2030" s="204">
        <v>13973554</v>
      </c>
    </row>
    <row r="2031" spans="1:8" x14ac:dyDescent="0.35">
      <c r="A2031" s="254" t="s">
        <v>877</v>
      </c>
      <c r="B2031" s="204">
        <v>8413206</v>
      </c>
      <c r="C2031" s="204">
        <v>2067102</v>
      </c>
      <c r="D2031" s="204">
        <v>988987</v>
      </c>
      <c r="E2031" s="204">
        <v>1294934</v>
      </c>
      <c r="F2031" s="204">
        <v>1888315</v>
      </c>
      <c r="G2031" s="204">
        <v>417198</v>
      </c>
      <c r="H2031" s="204">
        <v>15069742</v>
      </c>
    </row>
    <row r="2032" spans="1:8" x14ac:dyDescent="0.35">
      <c r="A2032" s="254" t="s">
        <v>789</v>
      </c>
      <c r="B2032" s="204">
        <v>5982818</v>
      </c>
      <c r="C2032" s="204">
        <v>2980910</v>
      </c>
      <c r="D2032" s="204">
        <v>1124788</v>
      </c>
      <c r="E2032" s="204">
        <v>1452060</v>
      </c>
      <c r="F2032" s="204">
        <v>1753302</v>
      </c>
      <c r="G2032" s="204">
        <v>537657</v>
      </c>
      <c r="H2032" s="204">
        <v>13831535</v>
      </c>
    </row>
    <row r="2033" spans="1:8" x14ac:dyDescent="0.35">
      <c r="A2033" s="254" t="s">
        <v>698</v>
      </c>
      <c r="B2033" s="204">
        <v>9552636</v>
      </c>
      <c r="C2033" s="204">
        <v>1328409</v>
      </c>
      <c r="D2033" s="204">
        <v>627022</v>
      </c>
      <c r="E2033" s="204">
        <v>1118417</v>
      </c>
      <c r="F2033" s="204">
        <v>1381587</v>
      </c>
      <c r="G2033" s="204">
        <v>511343</v>
      </c>
      <c r="H2033" s="204">
        <v>14519414</v>
      </c>
    </row>
    <row r="2034" spans="1:8" x14ac:dyDescent="0.35">
      <c r="A2034" s="254" t="s">
        <v>790</v>
      </c>
      <c r="B2034" s="204">
        <v>14676583</v>
      </c>
      <c r="C2034" s="204">
        <v>1637371</v>
      </c>
      <c r="D2034" s="204">
        <v>816178</v>
      </c>
      <c r="E2034" s="204">
        <v>1187751</v>
      </c>
      <c r="F2034" s="204">
        <v>1539377</v>
      </c>
      <c r="G2034" s="204">
        <v>681409</v>
      </c>
      <c r="H2034" s="204">
        <v>20538669</v>
      </c>
    </row>
    <row r="2035" spans="1:8" x14ac:dyDescent="0.35">
      <c r="A2035" s="254" t="s">
        <v>699</v>
      </c>
      <c r="B2035" s="204">
        <v>9342422</v>
      </c>
      <c r="C2035" s="204">
        <v>1340443</v>
      </c>
      <c r="D2035" s="204">
        <v>801834</v>
      </c>
      <c r="E2035" s="204">
        <v>1045644</v>
      </c>
      <c r="F2035" s="204">
        <v>1365001</v>
      </c>
      <c r="G2035" s="204">
        <v>400230</v>
      </c>
      <c r="H2035" s="204">
        <v>14295574</v>
      </c>
    </row>
    <row r="2036" spans="1:8" x14ac:dyDescent="0.35">
      <c r="A2036" s="254" t="s">
        <v>791</v>
      </c>
      <c r="B2036" s="204">
        <v>3855350</v>
      </c>
      <c r="C2036" s="204">
        <v>1528547</v>
      </c>
      <c r="D2036" s="204">
        <v>1026950</v>
      </c>
      <c r="E2036" s="204">
        <v>805165</v>
      </c>
      <c r="F2036" s="204">
        <v>1798846</v>
      </c>
      <c r="G2036" s="204">
        <v>529242</v>
      </c>
      <c r="H2036" s="204">
        <v>9544100</v>
      </c>
    </row>
    <row r="2037" spans="1:8" x14ac:dyDescent="0.35">
      <c r="A2037" s="265" t="s">
        <v>940</v>
      </c>
      <c r="B2037" s="204">
        <f>SUM(B2018:B2036)</f>
        <v>119144765</v>
      </c>
      <c r="C2037" s="204">
        <f t="shared" ref="C2037:H2037" si="157">SUM(C2018:C2036)</f>
        <v>38788934</v>
      </c>
      <c r="D2037" s="204">
        <f t="shared" si="157"/>
        <v>17654294</v>
      </c>
      <c r="E2037" s="204">
        <f t="shared" si="157"/>
        <v>24893388</v>
      </c>
      <c r="F2037" s="204">
        <f t="shared" si="157"/>
        <v>36545049</v>
      </c>
      <c r="G2037" s="204">
        <f t="shared" si="157"/>
        <v>9071226</v>
      </c>
      <c r="H2037" s="204">
        <f t="shared" si="157"/>
        <v>246097656</v>
      </c>
    </row>
    <row r="2038" spans="1:8" x14ac:dyDescent="0.35">
      <c r="A2038" s="264" t="s">
        <v>941</v>
      </c>
      <c r="B2038" s="194">
        <f>B2037/19</f>
        <v>6270777.1052631577</v>
      </c>
      <c r="C2038" s="194">
        <f t="shared" ref="C2038:H2038" si="158">C2037/19</f>
        <v>2041522.8421052631</v>
      </c>
      <c r="D2038" s="194">
        <f t="shared" si="158"/>
        <v>929173.36842105258</v>
      </c>
      <c r="E2038" s="194">
        <f t="shared" si="158"/>
        <v>1310178.3157894737</v>
      </c>
      <c r="F2038" s="194">
        <f t="shared" si="158"/>
        <v>1923423.6315789474</v>
      </c>
      <c r="G2038" s="194">
        <f t="shared" si="158"/>
        <v>477432.94736842107</v>
      </c>
      <c r="H2038" s="194">
        <f t="shared" si="158"/>
        <v>12952508.210526315</v>
      </c>
    </row>
    <row r="2040" spans="1:8" x14ac:dyDescent="0.35">
      <c r="A2040" s="254" t="s">
        <v>432</v>
      </c>
      <c r="B2040" s="204">
        <v>7933401</v>
      </c>
      <c r="C2040" s="204">
        <v>2469271</v>
      </c>
      <c r="D2040" s="204">
        <v>1033749</v>
      </c>
      <c r="E2040" s="204">
        <v>1063459</v>
      </c>
      <c r="F2040" s="204">
        <v>2257634</v>
      </c>
      <c r="G2040" s="204">
        <v>706913</v>
      </c>
      <c r="H2040" s="204">
        <v>15464427</v>
      </c>
    </row>
    <row r="2041" spans="1:8" x14ac:dyDescent="0.35">
      <c r="A2041" s="254" t="s">
        <v>433</v>
      </c>
      <c r="B2041" s="204">
        <v>7318999</v>
      </c>
      <c r="C2041" s="204">
        <v>1854911</v>
      </c>
      <c r="D2041" s="204">
        <v>830086</v>
      </c>
      <c r="E2041" s="204">
        <v>1157314</v>
      </c>
      <c r="F2041" s="204">
        <v>1842789</v>
      </c>
      <c r="G2041" s="204">
        <v>363211</v>
      </c>
      <c r="H2041" s="204">
        <v>13367310</v>
      </c>
    </row>
    <row r="2042" spans="1:8" x14ac:dyDescent="0.35">
      <c r="A2042" s="254" t="s">
        <v>434</v>
      </c>
      <c r="B2042" s="204">
        <v>7505351</v>
      </c>
      <c r="C2042" s="204">
        <v>1654184</v>
      </c>
      <c r="D2042" s="204">
        <v>995619</v>
      </c>
      <c r="E2042" s="204">
        <v>996024</v>
      </c>
      <c r="F2042" s="204">
        <v>1672641</v>
      </c>
      <c r="G2042" s="204">
        <v>300786</v>
      </c>
      <c r="H2042" s="204">
        <v>13124605</v>
      </c>
    </row>
    <row r="2043" spans="1:8" x14ac:dyDescent="0.35">
      <c r="A2043" s="254" t="s">
        <v>435</v>
      </c>
      <c r="B2043" s="204">
        <v>5636138</v>
      </c>
      <c r="C2043" s="204">
        <v>2305061</v>
      </c>
      <c r="D2043" s="204">
        <v>1335818</v>
      </c>
      <c r="E2043" s="204">
        <v>915386</v>
      </c>
      <c r="F2043" s="204">
        <v>1488615</v>
      </c>
      <c r="G2043" s="204">
        <v>273058</v>
      </c>
      <c r="H2043" s="204">
        <v>11954076</v>
      </c>
    </row>
    <row r="2044" spans="1:8" x14ac:dyDescent="0.35">
      <c r="A2044" s="254" t="s">
        <v>794</v>
      </c>
      <c r="B2044" s="204">
        <v>12463719</v>
      </c>
      <c r="C2044" s="204">
        <v>2157290</v>
      </c>
      <c r="D2044" s="204">
        <v>1216830</v>
      </c>
      <c r="E2044" s="204">
        <v>1036325</v>
      </c>
      <c r="F2044" s="204">
        <v>1602763</v>
      </c>
      <c r="G2044" s="204">
        <v>295754</v>
      </c>
      <c r="H2044" s="204">
        <v>18772681</v>
      </c>
    </row>
    <row r="2045" spans="1:8" x14ac:dyDescent="0.35">
      <c r="A2045" s="254" t="s">
        <v>437</v>
      </c>
      <c r="B2045" s="204">
        <v>7724679</v>
      </c>
      <c r="C2045" s="204">
        <v>2551001</v>
      </c>
      <c r="D2045" s="204">
        <v>1233642</v>
      </c>
      <c r="E2045" s="204">
        <v>1074165</v>
      </c>
      <c r="F2045" s="204">
        <v>1922002</v>
      </c>
      <c r="G2045" s="204">
        <v>223424</v>
      </c>
      <c r="H2045" s="204">
        <v>14728913</v>
      </c>
    </row>
    <row r="2046" spans="1:8" x14ac:dyDescent="0.35">
      <c r="A2046" s="254" t="s">
        <v>438</v>
      </c>
      <c r="B2046" s="204">
        <v>9970294</v>
      </c>
      <c r="C2046" s="204">
        <v>3492926</v>
      </c>
      <c r="D2046" s="204">
        <v>1899062</v>
      </c>
      <c r="E2046" s="204">
        <v>954440</v>
      </c>
      <c r="F2046" s="204">
        <v>1717307</v>
      </c>
      <c r="G2046" s="204">
        <v>484486</v>
      </c>
      <c r="H2046" s="204">
        <v>18518515</v>
      </c>
    </row>
    <row r="2047" spans="1:8" x14ac:dyDescent="0.35">
      <c r="A2047" s="254" t="s">
        <v>439</v>
      </c>
      <c r="B2047" s="204">
        <v>6822260</v>
      </c>
      <c r="C2047" s="204">
        <v>4437844</v>
      </c>
      <c r="D2047" s="204">
        <v>1885281</v>
      </c>
      <c r="E2047" s="204">
        <v>1224092</v>
      </c>
      <c r="F2047" s="204">
        <v>2336209</v>
      </c>
      <c r="G2047" s="204">
        <v>296755</v>
      </c>
      <c r="H2047" s="204">
        <v>17002441</v>
      </c>
    </row>
    <row r="2048" spans="1:8" x14ac:dyDescent="0.35">
      <c r="A2048" s="254" t="s">
        <v>440</v>
      </c>
      <c r="B2048" s="204">
        <v>9095028</v>
      </c>
      <c r="C2048" s="204">
        <v>5040576</v>
      </c>
      <c r="D2048" s="204">
        <v>1966294</v>
      </c>
      <c r="E2048" s="204">
        <v>1091913</v>
      </c>
      <c r="F2048" s="204">
        <v>2242436</v>
      </c>
      <c r="G2048" s="204">
        <v>266046</v>
      </c>
      <c r="H2048" s="204">
        <v>19702293</v>
      </c>
    </row>
    <row r="2049" spans="1:8" x14ac:dyDescent="0.35">
      <c r="A2049" s="254" t="s">
        <v>795</v>
      </c>
      <c r="B2049" s="204">
        <v>9792560</v>
      </c>
      <c r="C2049" s="204">
        <v>6064522</v>
      </c>
      <c r="D2049" s="204">
        <v>1193570</v>
      </c>
      <c r="E2049" s="204">
        <v>1297854</v>
      </c>
      <c r="F2049" s="204">
        <v>2150838</v>
      </c>
      <c r="G2049" s="204">
        <v>237793</v>
      </c>
      <c r="H2049" s="204">
        <v>20737137</v>
      </c>
    </row>
    <row r="2050" spans="1:8" x14ac:dyDescent="0.35">
      <c r="A2050" s="254" t="s">
        <v>442</v>
      </c>
      <c r="B2050" s="204">
        <v>7547441</v>
      </c>
      <c r="C2050" s="204">
        <v>6098188</v>
      </c>
      <c r="D2050" s="204">
        <v>932086</v>
      </c>
      <c r="E2050" s="204">
        <v>1030269</v>
      </c>
      <c r="F2050" s="204">
        <v>2072756</v>
      </c>
      <c r="G2050" s="204">
        <v>306281</v>
      </c>
      <c r="H2050" s="204">
        <v>17987021</v>
      </c>
    </row>
    <row r="2051" spans="1:8" x14ac:dyDescent="0.35">
      <c r="A2051" s="254" t="s">
        <v>443</v>
      </c>
      <c r="B2051" s="204">
        <v>8980420</v>
      </c>
      <c r="C2051" s="204">
        <v>7034253</v>
      </c>
      <c r="D2051" s="204">
        <v>1287552</v>
      </c>
      <c r="E2051" s="204">
        <v>1328107</v>
      </c>
      <c r="F2051" s="204">
        <v>2346458</v>
      </c>
      <c r="G2051" s="204">
        <v>459485</v>
      </c>
      <c r="H2051" s="204">
        <v>21436275</v>
      </c>
    </row>
    <row r="2052" spans="1:8" x14ac:dyDescent="0.35">
      <c r="A2052" s="254" t="s">
        <v>444</v>
      </c>
      <c r="B2052" s="204">
        <v>11355199</v>
      </c>
      <c r="C2052" s="204">
        <v>5605376</v>
      </c>
      <c r="D2052" s="204">
        <v>1250774</v>
      </c>
      <c r="E2052" s="204">
        <v>1102328</v>
      </c>
      <c r="F2052" s="204">
        <v>2143253</v>
      </c>
      <c r="G2052" s="204">
        <v>368290</v>
      </c>
      <c r="H2052" s="204">
        <v>21825220</v>
      </c>
    </row>
    <row r="2053" spans="1:8" x14ac:dyDescent="0.35">
      <c r="A2053" s="254" t="s">
        <v>445</v>
      </c>
      <c r="B2053" s="204">
        <v>8696840</v>
      </c>
      <c r="C2053" s="204">
        <v>4894008</v>
      </c>
      <c r="D2053" s="204">
        <v>918289</v>
      </c>
      <c r="E2053" s="204">
        <v>1140944</v>
      </c>
      <c r="F2053" s="204">
        <v>2130575</v>
      </c>
      <c r="G2053" s="204">
        <v>295504</v>
      </c>
      <c r="H2053" s="204">
        <v>18076160</v>
      </c>
    </row>
    <row r="2054" spans="1:8" x14ac:dyDescent="0.35">
      <c r="A2054" s="254" t="s">
        <v>796</v>
      </c>
      <c r="B2054" s="204">
        <v>5486447</v>
      </c>
      <c r="C2054" s="204">
        <v>3354252</v>
      </c>
      <c r="D2054" s="204">
        <v>680047</v>
      </c>
      <c r="E2054" s="204">
        <v>885272</v>
      </c>
      <c r="F2054" s="204">
        <v>1720099</v>
      </c>
      <c r="G2054" s="204">
        <v>192799</v>
      </c>
      <c r="H2054" s="204">
        <v>12318916</v>
      </c>
    </row>
    <row r="2055" spans="1:8" x14ac:dyDescent="0.35">
      <c r="A2055" s="254" t="s">
        <v>447</v>
      </c>
      <c r="B2055" s="204">
        <v>4263049</v>
      </c>
      <c r="C2055" s="204">
        <v>1559351</v>
      </c>
      <c r="D2055" s="204">
        <v>397539</v>
      </c>
      <c r="E2055" s="204">
        <v>779931</v>
      </c>
      <c r="F2055" s="204">
        <v>1765445</v>
      </c>
      <c r="G2055" s="204">
        <v>280898</v>
      </c>
      <c r="H2055" s="204">
        <v>9046213</v>
      </c>
    </row>
    <row r="2056" spans="1:8" x14ac:dyDescent="0.35">
      <c r="A2056" s="254" t="s">
        <v>448</v>
      </c>
      <c r="B2056" s="204">
        <v>5099910</v>
      </c>
      <c r="C2056" s="204">
        <v>1394978</v>
      </c>
      <c r="D2056" s="204">
        <v>453482</v>
      </c>
      <c r="E2056" s="204">
        <v>727533</v>
      </c>
      <c r="F2056" s="204">
        <v>1370765</v>
      </c>
      <c r="G2056" s="204">
        <v>226761</v>
      </c>
      <c r="H2056" s="204">
        <v>9273429</v>
      </c>
    </row>
    <row r="2057" spans="1:8" x14ac:dyDescent="0.35">
      <c r="A2057" s="254" t="s">
        <v>449</v>
      </c>
      <c r="B2057" s="204">
        <v>2171657</v>
      </c>
      <c r="C2057" s="204">
        <v>537586</v>
      </c>
      <c r="D2057" s="204">
        <v>197917</v>
      </c>
      <c r="E2057" s="204">
        <v>507565</v>
      </c>
      <c r="F2057" s="204">
        <v>972931</v>
      </c>
      <c r="G2057" s="204">
        <v>103229</v>
      </c>
      <c r="H2057" s="204">
        <v>4490885</v>
      </c>
    </row>
    <row r="2058" spans="1:8" x14ac:dyDescent="0.35">
      <c r="A2058" s="254" t="s">
        <v>883</v>
      </c>
      <c r="B2058" s="204">
        <v>1292103</v>
      </c>
      <c r="C2058" s="204">
        <v>905794</v>
      </c>
      <c r="D2058" s="204">
        <v>148963</v>
      </c>
      <c r="E2058" s="204">
        <v>442448</v>
      </c>
      <c r="F2058" s="204">
        <v>598647</v>
      </c>
      <c r="G2058" s="204">
        <v>132673</v>
      </c>
      <c r="H2058" s="204">
        <v>3520628</v>
      </c>
    </row>
    <row r="2059" spans="1:8" x14ac:dyDescent="0.35">
      <c r="A2059" s="254" t="s">
        <v>451</v>
      </c>
      <c r="B2059" s="204">
        <v>2407269</v>
      </c>
      <c r="C2059" s="204">
        <v>1206419</v>
      </c>
      <c r="D2059" s="204">
        <v>407669</v>
      </c>
      <c r="E2059" s="204">
        <v>749038</v>
      </c>
      <c r="F2059" s="204">
        <v>1185620</v>
      </c>
      <c r="G2059" s="204">
        <v>207132</v>
      </c>
      <c r="H2059" s="204">
        <v>6163147</v>
      </c>
    </row>
    <row r="2060" spans="1:8" x14ac:dyDescent="0.35">
      <c r="A2060" s="254" t="s">
        <v>452</v>
      </c>
      <c r="B2060" s="204">
        <v>2404215</v>
      </c>
      <c r="C2060" s="204">
        <v>1288046</v>
      </c>
      <c r="D2060" s="204">
        <v>477413</v>
      </c>
      <c r="E2060" s="204">
        <v>722137</v>
      </c>
      <c r="F2060" s="204">
        <v>1068064</v>
      </c>
      <c r="G2060" s="204">
        <v>276816</v>
      </c>
      <c r="H2060" s="204">
        <v>6236691</v>
      </c>
    </row>
    <row r="2061" spans="1:8" x14ac:dyDescent="0.35">
      <c r="A2061" s="254" t="s">
        <v>453</v>
      </c>
      <c r="B2061" s="204">
        <v>1776421</v>
      </c>
      <c r="C2061" s="204">
        <v>1770327</v>
      </c>
      <c r="D2061" s="204">
        <v>317558</v>
      </c>
      <c r="E2061" s="204">
        <v>726865</v>
      </c>
      <c r="F2061" s="204">
        <v>1206584</v>
      </c>
      <c r="G2061" s="204">
        <v>155613</v>
      </c>
      <c r="H2061" s="204">
        <v>5953368</v>
      </c>
    </row>
    <row r="2062" spans="1:8" x14ac:dyDescent="0.35">
      <c r="A2062" s="265" t="s">
        <v>942</v>
      </c>
      <c r="B2062" s="204">
        <f>SUM(B2040:B2061)</f>
        <v>145743400</v>
      </c>
      <c r="C2062" s="204">
        <f t="shared" ref="C2062:H2062" si="159">SUM(C2040:C2061)</f>
        <v>67676164</v>
      </c>
      <c r="D2062" s="204">
        <f t="shared" si="159"/>
        <v>21059240</v>
      </c>
      <c r="E2062" s="204">
        <f t="shared" si="159"/>
        <v>20953409</v>
      </c>
      <c r="F2062" s="204">
        <f t="shared" si="159"/>
        <v>37814431</v>
      </c>
      <c r="G2062" s="204">
        <f t="shared" si="159"/>
        <v>6453707</v>
      </c>
      <c r="H2062" s="204">
        <f t="shared" si="159"/>
        <v>299700351</v>
      </c>
    </row>
    <row r="2063" spans="1:8" x14ac:dyDescent="0.35">
      <c r="A2063" s="264" t="s">
        <v>943</v>
      </c>
      <c r="B2063" s="194">
        <f>B2062/22</f>
        <v>6624700</v>
      </c>
      <c r="C2063" s="194">
        <f t="shared" ref="C2063:H2063" si="160">C2062/22</f>
        <v>3076189.2727272729</v>
      </c>
      <c r="D2063" s="194">
        <f t="shared" si="160"/>
        <v>957238.18181818177</v>
      </c>
      <c r="E2063" s="194">
        <f t="shared" si="160"/>
        <v>952427.68181818177</v>
      </c>
      <c r="F2063" s="194">
        <f t="shared" si="160"/>
        <v>1718837.7727272727</v>
      </c>
      <c r="G2063" s="194">
        <f t="shared" si="160"/>
        <v>293350.31818181818</v>
      </c>
      <c r="H2063" s="194">
        <f t="shared" si="160"/>
        <v>13622743.227272727</v>
      </c>
    </row>
    <row r="2065" spans="1:8" ht="21" customHeight="1" x14ac:dyDescent="0.5">
      <c r="A2065" s="231">
        <v>2015</v>
      </c>
    </row>
    <row r="2066" spans="1:8" x14ac:dyDescent="0.35">
      <c r="A2066" s="254" t="s">
        <v>886</v>
      </c>
      <c r="B2066" s="204">
        <v>4363943</v>
      </c>
      <c r="C2066" s="204">
        <v>2549858</v>
      </c>
      <c r="D2066" s="204">
        <v>670499</v>
      </c>
      <c r="E2066" s="204">
        <v>642375</v>
      </c>
      <c r="F2066" s="204">
        <v>1240053</v>
      </c>
      <c r="G2066" s="204">
        <v>226856</v>
      </c>
      <c r="H2066" s="204">
        <v>9693584</v>
      </c>
    </row>
    <row r="2067" spans="1:8" x14ac:dyDescent="0.35">
      <c r="A2067" s="254" t="s">
        <v>455</v>
      </c>
      <c r="B2067" s="204">
        <v>5285431</v>
      </c>
      <c r="C2067" s="204">
        <v>3302048</v>
      </c>
      <c r="D2067" s="204">
        <v>909146</v>
      </c>
      <c r="E2067" s="204">
        <v>902514</v>
      </c>
      <c r="F2067" s="204">
        <v>1828311</v>
      </c>
      <c r="G2067" s="204">
        <v>314151</v>
      </c>
      <c r="H2067" s="204">
        <v>12541601</v>
      </c>
    </row>
    <row r="2068" spans="1:8" x14ac:dyDescent="0.35">
      <c r="A2068" s="254" t="s">
        <v>456</v>
      </c>
      <c r="B2068" s="204">
        <v>10750269</v>
      </c>
      <c r="C2068" s="204">
        <v>3951506</v>
      </c>
      <c r="D2068" s="204">
        <v>997202</v>
      </c>
      <c r="E2068" s="204">
        <v>881072</v>
      </c>
      <c r="F2068" s="204">
        <v>2556869</v>
      </c>
      <c r="G2068" s="204">
        <v>379360</v>
      </c>
      <c r="H2068" s="204">
        <v>19516278</v>
      </c>
    </row>
    <row r="2069" spans="1:8" x14ac:dyDescent="0.35">
      <c r="A2069" s="254" t="s">
        <v>457</v>
      </c>
      <c r="B2069" s="204">
        <v>8523908</v>
      </c>
      <c r="C2069" s="204">
        <v>2999052</v>
      </c>
      <c r="D2069" s="204">
        <v>970720</v>
      </c>
      <c r="E2069" s="204">
        <v>858222</v>
      </c>
      <c r="F2069" s="204">
        <v>2229586</v>
      </c>
      <c r="G2069" s="204">
        <v>251938</v>
      </c>
      <c r="H2069" s="204">
        <v>15833426</v>
      </c>
    </row>
    <row r="2070" spans="1:8" x14ac:dyDescent="0.35">
      <c r="A2070" s="254" t="s">
        <v>458</v>
      </c>
      <c r="B2070" s="204">
        <v>6905488</v>
      </c>
      <c r="C2070" s="204">
        <v>2813517</v>
      </c>
      <c r="D2070" s="204">
        <v>816787</v>
      </c>
      <c r="E2070" s="204">
        <v>953700</v>
      </c>
      <c r="F2070" s="204">
        <v>2134334</v>
      </c>
      <c r="G2070" s="204">
        <v>274372</v>
      </c>
      <c r="H2070" s="204">
        <v>13898198</v>
      </c>
    </row>
    <row r="2071" spans="1:8" x14ac:dyDescent="0.35">
      <c r="A2071" s="254" t="s">
        <v>800</v>
      </c>
      <c r="B2071" s="204">
        <v>9875568</v>
      </c>
      <c r="C2071" s="204">
        <v>3259879</v>
      </c>
      <c r="D2071" s="204">
        <v>1096329</v>
      </c>
      <c r="E2071" s="204">
        <v>1063009</v>
      </c>
      <c r="F2071" s="204">
        <v>2188379</v>
      </c>
      <c r="G2071" s="204">
        <v>323855</v>
      </c>
      <c r="H2071" s="204">
        <v>17807019</v>
      </c>
    </row>
    <row r="2072" spans="1:8" x14ac:dyDescent="0.35">
      <c r="A2072" s="254" t="s">
        <v>460</v>
      </c>
      <c r="B2072" s="204">
        <v>5729175</v>
      </c>
      <c r="C2072" s="204">
        <v>2631314</v>
      </c>
      <c r="D2072" s="204">
        <v>750535</v>
      </c>
      <c r="E2072" s="204">
        <v>1708453</v>
      </c>
      <c r="F2072" s="204">
        <v>2302236</v>
      </c>
      <c r="G2072" s="204">
        <v>304632</v>
      </c>
      <c r="H2072" s="204">
        <v>13426345</v>
      </c>
    </row>
    <row r="2073" spans="1:8" x14ac:dyDescent="0.35">
      <c r="A2073" s="254" t="s">
        <v>461</v>
      </c>
      <c r="B2073" s="204">
        <v>8607585</v>
      </c>
      <c r="C2073" s="204">
        <v>4131131</v>
      </c>
      <c r="D2073" s="204">
        <v>959405</v>
      </c>
      <c r="E2073" s="204">
        <v>1540072</v>
      </c>
      <c r="F2073" s="204">
        <v>2688272</v>
      </c>
      <c r="G2073" s="204">
        <v>425202</v>
      </c>
      <c r="H2073" s="204">
        <v>18351667</v>
      </c>
    </row>
    <row r="2074" spans="1:8" x14ac:dyDescent="0.35">
      <c r="A2074" s="254" t="s">
        <v>462</v>
      </c>
      <c r="B2074" s="204">
        <v>10687709</v>
      </c>
      <c r="C2074" s="204">
        <v>4167134</v>
      </c>
      <c r="D2074" s="204">
        <v>1173592</v>
      </c>
      <c r="E2074" s="204">
        <v>1586766</v>
      </c>
      <c r="F2074" s="204">
        <v>3438198</v>
      </c>
      <c r="G2074" s="204">
        <v>487075</v>
      </c>
      <c r="H2074" s="204">
        <v>21540474</v>
      </c>
    </row>
    <row r="2075" spans="1:8" x14ac:dyDescent="0.35">
      <c r="A2075" s="254" t="s">
        <v>463</v>
      </c>
      <c r="B2075" s="204">
        <v>10972656</v>
      </c>
      <c r="C2075" s="204">
        <v>3888572</v>
      </c>
      <c r="D2075" s="204">
        <v>1728258</v>
      </c>
      <c r="E2075" s="204">
        <v>1357271</v>
      </c>
      <c r="F2075" s="204">
        <v>3154806</v>
      </c>
      <c r="G2075" s="204">
        <v>621758</v>
      </c>
      <c r="H2075" s="204">
        <v>21723321</v>
      </c>
    </row>
    <row r="2076" spans="1:8" x14ac:dyDescent="0.35">
      <c r="A2076" s="254" t="s">
        <v>887</v>
      </c>
      <c r="B2076" s="204">
        <v>9233700</v>
      </c>
      <c r="C2076" s="204">
        <v>3514625</v>
      </c>
      <c r="D2076" s="204">
        <v>1195117</v>
      </c>
      <c r="E2076" s="204">
        <v>1017275</v>
      </c>
      <c r="F2076" s="204">
        <v>2095062</v>
      </c>
      <c r="G2076" s="204">
        <v>497776</v>
      </c>
      <c r="H2076" s="204">
        <v>17553555</v>
      </c>
    </row>
    <row r="2077" spans="1:8" x14ac:dyDescent="0.35">
      <c r="A2077" s="254" t="s">
        <v>465</v>
      </c>
      <c r="B2077" s="204">
        <v>6500808</v>
      </c>
      <c r="C2077" s="204">
        <v>2941217</v>
      </c>
      <c r="D2077" s="204">
        <v>1090095</v>
      </c>
      <c r="E2077" s="204">
        <v>1139328</v>
      </c>
      <c r="F2077" s="204">
        <v>2285627</v>
      </c>
      <c r="G2077" s="204">
        <v>543602</v>
      </c>
      <c r="H2077" s="204">
        <v>14500677</v>
      </c>
    </row>
    <row r="2078" spans="1:8" x14ac:dyDescent="0.35">
      <c r="A2078" s="254" t="s">
        <v>466</v>
      </c>
      <c r="B2078" s="204">
        <v>7470105</v>
      </c>
      <c r="C2078" s="204">
        <v>2637885</v>
      </c>
      <c r="D2078" s="204">
        <v>1064046</v>
      </c>
      <c r="E2078" s="204">
        <v>974289</v>
      </c>
      <c r="F2078" s="204">
        <v>2057194</v>
      </c>
      <c r="G2078" s="204">
        <v>455968</v>
      </c>
      <c r="H2078" s="204">
        <v>14659487</v>
      </c>
    </row>
    <row r="2079" spans="1:8" x14ac:dyDescent="0.35">
      <c r="A2079" s="254" t="s">
        <v>467</v>
      </c>
      <c r="B2079" s="204">
        <v>8138895</v>
      </c>
      <c r="C2079" s="204">
        <v>3087237</v>
      </c>
      <c r="D2079" s="204">
        <v>1110224</v>
      </c>
      <c r="E2079" s="204">
        <v>1038094</v>
      </c>
      <c r="F2079" s="204">
        <v>2411407</v>
      </c>
      <c r="G2079" s="204">
        <v>460794</v>
      </c>
      <c r="H2079" s="204">
        <v>16246651</v>
      </c>
    </row>
    <row r="2080" spans="1:8" x14ac:dyDescent="0.35">
      <c r="A2080" s="254" t="s">
        <v>804</v>
      </c>
      <c r="B2080" s="204">
        <v>6467887</v>
      </c>
      <c r="C2080" s="204">
        <v>2311233</v>
      </c>
      <c r="D2080" s="204">
        <v>1159560</v>
      </c>
      <c r="E2080" s="204">
        <v>1214439</v>
      </c>
      <c r="F2080" s="204">
        <v>2122493</v>
      </c>
      <c r="G2080" s="204">
        <v>351387</v>
      </c>
      <c r="H2080" s="204">
        <v>13626999</v>
      </c>
    </row>
    <row r="2081" spans="1:8" x14ac:dyDescent="0.35">
      <c r="A2081" s="254" t="s">
        <v>469</v>
      </c>
      <c r="B2081" s="204">
        <v>5232168</v>
      </c>
      <c r="C2081" s="204">
        <v>1947842</v>
      </c>
      <c r="D2081" s="204">
        <v>694525</v>
      </c>
      <c r="E2081" s="204">
        <v>968835</v>
      </c>
      <c r="F2081" s="204">
        <v>1581765</v>
      </c>
      <c r="G2081" s="204">
        <v>427039</v>
      </c>
      <c r="H2081" s="204">
        <v>10852174</v>
      </c>
    </row>
    <row r="2082" spans="1:8" x14ac:dyDescent="0.35">
      <c r="A2082" s="254" t="s">
        <v>470</v>
      </c>
      <c r="B2082" s="204">
        <v>6330080</v>
      </c>
      <c r="C2082" s="204">
        <v>3094486</v>
      </c>
      <c r="D2082" s="204">
        <v>899864</v>
      </c>
      <c r="E2082" s="204">
        <v>991351</v>
      </c>
      <c r="F2082" s="204">
        <v>1518352</v>
      </c>
      <c r="G2082" s="204">
        <v>437137</v>
      </c>
      <c r="H2082" s="204">
        <v>13271270</v>
      </c>
    </row>
    <row r="2083" spans="1:8" x14ac:dyDescent="0.35">
      <c r="A2083" s="254" t="s">
        <v>471</v>
      </c>
      <c r="B2083" s="204">
        <v>8046308</v>
      </c>
      <c r="C2083" s="204">
        <v>3240215</v>
      </c>
      <c r="D2083" s="204">
        <v>833130</v>
      </c>
      <c r="E2083" s="204">
        <v>1304628</v>
      </c>
      <c r="F2083" s="204">
        <v>2044245</v>
      </c>
      <c r="G2083" s="204">
        <v>491175</v>
      </c>
      <c r="H2083" s="204">
        <v>15959701</v>
      </c>
    </row>
    <row r="2084" spans="1:8" x14ac:dyDescent="0.35">
      <c r="A2084" s="254" t="s">
        <v>472</v>
      </c>
      <c r="B2084" s="204">
        <v>6282958</v>
      </c>
      <c r="C2084" s="204">
        <v>3433850</v>
      </c>
      <c r="D2084" s="204">
        <v>862839</v>
      </c>
      <c r="E2084" s="204">
        <v>1412592</v>
      </c>
      <c r="F2084" s="204">
        <v>1889816</v>
      </c>
      <c r="G2084" s="204">
        <v>565246</v>
      </c>
      <c r="H2084" s="204">
        <v>14447301</v>
      </c>
    </row>
    <row r="2085" spans="1:8" x14ac:dyDescent="0.35">
      <c r="A2085" s="254" t="s">
        <v>806</v>
      </c>
      <c r="B2085" s="204">
        <v>8307548</v>
      </c>
      <c r="C2085" s="204">
        <v>3900446</v>
      </c>
      <c r="D2085" s="204">
        <v>930996</v>
      </c>
      <c r="E2085" s="204">
        <v>1324420</v>
      </c>
      <c r="F2085" s="204">
        <v>2155403</v>
      </c>
      <c r="G2085" s="204">
        <v>363339</v>
      </c>
      <c r="H2085" s="204">
        <v>16982152</v>
      </c>
    </row>
    <row r="2086" spans="1:8" x14ac:dyDescent="0.35">
      <c r="A2086" s="265" t="s">
        <v>944</v>
      </c>
      <c r="B2086" s="204">
        <f>SUM(B2066:B2085)</f>
        <v>153712189</v>
      </c>
      <c r="C2086" s="204">
        <f t="shared" ref="C2086:H2086" si="161">SUM(C2066:C2085)</f>
        <v>63803047</v>
      </c>
      <c r="D2086" s="204">
        <f t="shared" si="161"/>
        <v>19912869</v>
      </c>
      <c r="E2086" s="204">
        <f t="shared" si="161"/>
        <v>22878705</v>
      </c>
      <c r="F2086" s="204">
        <f t="shared" si="161"/>
        <v>43922408</v>
      </c>
      <c r="G2086" s="204">
        <f t="shared" si="161"/>
        <v>8202662</v>
      </c>
      <c r="H2086" s="204">
        <f t="shared" si="161"/>
        <v>312431880</v>
      </c>
    </row>
    <row r="2087" spans="1:8" x14ac:dyDescent="0.35">
      <c r="A2087" s="264" t="s">
        <v>945</v>
      </c>
      <c r="B2087" s="194">
        <f>B2086/20</f>
        <v>7685609.4500000002</v>
      </c>
      <c r="C2087" s="194">
        <f t="shared" ref="C2087:H2087" si="162">C2086/20</f>
        <v>3190152.35</v>
      </c>
      <c r="D2087" s="194">
        <f t="shared" si="162"/>
        <v>995643.45</v>
      </c>
      <c r="E2087" s="194">
        <f t="shared" si="162"/>
        <v>1143935.25</v>
      </c>
      <c r="F2087" s="194">
        <f t="shared" si="162"/>
        <v>2196120.4</v>
      </c>
      <c r="G2087" s="194">
        <f t="shared" si="162"/>
        <v>410133.1</v>
      </c>
      <c r="H2087" s="194">
        <f t="shared" si="162"/>
        <v>15621594</v>
      </c>
    </row>
    <row r="2089" spans="1:8" x14ac:dyDescent="0.35">
      <c r="A2089" s="254" t="s">
        <v>476</v>
      </c>
      <c r="B2089" s="204">
        <v>5813094</v>
      </c>
      <c r="C2089" s="204">
        <v>3392995</v>
      </c>
      <c r="D2089" s="204">
        <v>750942</v>
      </c>
      <c r="E2089" s="204">
        <v>993226</v>
      </c>
      <c r="F2089" s="204">
        <v>2272742</v>
      </c>
      <c r="G2089" s="204">
        <v>273985</v>
      </c>
      <c r="H2089" s="204">
        <v>13496984</v>
      </c>
    </row>
    <row r="2090" spans="1:8" x14ac:dyDescent="0.35">
      <c r="A2090" s="254" t="s">
        <v>477</v>
      </c>
      <c r="B2090" s="204">
        <v>7204851</v>
      </c>
      <c r="C2090" s="204">
        <v>2759588</v>
      </c>
      <c r="D2090" s="204">
        <v>1148528</v>
      </c>
      <c r="E2090" s="204">
        <v>1557664</v>
      </c>
      <c r="F2090" s="204">
        <v>2770345</v>
      </c>
      <c r="G2090" s="204">
        <v>392777</v>
      </c>
      <c r="H2090" s="204">
        <v>15833753</v>
      </c>
    </row>
    <row r="2091" spans="1:8" x14ac:dyDescent="0.35">
      <c r="A2091" s="254" t="s">
        <v>478</v>
      </c>
      <c r="B2091" s="204">
        <v>8313656</v>
      </c>
      <c r="C2091" s="204">
        <v>2725205</v>
      </c>
      <c r="D2091" s="204">
        <v>880999</v>
      </c>
      <c r="E2091" s="204">
        <v>1197606</v>
      </c>
      <c r="F2091" s="204">
        <v>2548722</v>
      </c>
      <c r="G2091" s="204">
        <v>313156</v>
      </c>
      <c r="H2091" s="204">
        <v>15979344</v>
      </c>
    </row>
    <row r="2092" spans="1:8" x14ac:dyDescent="0.35">
      <c r="A2092" s="254" t="s">
        <v>479</v>
      </c>
      <c r="B2092" s="204">
        <v>6102062</v>
      </c>
      <c r="C2092" s="204">
        <v>2236264</v>
      </c>
      <c r="D2092" s="204">
        <v>739421</v>
      </c>
      <c r="E2092" s="204">
        <v>1164781</v>
      </c>
      <c r="F2092" s="204">
        <v>2462222</v>
      </c>
      <c r="G2092" s="204">
        <v>280576</v>
      </c>
      <c r="H2092" s="204">
        <v>12985326</v>
      </c>
    </row>
    <row r="2093" spans="1:8" x14ac:dyDescent="0.35">
      <c r="A2093" s="254" t="s">
        <v>810</v>
      </c>
      <c r="B2093" s="204">
        <v>15029734</v>
      </c>
      <c r="C2093" s="204">
        <v>3097632</v>
      </c>
      <c r="D2093" s="204">
        <v>935641</v>
      </c>
      <c r="E2093" s="204">
        <v>1357189</v>
      </c>
      <c r="F2093" s="204">
        <v>2418138</v>
      </c>
      <c r="G2093" s="204">
        <v>435065</v>
      </c>
      <c r="H2093" s="204">
        <v>23273399</v>
      </c>
    </row>
    <row r="2094" spans="1:8" x14ac:dyDescent="0.35">
      <c r="A2094" s="254" t="s">
        <v>481</v>
      </c>
      <c r="B2094" s="204">
        <v>6781550</v>
      </c>
      <c r="C2094" s="204">
        <v>2016923</v>
      </c>
      <c r="D2094" s="204">
        <v>561033</v>
      </c>
      <c r="E2094" s="204">
        <v>1319254</v>
      </c>
      <c r="F2094" s="204">
        <v>2513634</v>
      </c>
      <c r="G2094" s="204">
        <v>267966</v>
      </c>
      <c r="H2094" s="204">
        <v>13460360</v>
      </c>
    </row>
    <row r="2095" spans="1:8" x14ac:dyDescent="0.35">
      <c r="A2095" s="254" t="s">
        <v>482</v>
      </c>
      <c r="B2095" s="204">
        <v>7358797</v>
      </c>
      <c r="C2095" s="204">
        <v>2260388</v>
      </c>
      <c r="D2095" s="204">
        <v>676495</v>
      </c>
      <c r="E2095" s="204">
        <v>1547175</v>
      </c>
      <c r="F2095" s="204">
        <v>2548336</v>
      </c>
      <c r="G2095" s="204">
        <v>281649</v>
      </c>
      <c r="H2095" s="204">
        <v>14672840</v>
      </c>
    </row>
    <row r="2096" spans="1:8" x14ac:dyDescent="0.35">
      <c r="A2096" s="254" t="s">
        <v>483</v>
      </c>
      <c r="B2096" s="204">
        <v>6009131</v>
      </c>
      <c r="C2096" s="204">
        <v>2112045</v>
      </c>
      <c r="D2096" s="204">
        <v>651600</v>
      </c>
      <c r="E2096" s="204">
        <v>1494097</v>
      </c>
      <c r="F2096" s="204">
        <v>2779479</v>
      </c>
      <c r="G2096" s="204">
        <v>323874</v>
      </c>
      <c r="H2096" s="204">
        <v>13370226</v>
      </c>
    </row>
    <row r="2097" spans="1:8" x14ac:dyDescent="0.35">
      <c r="A2097" s="254" t="s">
        <v>484</v>
      </c>
      <c r="B2097" s="204">
        <v>7351289</v>
      </c>
      <c r="C2097" s="204">
        <v>2509991</v>
      </c>
      <c r="D2097" s="204">
        <v>1033356</v>
      </c>
      <c r="E2097" s="204">
        <v>1432104</v>
      </c>
      <c r="F2097" s="204">
        <v>3019661</v>
      </c>
      <c r="G2097" s="204">
        <v>313218</v>
      </c>
      <c r="H2097" s="204">
        <v>15659619</v>
      </c>
    </row>
    <row r="2098" spans="1:8" x14ac:dyDescent="0.35">
      <c r="A2098" s="254" t="s">
        <v>811</v>
      </c>
      <c r="B2098" s="204">
        <v>5557910</v>
      </c>
      <c r="C2098" s="204">
        <v>2125109</v>
      </c>
      <c r="D2098" s="204">
        <v>542245</v>
      </c>
      <c r="E2098" s="204">
        <v>1429031</v>
      </c>
      <c r="F2098" s="204">
        <v>2442063</v>
      </c>
      <c r="G2098" s="204">
        <v>269744</v>
      </c>
      <c r="H2098" s="204">
        <v>12366102</v>
      </c>
    </row>
    <row r="2099" spans="1:8" x14ac:dyDescent="0.35">
      <c r="A2099" s="254" t="s">
        <v>486</v>
      </c>
      <c r="B2099" s="204">
        <v>8605855</v>
      </c>
      <c r="C2099" s="204">
        <v>2020081</v>
      </c>
      <c r="D2099" s="204">
        <v>832999</v>
      </c>
      <c r="E2099" s="204">
        <v>1254871</v>
      </c>
      <c r="F2099" s="204">
        <v>2807141</v>
      </c>
      <c r="G2099" s="204">
        <v>470963</v>
      </c>
      <c r="H2099" s="204">
        <v>15991910</v>
      </c>
    </row>
    <row r="2100" spans="1:8" x14ac:dyDescent="0.35">
      <c r="A2100" s="254" t="s">
        <v>487</v>
      </c>
      <c r="B2100" s="204">
        <v>9448998</v>
      </c>
      <c r="C2100" s="204">
        <v>1737054</v>
      </c>
      <c r="D2100" s="204">
        <v>664694</v>
      </c>
      <c r="E2100" s="204">
        <v>1222934</v>
      </c>
      <c r="F2100" s="204">
        <v>2223345</v>
      </c>
      <c r="G2100" s="204">
        <v>355377</v>
      </c>
      <c r="H2100" s="204">
        <v>15652402</v>
      </c>
    </row>
    <row r="2101" spans="1:8" x14ac:dyDescent="0.35">
      <c r="A2101" s="254" t="s">
        <v>488</v>
      </c>
      <c r="B2101" s="204">
        <v>7334504</v>
      </c>
      <c r="C2101" s="204">
        <v>1884130</v>
      </c>
      <c r="D2101" s="204">
        <v>596144</v>
      </c>
      <c r="E2101" s="204">
        <v>1540632</v>
      </c>
      <c r="F2101" s="204">
        <v>2673712</v>
      </c>
      <c r="G2101" s="204">
        <v>304953</v>
      </c>
      <c r="H2101" s="204">
        <v>14334075</v>
      </c>
    </row>
    <row r="2102" spans="1:8" x14ac:dyDescent="0.35">
      <c r="A2102" s="254" t="s">
        <v>889</v>
      </c>
      <c r="B2102" s="204">
        <v>8306367</v>
      </c>
      <c r="C2102" s="204">
        <v>2883802</v>
      </c>
      <c r="D2102" s="204">
        <v>858348</v>
      </c>
      <c r="E2102" s="204">
        <v>1300155</v>
      </c>
      <c r="F2102" s="204">
        <v>2273051</v>
      </c>
      <c r="G2102" s="204">
        <v>342570</v>
      </c>
      <c r="H2102" s="204">
        <v>15964293</v>
      </c>
    </row>
    <row r="2103" spans="1:8" x14ac:dyDescent="0.35">
      <c r="A2103" s="254" t="s">
        <v>490</v>
      </c>
      <c r="B2103" s="204">
        <v>8846511</v>
      </c>
      <c r="C2103" s="204">
        <v>1486365</v>
      </c>
      <c r="D2103" s="204">
        <v>511111</v>
      </c>
      <c r="E2103" s="204">
        <v>1232026</v>
      </c>
      <c r="F2103" s="204">
        <v>2246210</v>
      </c>
      <c r="G2103" s="204">
        <v>308000</v>
      </c>
      <c r="H2103" s="204">
        <v>14630223</v>
      </c>
    </row>
    <row r="2104" spans="1:8" x14ac:dyDescent="0.35">
      <c r="A2104" s="254" t="s">
        <v>491</v>
      </c>
      <c r="B2104" s="204">
        <v>15731309</v>
      </c>
      <c r="C2104" s="204">
        <v>1809085</v>
      </c>
      <c r="D2104" s="204">
        <v>780622</v>
      </c>
      <c r="E2104" s="204">
        <v>1809833</v>
      </c>
      <c r="F2104" s="204">
        <v>1681076</v>
      </c>
      <c r="G2104" s="204">
        <v>359405</v>
      </c>
      <c r="H2104" s="204">
        <v>22171330</v>
      </c>
    </row>
    <row r="2105" spans="1:8" x14ac:dyDescent="0.35">
      <c r="A2105" s="254" t="s">
        <v>492</v>
      </c>
      <c r="B2105" s="204">
        <v>12789697</v>
      </c>
      <c r="C2105" s="204">
        <v>1748059</v>
      </c>
      <c r="D2105" s="204">
        <v>563924</v>
      </c>
      <c r="E2105" s="204">
        <v>1328121</v>
      </c>
      <c r="F2105" s="204">
        <v>2141202</v>
      </c>
      <c r="G2105" s="204">
        <v>358199</v>
      </c>
      <c r="H2105" s="204">
        <v>18929202</v>
      </c>
    </row>
    <row r="2106" spans="1:8" x14ac:dyDescent="0.35">
      <c r="A2106" s="254" t="s">
        <v>493</v>
      </c>
      <c r="B2106" s="204">
        <v>11515623</v>
      </c>
      <c r="C2106" s="204">
        <v>2027348</v>
      </c>
      <c r="D2106" s="204">
        <v>885072</v>
      </c>
      <c r="E2106" s="204">
        <v>1233520</v>
      </c>
      <c r="F2106" s="204">
        <v>2235149</v>
      </c>
      <c r="G2106" s="204">
        <v>359118</v>
      </c>
      <c r="H2106" s="204">
        <v>18255830</v>
      </c>
    </row>
    <row r="2107" spans="1:8" x14ac:dyDescent="0.35">
      <c r="A2107" s="254" t="s">
        <v>813</v>
      </c>
      <c r="B2107" s="204">
        <v>7307863</v>
      </c>
      <c r="C2107" s="204">
        <v>2019662</v>
      </c>
      <c r="D2107" s="204">
        <v>738140</v>
      </c>
      <c r="E2107" s="204">
        <v>1265895</v>
      </c>
      <c r="F2107" s="204">
        <v>1788632</v>
      </c>
      <c r="G2107" s="204">
        <v>243341</v>
      </c>
      <c r="H2107" s="204">
        <v>13363533</v>
      </c>
    </row>
    <row r="2108" spans="1:8" x14ac:dyDescent="0.35">
      <c r="A2108" s="265" t="s">
        <v>948</v>
      </c>
      <c r="B2108" s="204">
        <f>SUM(B2089:B2107)</f>
        <v>165408801</v>
      </c>
      <c r="C2108" s="204">
        <f t="shared" ref="C2108:H2108" si="163">SUM(C2089:C2107)</f>
        <v>42851726</v>
      </c>
      <c r="D2108" s="204">
        <f t="shared" si="163"/>
        <v>14351314</v>
      </c>
      <c r="E2108" s="204">
        <f t="shared" si="163"/>
        <v>25680114</v>
      </c>
      <c r="F2108" s="204">
        <f t="shared" si="163"/>
        <v>45844860</v>
      </c>
      <c r="G2108" s="204">
        <f t="shared" si="163"/>
        <v>6253936</v>
      </c>
      <c r="H2108" s="204">
        <f t="shared" si="163"/>
        <v>300390751</v>
      </c>
    </row>
    <row r="2109" spans="1:8" x14ac:dyDescent="0.35">
      <c r="A2109" s="264" t="s">
        <v>949</v>
      </c>
      <c r="B2109" s="194">
        <f>B2108/19</f>
        <v>8705726.3684210535</v>
      </c>
      <c r="C2109" s="194">
        <f t="shared" ref="C2109:H2109" si="164">C2108/19</f>
        <v>2255354</v>
      </c>
      <c r="D2109" s="194">
        <f t="shared" si="164"/>
        <v>755332.31578947371</v>
      </c>
      <c r="E2109" s="194">
        <f t="shared" si="164"/>
        <v>1351584.9473684211</v>
      </c>
      <c r="F2109" s="194">
        <f t="shared" si="164"/>
        <v>2412887.3684210526</v>
      </c>
      <c r="G2109" s="194">
        <f t="shared" si="164"/>
        <v>329154.5263157895</v>
      </c>
      <c r="H2109" s="194">
        <f t="shared" si="164"/>
        <v>15810039.52631579</v>
      </c>
    </row>
    <row r="2111" spans="1:8" x14ac:dyDescent="0.35">
      <c r="A2111" s="254" t="s">
        <v>497</v>
      </c>
      <c r="B2111" s="204">
        <v>5864205</v>
      </c>
      <c r="C2111" s="204">
        <v>1773205</v>
      </c>
      <c r="D2111" s="204">
        <v>574335</v>
      </c>
      <c r="E2111" s="204">
        <v>975440</v>
      </c>
      <c r="F2111" s="204">
        <v>1913443</v>
      </c>
      <c r="G2111" s="204">
        <v>278922</v>
      </c>
      <c r="H2111" s="204">
        <v>11379550</v>
      </c>
    </row>
    <row r="2112" spans="1:8" x14ac:dyDescent="0.35">
      <c r="A2112" s="254" t="s">
        <v>498</v>
      </c>
      <c r="B2112" s="204">
        <v>6379432</v>
      </c>
      <c r="C2112" s="204">
        <v>2143416</v>
      </c>
      <c r="D2112" s="204">
        <v>676563</v>
      </c>
      <c r="E2112" s="204">
        <v>1004722</v>
      </c>
      <c r="F2112" s="204">
        <v>1710445</v>
      </c>
      <c r="G2112" s="204">
        <v>322923</v>
      </c>
      <c r="H2112" s="204">
        <v>12237501</v>
      </c>
    </row>
    <row r="2113" spans="1:8" x14ac:dyDescent="0.35">
      <c r="A2113" s="254" t="s">
        <v>499</v>
      </c>
      <c r="B2113" s="204">
        <v>5946461</v>
      </c>
      <c r="C2113" s="204">
        <v>2383225</v>
      </c>
      <c r="D2113" s="204">
        <v>902514</v>
      </c>
      <c r="E2113" s="204">
        <v>1045029</v>
      </c>
      <c r="F2113" s="204">
        <v>2206922</v>
      </c>
      <c r="G2113" s="204">
        <v>222672</v>
      </c>
      <c r="H2113" s="204">
        <v>12706823</v>
      </c>
    </row>
    <row r="2114" spans="1:8" x14ac:dyDescent="0.35">
      <c r="A2114" s="254" t="s">
        <v>500</v>
      </c>
      <c r="B2114" s="204">
        <v>6656295</v>
      </c>
      <c r="C2114" s="204">
        <v>1798883</v>
      </c>
      <c r="D2114" s="204">
        <v>1011515</v>
      </c>
      <c r="E2114" s="204">
        <v>1039322</v>
      </c>
      <c r="F2114" s="204">
        <v>2022561</v>
      </c>
      <c r="G2114" s="204">
        <v>268420</v>
      </c>
      <c r="H2114" s="204">
        <v>12796996</v>
      </c>
    </row>
    <row r="2115" spans="1:8" x14ac:dyDescent="0.35">
      <c r="A2115" s="254" t="s">
        <v>817</v>
      </c>
      <c r="B2115" s="204">
        <v>12109275</v>
      </c>
      <c r="C2115" s="204">
        <v>3365487</v>
      </c>
      <c r="D2115" s="204">
        <v>1419994</v>
      </c>
      <c r="E2115" s="204">
        <v>1052608</v>
      </c>
      <c r="F2115" s="204">
        <v>1848127</v>
      </c>
      <c r="G2115" s="204">
        <v>418945</v>
      </c>
      <c r="H2115" s="204">
        <v>20214436</v>
      </c>
    </row>
    <row r="2116" spans="1:8" x14ac:dyDescent="0.35">
      <c r="A2116" s="254" t="s">
        <v>502</v>
      </c>
      <c r="B2116" s="204">
        <v>5339439</v>
      </c>
      <c r="C2116" s="204">
        <v>2074533</v>
      </c>
      <c r="D2116" s="204">
        <v>975287</v>
      </c>
      <c r="E2116" s="204">
        <v>897475</v>
      </c>
      <c r="F2116" s="204">
        <v>1929157</v>
      </c>
      <c r="G2116" s="204">
        <v>294159</v>
      </c>
      <c r="H2116" s="204">
        <v>11510050</v>
      </c>
    </row>
    <row r="2117" spans="1:8" x14ac:dyDescent="0.35">
      <c r="A2117" s="254" t="s">
        <v>503</v>
      </c>
      <c r="B2117" s="204">
        <v>7079752</v>
      </c>
      <c r="C2117" s="204">
        <v>3562726</v>
      </c>
      <c r="D2117" s="204">
        <v>1814537</v>
      </c>
      <c r="E2117" s="204">
        <v>1112349</v>
      </c>
      <c r="F2117" s="204">
        <v>1807571</v>
      </c>
      <c r="G2117" s="204">
        <v>387446</v>
      </c>
      <c r="H2117" s="204">
        <v>15764381</v>
      </c>
    </row>
    <row r="2118" spans="1:8" x14ac:dyDescent="0.35">
      <c r="A2118" s="254" t="s">
        <v>504</v>
      </c>
      <c r="B2118" s="204">
        <v>6445294</v>
      </c>
      <c r="C2118" s="204">
        <v>3156717</v>
      </c>
      <c r="D2118" s="204">
        <v>2230815</v>
      </c>
      <c r="E2118" s="204">
        <v>1062020</v>
      </c>
      <c r="F2118" s="204">
        <v>2140851</v>
      </c>
      <c r="G2118" s="204">
        <v>375650</v>
      </c>
      <c r="H2118" s="204">
        <v>15411347</v>
      </c>
    </row>
    <row r="2119" spans="1:8" x14ac:dyDescent="0.35">
      <c r="A2119" s="254" t="s">
        <v>505</v>
      </c>
      <c r="B2119" s="204">
        <v>7823460</v>
      </c>
      <c r="C2119" s="204">
        <v>3783296</v>
      </c>
      <c r="D2119" s="204">
        <v>1814921</v>
      </c>
      <c r="E2119" s="204">
        <v>1075964</v>
      </c>
      <c r="F2119" s="204">
        <v>2110327</v>
      </c>
      <c r="G2119" s="204">
        <v>375122</v>
      </c>
      <c r="H2119" s="204">
        <v>16983090</v>
      </c>
    </row>
    <row r="2120" spans="1:8" x14ac:dyDescent="0.35">
      <c r="A2120" s="254" t="s">
        <v>818</v>
      </c>
      <c r="B2120" s="204">
        <v>5772518</v>
      </c>
      <c r="C2120" s="204">
        <v>4525156</v>
      </c>
      <c r="D2120" s="204">
        <v>1350969</v>
      </c>
      <c r="E2120" s="204">
        <v>1099996</v>
      </c>
      <c r="F2120" s="204">
        <v>1948203</v>
      </c>
      <c r="G2120" s="204">
        <v>258284</v>
      </c>
      <c r="H2120" s="204">
        <v>14955126</v>
      </c>
    </row>
    <row r="2121" spans="1:8" x14ac:dyDescent="0.35">
      <c r="A2121" s="254" t="s">
        <v>507</v>
      </c>
      <c r="B2121" s="204">
        <v>5298551</v>
      </c>
      <c r="C2121" s="204">
        <v>3901272</v>
      </c>
      <c r="D2121" s="204">
        <v>761942</v>
      </c>
      <c r="E2121" s="204">
        <v>919825</v>
      </c>
      <c r="F2121" s="204">
        <v>1867746</v>
      </c>
      <c r="G2121" s="204">
        <v>251832</v>
      </c>
      <c r="H2121" s="204">
        <v>13001168</v>
      </c>
    </row>
    <row r="2122" spans="1:8" x14ac:dyDescent="0.35">
      <c r="A2122" s="254" t="s">
        <v>508</v>
      </c>
      <c r="B2122" s="204">
        <v>5716040</v>
      </c>
      <c r="C2122" s="204">
        <v>3894212</v>
      </c>
      <c r="D2122" s="204">
        <v>721261</v>
      </c>
      <c r="E2122" s="204">
        <v>1199105</v>
      </c>
      <c r="F2122" s="204">
        <v>2159224</v>
      </c>
      <c r="G2122" s="204">
        <v>334147</v>
      </c>
      <c r="H2122" s="204">
        <v>14023989</v>
      </c>
    </row>
    <row r="2123" spans="1:8" x14ac:dyDescent="0.35">
      <c r="A2123" s="254" t="s">
        <v>509</v>
      </c>
      <c r="B2123" s="204">
        <v>12135246</v>
      </c>
      <c r="C2123" s="204">
        <v>4043449</v>
      </c>
      <c r="D2123" s="204">
        <v>1386302</v>
      </c>
      <c r="E2123" s="204">
        <v>1086846</v>
      </c>
      <c r="F2123" s="204">
        <v>2306484</v>
      </c>
      <c r="G2123" s="204">
        <v>428217</v>
      </c>
      <c r="H2123" s="204">
        <v>21386544</v>
      </c>
    </row>
    <row r="2124" spans="1:8" x14ac:dyDescent="0.35">
      <c r="A2124" s="254" t="s">
        <v>510</v>
      </c>
      <c r="B2124" s="204">
        <v>9774715</v>
      </c>
      <c r="C2124" s="204">
        <v>2948071</v>
      </c>
      <c r="D2124" s="204">
        <v>1161196</v>
      </c>
      <c r="E2124" s="204">
        <v>1091715</v>
      </c>
      <c r="F2124" s="204">
        <v>1786503</v>
      </c>
      <c r="G2124" s="204">
        <v>357085</v>
      </c>
      <c r="H2124" s="204">
        <v>17119285</v>
      </c>
    </row>
    <row r="2125" spans="1:8" x14ac:dyDescent="0.35">
      <c r="A2125" s="254" t="s">
        <v>819</v>
      </c>
      <c r="B2125" s="204">
        <v>4927487</v>
      </c>
      <c r="C2125" s="204">
        <v>2541120</v>
      </c>
      <c r="D2125" s="204">
        <v>1052745</v>
      </c>
      <c r="E2125" s="204">
        <v>1234070</v>
      </c>
      <c r="F2125" s="204">
        <v>1561319</v>
      </c>
      <c r="G2125" s="204">
        <v>452873</v>
      </c>
      <c r="H2125" s="204">
        <v>11769614</v>
      </c>
    </row>
    <row r="2126" spans="1:8" x14ac:dyDescent="0.35">
      <c r="A2126" s="254" t="s">
        <v>512</v>
      </c>
      <c r="B2126" s="204">
        <v>4459203</v>
      </c>
      <c r="C2126" s="204">
        <v>1571080</v>
      </c>
      <c r="D2126" s="204">
        <v>1042618</v>
      </c>
      <c r="E2126" s="204">
        <v>1000709</v>
      </c>
      <c r="F2126" s="204">
        <v>1403774</v>
      </c>
      <c r="G2126" s="204">
        <v>416841</v>
      </c>
      <c r="H2126" s="204">
        <v>9894225</v>
      </c>
    </row>
    <row r="2127" spans="1:8" x14ac:dyDescent="0.35">
      <c r="A2127" s="254" t="s">
        <v>513</v>
      </c>
      <c r="B2127" s="204">
        <v>5119565</v>
      </c>
      <c r="C2127" s="204">
        <v>1894275</v>
      </c>
      <c r="D2127" s="204">
        <v>1013800</v>
      </c>
      <c r="E2127" s="204">
        <v>966704</v>
      </c>
      <c r="F2127" s="204">
        <v>1690204</v>
      </c>
      <c r="G2127" s="204">
        <v>414508</v>
      </c>
      <c r="H2127" s="204">
        <v>11099056</v>
      </c>
    </row>
    <row r="2128" spans="1:8" x14ac:dyDescent="0.35">
      <c r="A2128" s="254" t="s">
        <v>514</v>
      </c>
      <c r="B2128" s="204">
        <v>5014152</v>
      </c>
      <c r="C2128" s="204">
        <v>3007491</v>
      </c>
      <c r="D2128" s="204">
        <v>735073</v>
      </c>
      <c r="E2128" s="204">
        <v>1037679</v>
      </c>
      <c r="F2128" s="204">
        <v>1757087</v>
      </c>
      <c r="G2128" s="204">
        <v>468405</v>
      </c>
      <c r="H2128" s="204">
        <v>12019887</v>
      </c>
    </row>
    <row r="2129" spans="1:8" x14ac:dyDescent="0.35">
      <c r="A2129" s="254" t="s">
        <v>515</v>
      </c>
      <c r="B2129" s="204">
        <v>6537228</v>
      </c>
      <c r="C2129" s="204">
        <v>3198090</v>
      </c>
      <c r="D2129" s="204">
        <v>938733</v>
      </c>
      <c r="E2129" s="204">
        <v>1120667</v>
      </c>
      <c r="F2129" s="204">
        <v>2209363</v>
      </c>
      <c r="G2129" s="204">
        <v>575504</v>
      </c>
      <c r="H2129" s="204">
        <v>14579585</v>
      </c>
    </row>
    <row r="2130" spans="1:8" x14ac:dyDescent="0.35">
      <c r="A2130" s="254" t="s">
        <v>820</v>
      </c>
      <c r="B2130" s="204">
        <v>4619574</v>
      </c>
      <c r="C2130" s="204">
        <v>2087647</v>
      </c>
      <c r="D2130" s="204">
        <v>826522</v>
      </c>
      <c r="E2130" s="204">
        <v>1026731</v>
      </c>
      <c r="F2130" s="204">
        <v>1663103</v>
      </c>
      <c r="G2130" s="204">
        <v>511863</v>
      </c>
      <c r="H2130" s="204">
        <v>10735440</v>
      </c>
    </row>
    <row r="2131" spans="1:8" x14ac:dyDescent="0.35">
      <c r="A2131" s="254" t="s">
        <v>517</v>
      </c>
      <c r="B2131" s="204">
        <v>4047157</v>
      </c>
      <c r="C2131" s="204">
        <v>2067149</v>
      </c>
      <c r="D2131" s="204">
        <v>703977</v>
      </c>
      <c r="E2131" s="204">
        <v>1163995</v>
      </c>
      <c r="F2131" s="204">
        <v>1345433</v>
      </c>
      <c r="G2131" s="204">
        <v>333513</v>
      </c>
      <c r="H2131" s="204">
        <v>9661224</v>
      </c>
    </row>
    <row r="2132" spans="1:8" x14ac:dyDescent="0.35">
      <c r="A2132" s="254" t="s">
        <v>518</v>
      </c>
      <c r="B2132" s="204">
        <v>5200746</v>
      </c>
      <c r="C2132" s="204">
        <v>2601766</v>
      </c>
      <c r="D2132" s="204">
        <v>796877</v>
      </c>
      <c r="E2132" s="204">
        <v>1894338</v>
      </c>
      <c r="F2132" s="204">
        <v>1517727</v>
      </c>
      <c r="G2132" s="204">
        <v>280252</v>
      </c>
      <c r="H2132" s="204">
        <v>12291706</v>
      </c>
    </row>
    <row r="2133" spans="1:8" x14ac:dyDescent="0.35">
      <c r="A2133" s="267" t="s">
        <v>951</v>
      </c>
      <c r="B2133" s="217">
        <f>SUM(B2111:B2132)</f>
        <v>142265795</v>
      </c>
      <c r="C2133" s="217">
        <f>SUM(C2111:C2132)</f>
        <v>62322266</v>
      </c>
      <c r="D2133" s="217">
        <f t="shared" ref="D2133:H2133" si="165">SUM(D2111:D2132)</f>
        <v>23912496</v>
      </c>
      <c r="E2133" s="217">
        <f t="shared" si="165"/>
        <v>24107309</v>
      </c>
      <c r="F2133" s="217">
        <f t="shared" si="165"/>
        <v>40905574</v>
      </c>
      <c r="G2133" s="217">
        <f t="shared" si="165"/>
        <v>8027583</v>
      </c>
      <c r="H2133" s="217">
        <f t="shared" si="165"/>
        <v>301541023</v>
      </c>
    </row>
    <row r="2134" spans="1:8" s="222" customFormat="1" x14ac:dyDescent="0.35">
      <c r="A2134" s="268" t="s">
        <v>950</v>
      </c>
      <c r="B2134" s="221">
        <f>B2133/22</f>
        <v>6466627.0454545459</v>
      </c>
      <c r="C2134" s="221">
        <f t="shared" ref="C2134:H2134" si="166">C2133/22</f>
        <v>2832830.2727272729</v>
      </c>
      <c r="D2134" s="221">
        <f t="shared" si="166"/>
        <v>1086931.6363636365</v>
      </c>
      <c r="E2134" s="221">
        <f t="shared" si="166"/>
        <v>1095786.7727272727</v>
      </c>
      <c r="F2134" s="221">
        <f t="shared" si="166"/>
        <v>1859344.2727272727</v>
      </c>
      <c r="G2134" s="221">
        <f t="shared" si="166"/>
        <v>364890.13636363635</v>
      </c>
      <c r="H2134" s="221">
        <f t="shared" si="166"/>
        <v>13706410.136363637</v>
      </c>
    </row>
    <row r="2136" spans="1:8" x14ac:dyDescent="0.35">
      <c r="A2136" s="254" t="s">
        <v>523</v>
      </c>
      <c r="B2136" s="204">
        <v>5769059</v>
      </c>
      <c r="C2136" s="204">
        <v>3017033</v>
      </c>
      <c r="D2136" s="204">
        <v>848587</v>
      </c>
      <c r="E2136" s="204">
        <v>1486046</v>
      </c>
      <c r="F2136" s="204">
        <v>1880339</v>
      </c>
      <c r="G2136" s="204">
        <v>345393</v>
      </c>
      <c r="H2136" s="204">
        <v>13346457</v>
      </c>
    </row>
    <row r="2137" spans="1:8" x14ac:dyDescent="0.35">
      <c r="A2137" s="254" t="s">
        <v>524</v>
      </c>
      <c r="B2137" s="204">
        <v>4715290</v>
      </c>
      <c r="C2137" s="204">
        <v>1887463</v>
      </c>
      <c r="D2137" s="204">
        <v>771428</v>
      </c>
      <c r="E2137" s="204">
        <v>1163714</v>
      </c>
      <c r="F2137" s="204">
        <v>1823067</v>
      </c>
      <c r="G2137" s="204">
        <v>251664</v>
      </c>
      <c r="H2137" s="204">
        <v>10612626</v>
      </c>
    </row>
    <row r="2138" spans="1:8" x14ac:dyDescent="0.35">
      <c r="A2138" s="254" t="s">
        <v>823</v>
      </c>
      <c r="B2138" s="204">
        <v>3620955</v>
      </c>
      <c r="C2138" s="204">
        <v>180456</v>
      </c>
      <c r="D2138" s="204">
        <v>296341</v>
      </c>
      <c r="E2138" s="204">
        <v>137</v>
      </c>
      <c r="F2138" s="204" t="s">
        <v>547</v>
      </c>
      <c r="G2138" s="204" t="s">
        <v>547</v>
      </c>
      <c r="H2138" s="204">
        <v>4097889</v>
      </c>
    </row>
    <row r="2139" spans="1:8" x14ac:dyDescent="0.35">
      <c r="A2139" s="254" t="s">
        <v>526</v>
      </c>
      <c r="B2139" s="204">
        <v>2883419</v>
      </c>
      <c r="C2139" s="204">
        <v>1713559</v>
      </c>
      <c r="D2139" s="204">
        <v>450181</v>
      </c>
      <c r="E2139" s="204">
        <v>706645</v>
      </c>
      <c r="F2139" s="204">
        <v>1297663</v>
      </c>
      <c r="G2139" s="204">
        <v>253962</v>
      </c>
      <c r="H2139" s="204">
        <v>7305429</v>
      </c>
    </row>
    <row r="2140" spans="1:8" x14ac:dyDescent="0.35">
      <c r="A2140" s="254" t="s">
        <v>527</v>
      </c>
      <c r="B2140" s="204">
        <v>4810100</v>
      </c>
      <c r="C2140" s="204">
        <v>1792071</v>
      </c>
      <c r="D2140" s="204">
        <v>732930</v>
      </c>
      <c r="E2140" s="204">
        <v>1062508</v>
      </c>
      <c r="F2140" s="204">
        <v>2282389</v>
      </c>
      <c r="G2140" s="204">
        <v>228064</v>
      </c>
      <c r="H2140" s="204">
        <v>10908062</v>
      </c>
    </row>
    <row r="2141" spans="1:8" x14ac:dyDescent="0.35">
      <c r="A2141" s="254" t="s">
        <v>528</v>
      </c>
      <c r="B2141" s="204">
        <v>5501373</v>
      </c>
      <c r="C2141" s="204">
        <v>2051316</v>
      </c>
      <c r="D2141" s="204">
        <v>858579</v>
      </c>
      <c r="E2141" s="204">
        <v>1367265</v>
      </c>
      <c r="F2141" s="204">
        <v>2356872</v>
      </c>
      <c r="G2141" s="204">
        <v>308738</v>
      </c>
      <c r="H2141" s="204">
        <v>12444143</v>
      </c>
    </row>
    <row r="2142" spans="1:8" x14ac:dyDescent="0.35">
      <c r="A2142" s="254" t="s">
        <v>529</v>
      </c>
      <c r="B2142" s="204">
        <v>4811132</v>
      </c>
      <c r="C2142" s="204">
        <v>2096854</v>
      </c>
      <c r="D2142" s="204">
        <v>811992</v>
      </c>
      <c r="E2142" s="204">
        <v>1651646</v>
      </c>
      <c r="F2142" s="204">
        <v>2131278</v>
      </c>
      <c r="G2142" s="204">
        <v>286664</v>
      </c>
      <c r="H2142" s="204">
        <v>11789566</v>
      </c>
    </row>
    <row r="2143" spans="1:8" x14ac:dyDescent="0.35">
      <c r="A2143" s="254" t="s">
        <v>824</v>
      </c>
      <c r="B2143" s="204">
        <v>4077995</v>
      </c>
      <c r="C2143" s="204">
        <v>1802321</v>
      </c>
      <c r="D2143" s="204">
        <v>734619</v>
      </c>
      <c r="E2143" s="204">
        <v>1561700</v>
      </c>
      <c r="F2143" s="204">
        <v>1886118</v>
      </c>
      <c r="G2143" s="204">
        <v>333191</v>
      </c>
      <c r="H2143" s="204">
        <v>10395944</v>
      </c>
    </row>
    <row r="2144" spans="1:8" x14ac:dyDescent="0.35">
      <c r="A2144" s="254" t="s">
        <v>531</v>
      </c>
      <c r="B2144" s="204">
        <v>3668738</v>
      </c>
      <c r="C2144" s="204">
        <v>1844714</v>
      </c>
      <c r="D2144" s="204">
        <v>801609</v>
      </c>
      <c r="E2144" s="204">
        <v>1439251</v>
      </c>
      <c r="F2144" s="204">
        <v>1961841</v>
      </c>
      <c r="G2144" s="204">
        <v>295459</v>
      </c>
      <c r="H2144" s="204">
        <v>10011612</v>
      </c>
    </row>
    <row r="2145" spans="1:8" x14ac:dyDescent="0.35">
      <c r="A2145" s="254" t="s">
        <v>532</v>
      </c>
      <c r="B2145" s="204">
        <v>5990554</v>
      </c>
      <c r="C2145" s="204">
        <v>2110253</v>
      </c>
      <c r="D2145" s="204">
        <v>993632</v>
      </c>
      <c r="E2145" s="204">
        <v>1511794</v>
      </c>
      <c r="F2145" s="204">
        <v>2177627</v>
      </c>
      <c r="G2145" s="204">
        <v>389568</v>
      </c>
      <c r="H2145" s="204">
        <v>13173428</v>
      </c>
    </row>
    <row r="2146" spans="1:8" x14ac:dyDescent="0.35">
      <c r="A2146" s="254" t="s">
        <v>533</v>
      </c>
      <c r="B2146" s="204">
        <v>3978566</v>
      </c>
      <c r="C2146" s="204">
        <v>1814803</v>
      </c>
      <c r="D2146" s="204">
        <v>1034567</v>
      </c>
      <c r="E2146" s="204">
        <v>1677700</v>
      </c>
      <c r="F2146" s="204">
        <v>2695921</v>
      </c>
      <c r="G2146" s="204">
        <v>317504</v>
      </c>
      <c r="H2146" s="204">
        <v>11519061</v>
      </c>
    </row>
    <row r="2147" spans="1:8" x14ac:dyDescent="0.35">
      <c r="A2147" s="254" t="s">
        <v>534</v>
      </c>
      <c r="B2147" s="204">
        <v>5397433</v>
      </c>
      <c r="C2147" s="204">
        <v>1820837</v>
      </c>
      <c r="D2147" s="204">
        <v>1071736</v>
      </c>
      <c r="E2147" s="204">
        <v>1162904</v>
      </c>
      <c r="F2147" s="204">
        <v>2326441</v>
      </c>
      <c r="G2147" s="204">
        <v>354339</v>
      </c>
      <c r="H2147" s="204">
        <v>12133690</v>
      </c>
    </row>
    <row r="2148" spans="1:8" x14ac:dyDescent="0.35">
      <c r="A2148" s="254" t="s">
        <v>825</v>
      </c>
      <c r="B2148" s="204">
        <v>6513417</v>
      </c>
      <c r="C2148" s="204">
        <v>3238088</v>
      </c>
      <c r="D2148" s="204">
        <v>955877</v>
      </c>
      <c r="E2148" s="204">
        <v>1134388</v>
      </c>
      <c r="F2148" s="204">
        <v>1651547</v>
      </c>
      <c r="G2148" s="204">
        <v>291737</v>
      </c>
      <c r="H2148" s="204">
        <v>13785054</v>
      </c>
    </row>
    <row r="2149" spans="1:8" x14ac:dyDescent="0.35">
      <c r="A2149" s="254" t="s">
        <v>536</v>
      </c>
      <c r="B2149" s="204">
        <v>4403236</v>
      </c>
      <c r="C2149" s="204">
        <v>1926436</v>
      </c>
      <c r="D2149" s="204">
        <v>615762</v>
      </c>
      <c r="E2149" s="204">
        <v>1223683</v>
      </c>
      <c r="F2149" s="204">
        <v>1626985</v>
      </c>
      <c r="G2149" s="204">
        <v>350572</v>
      </c>
      <c r="H2149" s="204">
        <v>10146674</v>
      </c>
    </row>
    <row r="2150" spans="1:8" x14ac:dyDescent="0.35">
      <c r="A2150" s="254" t="s">
        <v>537</v>
      </c>
      <c r="B2150" s="204">
        <v>4393312</v>
      </c>
      <c r="C2150" s="204">
        <v>1768846</v>
      </c>
      <c r="D2150" s="204">
        <v>679015</v>
      </c>
      <c r="E2150" s="204">
        <v>1297915</v>
      </c>
      <c r="F2150" s="204">
        <v>1616787</v>
      </c>
      <c r="G2150" s="204">
        <v>320734</v>
      </c>
      <c r="H2150" s="204">
        <v>10076609</v>
      </c>
    </row>
    <row r="2151" spans="1:8" x14ac:dyDescent="0.35">
      <c r="A2151" s="254" t="s">
        <v>538</v>
      </c>
      <c r="B2151" s="204">
        <v>5641573</v>
      </c>
      <c r="C2151" s="204">
        <v>2001725</v>
      </c>
      <c r="D2151" s="204">
        <v>700239</v>
      </c>
      <c r="E2151" s="204">
        <v>1225678</v>
      </c>
      <c r="F2151" s="204">
        <v>1504679</v>
      </c>
      <c r="G2151" s="204">
        <v>398967</v>
      </c>
      <c r="H2151" s="204">
        <v>11472861</v>
      </c>
    </row>
    <row r="2152" spans="1:8" x14ac:dyDescent="0.35">
      <c r="A2152" s="254" t="s">
        <v>539</v>
      </c>
      <c r="B2152" s="204">
        <v>4977689</v>
      </c>
      <c r="C2152" s="204">
        <v>2440863</v>
      </c>
      <c r="D2152" s="204">
        <v>821808</v>
      </c>
      <c r="E2152" s="204">
        <v>1451161</v>
      </c>
      <c r="F2152" s="204">
        <v>2115164</v>
      </c>
      <c r="G2152" s="204">
        <v>314959</v>
      </c>
      <c r="H2152" s="204">
        <v>12121644</v>
      </c>
    </row>
    <row r="2153" spans="1:8" x14ac:dyDescent="0.35">
      <c r="A2153" s="254" t="s">
        <v>826</v>
      </c>
      <c r="B2153" s="204">
        <v>4730941</v>
      </c>
      <c r="C2153" s="204">
        <v>1780604</v>
      </c>
      <c r="D2153" s="204">
        <v>853005</v>
      </c>
      <c r="E2153" s="204">
        <v>1410391</v>
      </c>
      <c r="F2153" s="204">
        <v>1521669</v>
      </c>
      <c r="G2153" s="204">
        <v>401405</v>
      </c>
      <c r="H2153" s="204">
        <v>10698015</v>
      </c>
    </row>
    <row r="2154" spans="1:8" x14ac:dyDescent="0.35">
      <c r="A2154" s="254" t="s">
        <v>541</v>
      </c>
      <c r="B2154" s="204">
        <v>3455702</v>
      </c>
      <c r="C2154" s="204">
        <v>2017019</v>
      </c>
      <c r="D2154" s="204">
        <v>748352</v>
      </c>
      <c r="E2154" s="204">
        <v>1435566</v>
      </c>
      <c r="F2154" s="204">
        <v>1370075</v>
      </c>
      <c r="G2154" s="204">
        <v>497028</v>
      </c>
      <c r="H2154" s="204">
        <v>9523742</v>
      </c>
    </row>
    <row r="2155" spans="1:8" x14ac:dyDescent="0.35">
      <c r="A2155" s="254" t="s">
        <v>542</v>
      </c>
      <c r="B2155" s="204">
        <v>5152244</v>
      </c>
      <c r="C2155" s="204">
        <v>2361885</v>
      </c>
      <c r="D2155" s="204">
        <v>914727</v>
      </c>
      <c r="E2155" s="204">
        <v>1611047</v>
      </c>
      <c r="F2155" s="204">
        <v>1333608</v>
      </c>
      <c r="G2155" s="204">
        <v>404287</v>
      </c>
      <c r="H2155" s="204">
        <v>11777798</v>
      </c>
    </row>
    <row r="2156" spans="1:8" x14ac:dyDescent="0.35">
      <c r="A2156" s="254" t="s">
        <v>543</v>
      </c>
      <c r="B2156" s="204">
        <v>8977563</v>
      </c>
      <c r="C2156" s="204">
        <v>2872062</v>
      </c>
      <c r="D2156" s="204">
        <v>1377442</v>
      </c>
      <c r="E2156" s="204">
        <v>1260829</v>
      </c>
      <c r="F2156" s="204">
        <v>1849311</v>
      </c>
      <c r="G2156" s="204">
        <v>345597</v>
      </c>
      <c r="H2156" s="204">
        <v>16682804</v>
      </c>
    </row>
    <row r="2157" spans="1:8" x14ac:dyDescent="0.35">
      <c r="A2157" s="254" t="s">
        <v>544</v>
      </c>
      <c r="B2157" s="204">
        <v>9295924</v>
      </c>
      <c r="C2157" s="204">
        <v>3494030</v>
      </c>
      <c r="D2157" s="204">
        <v>1365201</v>
      </c>
      <c r="E2157" s="204">
        <v>1287304</v>
      </c>
      <c r="F2157" s="204">
        <v>1989292</v>
      </c>
      <c r="G2157" s="204">
        <v>446432</v>
      </c>
      <c r="H2157" s="204">
        <v>17878183</v>
      </c>
    </row>
    <row r="2158" spans="1:8" x14ac:dyDescent="0.35">
      <c r="A2158" s="267" t="s">
        <v>952</v>
      </c>
      <c r="B2158" s="204">
        <f>SUM(B2136:B2157)</f>
        <v>112766215</v>
      </c>
      <c r="C2158" s="204">
        <f t="shared" ref="C2158:H2158" si="167">SUM(C2136:C2157)</f>
        <v>46033238</v>
      </c>
      <c r="D2158" s="204">
        <f t="shared" si="167"/>
        <v>18437629</v>
      </c>
      <c r="E2158" s="204">
        <f t="shared" si="167"/>
        <v>28129272</v>
      </c>
      <c r="F2158" s="204">
        <f t="shared" si="167"/>
        <v>39398673</v>
      </c>
      <c r="G2158" s="204">
        <f t="shared" si="167"/>
        <v>7136264</v>
      </c>
      <c r="H2158" s="204">
        <f t="shared" si="167"/>
        <v>251901291</v>
      </c>
    </row>
    <row r="2159" spans="1:8" x14ac:dyDescent="0.35">
      <c r="A2159" s="268" t="s">
        <v>953</v>
      </c>
      <c r="B2159" s="194">
        <f>B2158/22</f>
        <v>5125737.0454545459</v>
      </c>
      <c r="C2159" s="194">
        <f t="shared" ref="C2159:H2159" si="168">C2158/22</f>
        <v>2092419.9090909092</v>
      </c>
      <c r="D2159" s="194">
        <f t="shared" si="168"/>
        <v>838074.04545454541</v>
      </c>
      <c r="E2159" s="194">
        <f t="shared" si="168"/>
        <v>1278603.2727272727</v>
      </c>
      <c r="F2159" s="194">
        <f t="shared" si="168"/>
        <v>1790848.7727272727</v>
      </c>
      <c r="G2159" s="194">
        <f t="shared" si="168"/>
        <v>324375.63636363635</v>
      </c>
      <c r="H2159" s="194">
        <f t="shared" si="168"/>
        <v>11450058.681818182</v>
      </c>
    </row>
    <row r="2161" spans="1:8" ht="21" x14ac:dyDescent="0.5">
      <c r="A2161" s="231">
        <v>2015</v>
      </c>
    </row>
    <row r="2163" spans="1:8" x14ac:dyDescent="0.35">
      <c r="A2163" s="254" t="s">
        <v>829</v>
      </c>
      <c r="B2163" s="204">
        <v>4924895</v>
      </c>
      <c r="C2163" s="204">
        <v>1908220</v>
      </c>
      <c r="D2163" s="204">
        <v>807780</v>
      </c>
      <c r="E2163" s="204">
        <v>890573</v>
      </c>
      <c r="F2163" s="204">
        <v>1339554</v>
      </c>
      <c r="G2163" s="204">
        <v>263590</v>
      </c>
      <c r="H2163" s="204">
        <v>10134612</v>
      </c>
    </row>
    <row r="2164" spans="1:8" x14ac:dyDescent="0.35">
      <c r="A2164" s="254" t="s">
        <v>549</v>
      </c>
      <c r="B2164" s="204">
        <v>3928840</v>
      </c>
      <c r="C2164" s="204">
        <v>1730292</v>
      </c>
      <c r="D2164" s="204">
        <v>609254</v>
      </c>
      <c r="E2164" s="204">
        <v>927725</v>
      </c>
      <c r="F2164" s="204">
        <v>1004228</v>
      </c>
      <c r="G2164" s="204">
        <v>234434</v>
      </c>
      <c r="H2164" s="204">
        <v>8434773</v>
      </c>
    </row>
    <row r="2165" spans="1:8" x14ac:dyDescent="0.35">
      <c r="A2165" s="254" t="s">
        <v>550</v>
      </c>
      <c r="B2165" s="204">
        <v>7837941</v>
      </c>
      <c r="C2165" s="204">
        <v>2646569</v>
      </c>
      <c r="D2165" s="204">
        <v>902965</v>
      </c>
      <c r="E2165" s="204">
        <v>1182045</v>
      </c>
      <c r="F2165" s="204">
        <v>1858060</v>
      </c>
      <c r="G2165" s="204">
        <v>252877</v>
      </c>
      <c r="H2165" s="204">
        <v>14680457</v>
      </c>
    </row>
    <row r="2166" spans="1:8" x14ac:dyDescent="0.35">
      <c r="A2166" s="254" t="s">
        <v>551</v>
      </c>
      <c r="B2166" s="204">
        <v>8958274</v>
      </c>
      <c r="C2166" s="204">
        <v>3123207</v>
      </c>
      <c r="D2166" s="204">
        <v>1091484</v>
      </c>
      <c r="E2166" s="204">
        <v>1089352</v>
      </c>
      <c r="F2166" s="204">
        <v>2047422</v>
      </c>
      <c r="G2166" s="204">
        <v>241317</v>
      </c>
      <c r="H2166" s="204">
        <v>16551056</v>
      </c>
    </row>
    <row r="2167" spans="1:8" x14ac:dyDescent="0.35">
      <c r="A2167" s="254" t="s">
        <v>552</v>
      </c>
      <c r="B2167" s="204">
        <v>10322013</v>
      </c>
      <c r="C2167" s="204">
        <v>2543785</v>
      </c>
      <c r="D2167" s="204">
        <v>886603</v>
      </c>
      <c r="E2167" s="204">
        <v>960443</v>
      </c>
      <c r="F2167" s="204">
        <v>2039333</v>
      </c>
      <c r="G2167" s="204">
        <v>301525</v>
      </c>
      <c r="H2167" s="204">
        <v>17053702</v>
      </c>
    </row>
    <row r="2168" spans="1:8" x14ac:dyDescent="0.35">
      <c r="A2168" s="254" t="s">
        <v>830</v>
      </c>
      <c r="B2168" s="204">
        <v>9516461</v>
      </c>
      <c r="C2168" s="204">
        <v>2605066</v>
      </c>
      <c r="D2168" s="204">
        <v>1133071</v>
      </c>
      <c r="E2168" s="204">
        <v>883566</v>
      </c>
      <c r="F2168" s="204">
        <v>2183356</v>
      </c>
      <c r="G2168" s="204">
        <v>313300</v>
      </c>
      <c r="H2168" s="204">
        <v>16634820</v>
      </c>
    </row>
    <row r="2169" spans="1:8" x14ac:dyDescent="0.35">
      <c r="A2169" s="254" t="s">
        <v>554</v>
      </c>
      <c r="B2169" s="204">
        <v>5983947</v>
      </c>
      <c r="C2169" s="204">
        <v>1894367</v>
      </c>
      <c r="D2169" s="204">
        <v>708608</v>
      </c>
      <c r="E2169" s="204">
        <v>866042</v>
      </c>
      <c r="F2169" s="204">
        <v>1490434</v>
      </c>
      <c r="G2169" s="204">
        <v>298089</v>
      </c>
      <c r="H2169" s="204">
        <v>11241487</v>
      </c>
    </row>
    <row r="2170" spans="1:8" x14ac:dyDescent="0.35">
      <c r="A2170" s="254" t="s">
        <v>555</v>
      </c>
      <c r="B2170" s="204">
        <v>8695890</v>
      </c>
      <c r="C2170" s="204">
        <v>2442531</v>
      </c>
      <c r="D2170" s="204">
        <v>794062</v>
      </c>
      <c r="E2170" s="204">
        <v>1538967</v>
      </c>
      <c r="F2170" s="204">
        <v>2026830</v>
      </c>
      <c r="G2170" s="204">
        <v>315777</v>
      </c>
      <c r="H2170" s="204">
        <v>15814057</v>
      </c>
    </row>
    <row r="2171" spans="1:8" x14ac:dyDescent="0.35">
      <c r="A2171" s="254" t="s">
        <v>556</v>
      </c>
      <c r="B2171" s="204">
        <v>8135169</v>
      </c>
      <c r="C2171" s="204">
        <v>2129243</v>
      </c>
      <c r="D2171" s="204">
        <v>961482</v>
      </c>
      <c r="E2171" s="204">
        <v>1240487</v>
      </c>
      <c r="F2171" s="204">
        <v>2103087</v>
      </c>
      <c r="G2171" s="204">
        <v>506845</v>
      </c>
      <c r="H2171" s="204">
        <v>15076313</v>
      </c>
    </row>
    <row r="2172" spans="1:8" x14ac:dyDescent="0.35">
      <c r="A2172" s="254" t="s">
        <v>557</v>
      </c>
      <c r="B2172" s="204">
        <v>6759003</v>
      </c>
      <c r="C2172" s="204">
        <v>2089871</v>
      </c>
      <c r="D2172" s="204">
        <v>889408</v>
      </c>
      <c r="E2172" s="204">
        <v>1300796</v>
      </c>
      <c r="F2172" s="204">
        <v>2130019</v>
      </c>
      <c r="G2172" s="204">
        <v>371372</v>
      </c>
      <c r="H2172" s="204">
        <v>13540469</v>
      </c>
    </row>
    <row r="2173" spans="1:8" x14ac:dyDescent="0.35">
      <c r="A2173" s="254" t="s">
        <v>831</v>
      </c>
      <c r="B2173" s="204">
        <v>6083513</v>
      </c>
      <c r="C2173" s="204">
        <v>1875257</v>
      </c>
      <c r="D2173" s="204">
        <v>839731</v>
      </c>
      <c r="E2173" s="204">
        <v>1136860</v>
      </c>
      <c r="F2173" s="204">
        <v>1527796</v>
      </c>
      <c r="G2173" s="204">
        <v>291171</v>
      </c>
      <c r="H2173" s="204">
        <v>11754328</v>
      </c>
    </row>
    <row r="2174" spans="1:8" x14ac:dyDescent="0.35">
      <c r="A2174" s="254" t="s">
        <v>559</v>
      </c>
      <c r="B2174" s="204">
        <v>4807203</v>
      </c>
      <c r="C2174" s="204">
        <v>1555734</v>
      </c>
      <c r="D2174" s="204">
        <v>648646</v>
      </c>
      <c r="E2174" s="204">
        <v>1075647</v>
      </c>
      <c r="F2174" s="204">
        <v>1403409</v>
      </c>
      <c r="G2174" s="204">
        <v>286173</v>
      </c>
      <c r="H2174" s="204">
        <v>9776812</v>
      </c>
    </row>
    <row r="2175" spans="1:8" x14ac:dyDescent="0.35">
      <c r="A2175" s="254" t="s">
        <v>560</v>
      </c>
      <c r="B2175" s="204">
        <v>7306861</v>
      </c>
      <c r="C2175" s="204">
        <v>1654687</v>
      </c>
      <c r="D2175" s="204">
        <v>1015255</v>
      </c>
      <c r="E2175" s="204">
        <v>1248189</v>
      </c>
      <c r="F2175" s="204">
        <v>1929815</v>
      </c>
      <c r="G2175" s="204">
        <v>394217</v>
      </c>
      <c r="H2175" s="204">
        <v>13549024</v>
      </c>
    </row>
    <row r="2176" spans="1:8" x14ac:dyDescent="0.35">
      <c r="A2176" s="254" t="s">
        <v>561</v>
      </c>
      <c r="B2176" s="204">
        <v>6127195</v>
      </c>
      <c r="C2176" s="204">
        <v>1740820</v>
      </c>
      <c r="D2176" s="204">
        <v>894723</v>
      </c>
      <c r="E2176" s="204">
        <v>1113643</v>
      </c>
      <c r="F2176" s="204">
        <v>1553840</v>
      </c>
      <c r="G2176" s="204">
        <v>284094</v>
      </c>
      <c r="H2176" s="204">
        <v>11714315</v>
      </c>
    </row>
    <row r="2177" spans="1:8" x14ac:dyDescent="0.35">
      <c r="A2177" s="254" t="s">
        <v>562</v>
      </c>
      <c r="B2177" s="204">
        <v>6187919</v>
      </c>
      <c r="C2177" s="204">
        <v>1474433</v>
      </c>
      <c r="D2177" s="204">
        <v>688287</v>
      </c>
      <c r="E2177" s="204">
        <v>1250696</v>
      </c>
      <c r="F2177" s="204">
        <v>1857124</v>
      </c>
      <c r="G2177" s="204">
        <v>309723</v>
      </c>
      <c r="H2177" s="204">
        <v>11768182</v>
      </c>
    </row>
    <row r="2178" spans="1:8" x14ac:dyDescent="0.35">
      <c r="A2178" s="254" t="s">
        <v>832</v>
      </c>
      <c r="B2178" s="204">
        <v>7036386</v>
      </c>
      <c r="C2178" s="204">
        <v>1423418</v>
      </c>
      <c r="D2178" s="204">
        <v>850111</v>
      </c>
      <c r="E2178" s="204">
        <v>1226724</v>
      </c>
      <c r="F2178" s="204">
        <v>1348391</v>
      </c>
      <c r="G2178" s="204">
        <v>337342</v>
      </c>
      <c r="H2178" s="204">
        <v>12222372</v>
      </c>
    </row>
    <row r="2179" spans="1:8" x14ac:dyDescent="0.35">
      <c r="A2179" s="254" t="s">
        <v>565</v>
      </c>
      <c r="B2179" s="204">
        <v>13141504</v>
      </c>
      <c r="C2179" s="204">
        <v>2629315</v>
      </c>
      <c r="D2179" s="204">
        <v>1042727</v>
      </c>
      <c r="E2179" s="204">
        <v>1250517</v>
      </c>
      <c r="F2179" s="204">
        <v>1534258</v>
      </c>
      <c r="G2179" s="204">
        <v>554948</v>
      </c>
      <c r="H2179" s="204">
        <v>20153269</v>
      </c>
    </row>
    <row r="2180" spans="1:8" x14ac:dyDescent="0.35">
      <c r="A2180" s="254" t="s">
        <v>566</v>
      </c>
      <c r="B2180" s="204">
        <v>13866074</v>
      </c>
      <c r="C2180" s="204">
        <v>2096236</v>
      </c>
      <c r="D2180" s="204">
        <v>997070</v>
      </c>
      <c r="E2180" s="204">
        <v>1335173</v>
      </c>
      <c r="F2180" s="204">
        <v>1653388</v>
      </c>
      <c r="G2180" s="204">
        <v>528474</v>
      </c>
      <c r="H2180" s="204">
        <v>20476415</v>
      </c>
    </row>
    <row r="2181" spans="1:8" x14ac:dyDescent="0.35">
      <c r="A2181" s="254" t="s">
        <v>567</v>
      </c>
      <c r="B2181" s="204">
        <v>10264369</v>
      </c>
      <c r="C2181" s="204">
        <v>1840756</v>
      </c>
      <c r="D2181" s="204">
        <v>985055</v>
      </c>
      <c r="E2181" s="204">
        <v>1361466</v>
      </c>
      <c r="F2181" s="204">
        <v>1840128</v>
      </c>
      <c r="G2181" s="204">
        <v>388129</v>
      </c>
      <c r="H2181" s="204">
        <v>16679903</v>
      </c>
    </row>
    <row r="2182" spans="1:8" x14ac:dyDescent="0.35">
      <c r="A2182" s="254" t="s">
        <v>833</v>
      </c>
      <c r="B2182" s="204">
        <v>6801154</v>
      </c>
      <c r="C2182" s="204">
        <v>2764763</v>
      </c>
      <c r="D2182" s="204">
        <v>858320</v>
      </c>
      <c r="E2182" s="204">
        <v>1359397</v>
      </c>
      <c r="F2182" s="204">
        <v>1998924</v>
      </c>
      <c r="G2182" s="204">
        <v>269438</v>
      </c>
      <c r="H2182" s="204">
        <v>14051996</v>
      </c>
    </row>
    <row r="2183" spans="1:8" x14ac:dyDescent="0.35">
      <c r="A2183" s="267" t="s">
        <v>954</v>
      </c>
      <c r="B2183" s="204">
        <f>SUM(B2163:B2182)</f>
        <v>156684611</v>
      </c>
      <c r="C2183" s="204">
        <f t="shared" ref="C2183:H2183" si="169">SUM(C2163:C2182)</f>
        <v>42168570</v>
      </c>
      <c r="D2183" s="204">
        <f t="shared" si="169"/>
        <v>17604642</v>
      </c>
      <c r="E2183" s="204">
        <f t="shared" si="169"/>
        <v>23238308</v>
      </c>
      <c r="F2183" s="204">
        <f t="shared" si="169"/>
        <v>34869396</v>
      </c>
      <c r="G2183" s="204">
        <f t="shared" si="169"/>
        <v>6742835</v>
      </c>
      <c r="H2183" s="204">
        <f t="shared" si="169"/>
        <v>281308362</v>
      </c>
    </row>
    <row r="2184" spans="1:8" x14ac:dyDescent="0.35">
      <c r="A2184" s="268" t="s">
        <v>955</v>
      </c>
      <c r="B2184" s="194">
        <f>B2183/20</f>
        <v>7834230.5499999998</v>
      </c>
      <c r="C2184" s="194">
        <f t="shared" ref="C2184:H2184" si="170">C2183/20</f>
        <v>2108428.5</v>
      </c>
      <c r="D2184" s="194">
        <f t="shared" si="170"/>
        <v>880232.1</v>
      </c>
      <c r="E2184" s="194">
        <f t="shared" si="170"/>
        <v>1161915.3999999999</v>
      </c>
      <c r="F2184" s="194">
        <f t="shared" si="170"/>
        <v>1743469.8</v>
      </c>
      <c r="G2184" s="194">
        <f t="shared" si="170"/>
        <v>337141.75</v>
      </c>
      <c r="H2184" s="194">
        <f t="shared" si="170"/>
        <v>14065418.1</v>
      </c>
    </row>
    <row r="2186" spans="1:8" x14ac:dyDescent="0.35">
      <c r="A2186" s="254" t="s">
        <v>570</v>
      </c>
      <c r="B2186" s="204">
        <v>6166331</v>
      </c>
      <c r="C2186" s="204">
        <v>2126939</v>
      </c>
      <c r="D2186" s="204">
        <v>819225</v>
      </c>
      <c r="E2186" s="204">
        <v>1222959</v>
      </c>
      <c r="F2186" s="204">
        <v>1448541</v>
      </c>
      <c r="G2186" s="204">
        <v>350714</v>
      </c>
      <c r="H2186" s="204">
        <v>12134709</v>
      </c>
    </row>
    <row r="2187" spans="1:8" x14ac:dyDescent="0.35">
      <c r="A2187" s="254" t="s">
        <v>571</v>
      </c>
      <c r="B2187" s="204">
        <v>7405719</v>
      </c>
      <c r="C2187" s="204">
        <v>2282689</v>
      </c>
      <c r="D2187" s="204">
        <v>1267562</v>
      </c>
      <c r="E2187" s="204">
        <v>1334182</v>
      </c>
      <c r="F2187" s="204">
        <v>1681964</v>
      </c>
      <c r="G2187" s="204">
        <v>278639</v>
      </c>
      <c r="H2187" s="204">
        <v>14250755</v>
      </c>
    </row>
    <row r="2188" spans="1:8" x14ac:dyDescent="0.35">
      <c r="A2188" s="254" t="s">
        <v>572</v>
      </c>
      <c r="B2188" s="204">
        <v>9151379</v>
      </c>
      <c r="C2188" s="204">
        <v>2119679</v>
      </c>
      <c r="D2188" s="204">
        <v>1138594</v>
      </c>
      <c r="E2188" s="204">
        <v>1548696</v>
      </c>
      <c r="F2188" s="204">
        <v>1864747</v>
      </c>
      <c r="G2188" s="204">
        <v>316027</v>
      </c>
      <c r="H2188" s="204">
        <v>16139122</v>
      </c>
    </row>
    <row r="2189" spans="1:8" x14ac:dyDescent="0.35">
      <c r="A2189" s="254" t="s">
        <v>573</v>
      </c>
      <c r="B2189" s="204">
        <v>8845150</v>
      </c>
      <c r="C2189" s="204">
        <v>2931775</v>
      </c>
      <c r="D2189" s="204">
        <v>1108995</v>
      </c>
      <c r="E2189" s="204">
        <v>1213128</v>
      </c>
      <c r="F2189" s="204">
        <v>1805363</v>
      </c>
      <c r="G2189" s="204">
        <v>360966</v>
      </c>
      <c r="H2189" s="204">
        <v>16265377</v>
      </c>
    </row>
    <row r="2190" spans="1:8" x14ac:dyDescent="0.35">
      <c r="A2190" s="254" t="s">
        <v>837</v>
      </c>
      <c r="B2190" s="204">
        <v>10611326</v>
      </c>
      <c r="C2190" s="204">
        <v>2745209</v>
      </c>
      <c r="D2190" s="204">
        <v>1183418</v>
      </c>
      <c r="E2190" s="204">
        <v>1556749</v>
      </c>
      <c r="F2190" s="204">
        <v>1958235</v>
      </c>
      <c r="G2190" s="204">
        <v>367818</v>
      </c>
      <c r="H2190" s="204">
        <v>18422755</v>
      </c>
    </row>
    <row r="2191" spans="1:8" x14ac:dyDescent="0.35">
      <c r="A2191" s="254" t="s">
        <v>575</v>
      </c>
      <c r="B2191" s="204">
        <v>4504278</v>
      </c>
      <c r="C2191" s="204">
        <v>2390476</v>
      </c>
      <c r="D2191" s="204">
        <v>1210943</v>
      </c>
      <c r="E2191" s="204">
        <v>1329795</v>
      </c>
      <c r="F2191" s="204">
        <v>1655197</v>
      </c>
      <c r="G2191" s="204">
        <v>275595</v>
      </c>
      <c r="H2191" s="204">
        <v>11366284</v>
      </c>
    </row>
    <row r="2192" spans="1:8" x14ac:dyDescent="0.35">
      <c r="A2192" s="254" t="s">
        <v>576</v>
      </c>
      <c r="B2192" s="204">
        <v>5666482</v>
      </c>
      <c r="C2192" s="204">
        <v>2740654</v>
      </c>
      <c r="D2192" s="204">
        <v>1366053</v>
      </c>
      <c r="E2192" s="204">
        <v>1623058</v>
      </c>
      <c r="F2192" s="204">
        <v>2250242</v>
      </c>
      <c r="G2192" s="204">
        <v>289281</v>
      </c>
      <c r="H2192" s="204">
        <v>13935770</v>
      </c>
    </row>
    <row r="2193" spans="1:8" x14ac:dyDescent="0.35">
      <c r="A2193" s="254" t="s">
        <v>577</v>
      </c>
      <c r="B2193" s="204">
        <v>6334760</v>
      </c>
      <c r="C2193" s="204">
        <v>3163034</v>
      </c>
      <c r="D2193" s="204">
        <v>2016625</v>
      </c>
      <c r="E2193" s="204">
        <v>2180882</v>
      </c>
      <c r="F2193" s="204">
        <v>2507273</v>
      </c>
      <c r="G2193" s="204">
        <v>337762</v>
      </c>
      <c r="H2193" s="204">
        <v>16540336</v>
      </c>
    </row>
    <row r="2194" spans="1:8" x14ac:dyDescent="0.35">
      <c r="A2194" s="254" t="s">
        <v>578</v>
      </c>
      <c r="B2194" s="204">
        <v>8111799</v>
      </c>
      <c r="C2194" s="204">
        <v>3322215</v>
      </c>
      <c r="D2194" s="204">
        <v>1669828</v>
      </c>
      <c r="E2194" s="204">
        <v>1658130</v>
      </c>
      <c r="F2194" s="204">
        <v>1920726</v>
      </c>
      <c r="G2194" s="204">
        <v>351561</v>
      </c>
      <c r="H2194" s="204">
        <v>17034259</v>
      </c>
    </row>
    <row r="2195" spans="1:8" x14ac:dyDescent="0.35">
      <c r="A2195" s="254" t="s">
        <v>838</v>
      </c>
      <c r="B2195" s="204">
        <v>7162153</v>
      </c>
      <c r="C2195" s="204">
        <v>4256351</v>
      </c>
      <c r="D2195" s="204">
        <v>1136678</v>
      </c>
      <c r="E2195" s="204">
        <v>1517166</v>
      </c>
      <c r="F2195" s="204">
        <v>1473640</v>
      </c>
      <c r="G2195" s="204">
        <v>247488</v>
      </c>
      <c r="H2195" s="204">
        <v>15793476</v>
      </c>
    </row>
    <row r="2196" spans="1:8" x14ac:dyDescent="0.35">
      <c r="A2196" s="254" t="s">
        <v>580</v>
      </c>
      <c r="B2196" s="204">
        <v>5961641</v>
      </c>
      <c r="C2196" s="204">
        <v>4401341</v>
      </c>
      <c r="D2196" s="204">
        <v>608045</v>
      </c>
      <c r="E2196" s="204">
        <v>1743084</v>
      </c>
      <c r="F2196" s="204">
        <v>1673265</v>
      </c>
      <c r="G2196" s="204">
        <v>334649</v>
      </c>
      <c r="H2196" s="204">
        <v>14722025</v>
      </c>
    </row>
    <row r="2197" spans="1:8" x14ac:dyDescent="0.35">
      <c r="A2197" s="254" t="s">
        <v>581</v>
      </c>
      <c r="B2197" s="204">
        <v>5359879</v>
      </c>
      <c r="C2197" s="204">
        <v>3632281</v>
      </c>
      <c r="D2197" s="204">
        <v>562001</v>
      </c>
      <c r="E2197" s="204">
        <v>1764534</v>
      </c>
      <c r="F2197" s="204">
        <v>1705742</v>
      </c>
      <c r="G2197" s="204">
        <v>266661</v>
      </c>
      <c r="H2197" s="204">
        <v>13291098</v>
      </c>
    </row>
    <row r="2198" spans="1:8" x14ac:dyDescent="0.35">
      <c r="A2198" s="254" t="s">
        <v>582</v>
      </c>
      <c r="B2198" s="204">
        <v>9749842</v>
      </c>
      <c r="C2198" s="204">
        <v>3217316</v>
      </c>
      <c r="D2198" s="204">
        <v>906583</v>
      </c>
      <c r="E2198" s="204">
        <v>1566865</v>
      </c>
      <c r="F2198" s="204">
        <v>2362380</v>
      </c>
      <c r="G2198" s="204">
        <v>280524</v>
      </c>
      <c r="H2198" s="204">
        <v>18083510</v>
      </c>
    </row>
    <row r="2199" spans="1:8" x14ac:dyDescent="0.35">
      <c r="A2199" s="254" t="s">
        <v>583</v>
      </c>
      <c r="B2199" s="204">
        <v>9667943</v>
      </c>
      <c r="C2199" s="204">
        <v>3820456</v>
      </c>
      <c r="D2199" s="204">
        <v>963444</v>
      </c>
      <c r="E2199" s="204">
        <v>1569505</v>
      </c>
      <c r="F2199" s="204">
        <v>1564854</v>
      </c>
      <c r="G2199" s="204">
        <v>419068</v>
      </c>
      <c r="H2199" s="204">
        <v>18005270</v>
      </c>
    </row>
    <row r="2200" spans="1:8" x14ac:dyDescent="0.35">
      <c r="A2200" s="254" t="s">
        <v>839</v>
      </c>
      <c r="B2200" s="204">
        <v>5567726</v>
      </c>
      <c r="C2200" s="204">
        <v>2138373</v>
      </c>
      <c r="D2200" s="204">
        <v>560438</v>
      </c>
      <c r="E2200" s="204">
        <v>1277029</v>
      </c>
      <c r="F2200" s="204">
        <v>1624437</v>
      </c>
      <c r="G2200" s="204">
        <v>274954</v>
      </c>
      <c r="H2200" s="204">
        <v>11442957</v>
      </c>
    </row>
    <row r="2201" spans="1:8" x14ac:dyDescent="0.35">
      <c r="A2201" s="254" t="s">
        <v>585</v>
      </c>
      <c r="B2201" s="204">
        <v>4802766</v>
      </c>
      <c r="C2201" s="204">
        <v>1724519</v>
      </c>
      <c r="D2201" s="204">
        <v>605748</v>
      </c>
      <c r="E2201" s="204">
        <v>1646468</v>
      </c>
      <c r="F2201" s="204">
        <v>1478374</v>
      </c>
      <c r="G2201" s="204">
        <v>340790</v>
      </c>
      <c r="H2201" s="204">
        <v>10598665</v>
      </c>
    </row>
    <row r="2202" spans="1:8" x14ac:dyDescent="0.35">
      <c r="A2202" s="254" t="s">
        <v>586</v>
      </c>
      <c r="B2202" s="204">
        <v>5609633</v>
      </c>
      <c r="C2202" s="204">
        <v>1367937</v>
      </c>
      <c r="D2202" s="204">
        <v>806321</v>
      </c>
      <c r="E2202" s="204">
        <v>1930240</v>
      </c>
      <c r="F2202" s="204">
        <v>1791606</v>
      </c>
      <c r="G2202" s="204">
        <v>393841</v>
      </c>
      <c r="H2202" s="204">
        <v>11899578</v>
      </c>
    </row>
    <row r="2203" spans="1:8" x14ac:dyDescent="0.35">
      <c r="A2203" s="254" t="s">
        <v>587</v>
      </c>
      <c r="B2203" s="204">
        <v>5965186</v>
      </c>
      <c r="C2203" s="204">
        <v>1960455</v>
      </c>
      <c r="D2203" s="204">
        <v>682225</v>
      </c>
      <c r="E2203" s="204">
        <v>1762893</v>
      </c>
      <c r="F2203" s="204">
        <v>1412695</v>
      </c>
      <c r="G2203" s="204">
        <v>411776</v>
      </c>
      <c r="H2203" s="204">
        <v>12195230</v>
      </c>
    </row>
    <row r="2204" spans="1:8" x14ac:dyDescent="0.35">
      <c r="A2204" s="254" t="s">
        <v>588</v>
      </c>
      <c r="B2204" s="204">
        <v>5235329</v>
      </c>
      <c r="C2204" s="204">
        <v>2009590</v>
      </c>
      <c r="D2204" s="204">
        <v>562508</v>
      </c>
      <c r="E2204" s="204">
        <v>1954450</v>
      </c>
      <c r="F2204" s="204">
        <v>1415587</v>
      </c>
      <c r="G2204" s="204">
        <v>340431</v>
      </c>
      <c r="H2204" s="204">
        <v>11517895</v>
      </c>
    </row>
    <row r="2205" spans="1:8" x14ac:dyDescent="0.35">
      <c r="A2205" s="254" t="s">
        <v>840</v>
      </c>
      <c r="B2205" s="204">
        <v>4950775</v>
      </c>
      <c r="C2205" s="204">
        <v>2536332</v>
      </c>
      <c r="D2205" s="204">
        <v>624274</v>
      </c>
      <c r="E2205" s="204">
        <v>2856869</v>
      </c>
      <c r="F2205" s="204">
        <v>1171662</v>
      </c>
      <c r="G2205" s="204">
        <v>368387</v>
      </c>
      <c r="H2205" s="204">
        <v>12508299</v>
      </c>
    </row>
    <row r="2206" spans="1:8" x14ac:dyDescent="0.35">
      <c r="A2206" s="254" t="s">
        <v>590</v>
      </c>
      <c r="B2206" s="204">
        <v>8905121</v>
      </c>
      <c r="C2206" s="204">
        <v>4207763</v>
      </c>
      <c r="D2206" s="204">
        <v>1046454</v>
      </c>
      <c r="E2206" s="204">
        <v>2126808</v>
      </c>
      <c r="F2206" s="204">
        <v>1384132</v>
      </c>
      <c r="G2206" s="204">
        <v>351947</v>
      </c>
      <c r="H2206" s="204">
        <v>18022225</v>
      </c>
    </row>
    <row r="2207" spans="1:8" x14ac:dyDescent="0.35">
      <c r="A2207" s="254" t="s">
        <v>591</v>
      </c>
      <c r="B2207" s="204">
        <v>7148386</v>
      </c>
      <c r="C2207" s="204">
        <v>4012539</v>
      </c>
      <c r="D2207" s="204">
        <v>878353</v>
      </c>
      <c r="E2207" s="204">
        <v>2873291</v>
      </c>
      <c r="F2207" s="204">
        <v>1527584</v>
      </c>
      <c r="G2207" s="204">
        <v>361927</v>
      </c>
      <c r="H2207" s="204">
        <v>16802080</v>
      </c>
    </row>
    <row r="2208" spans="1:8" x14ac:dyDescent="0.35">
      <c r="A2208" s="267" t="s">
        <v>956</v>
      </c>
      <c r="B2208" s="204">
        <f>SUM(B2186:B2207)</f>
        <v>152883604</v>
      </c>
      <c r="C2208" s="204">
        <f t="shared" ref="C2208:H2208" si="171">SUM(C2186:C2207)</f>
        <v>63107923</v>
      </c>
      <c r="D2208" s="204">
        <f t="shared" si="171"/>
        <v>21724315</v>
      </c>
      <c r="E2208" s="204">
        <f t="shared" si="171"/>
        <v>38256781</v>
      </c>
      <c r="F2208" s="204">
        <f t="shared" si="171"/>
        <v>37678246</v>
      </c>
      <c r="G2208" s="204">
        <f t="shared" si="171"/>
        <v>7320806</v>
      </c>
      <c r="H2208" s="204">
        <f t="shared" si="171"/>
        <v>320971675</v>
      </c>
    </row>
    <row r="2209" spans="1:8" x14ac:dyDescent="0.35">
      <c r="A2209" s="268" t="s">
        <v>957</v>
      </c>
      <c r="B2209" s="194">
        <f>B2208/22</f>
        <v>6949254.7272727275</v>
      </c>
      <c r="C2209" s="194">
        <f t="shared" ref="C2209:H2209" si="172">C2208/22</f>
        <v>2868541.9545454546</v>
      </c>
      <c r="D2209" s="194">
        <f t="shared" si="172"/>
        <v>987468.86363636365</v>
      </c>
      <c r="E2209" s="194">
        <f t="shared" si="172"/>
        <v>1738944.5909090908</v>
      </c>
      <c r="F2209" s="194">
        <f t="shared" si="172"/>
        <v>1712647.5454545454</v>
      </c>
      <c r="G2209" s="194">
        <f t="shared" si="172"/>
        <v>332763.90909090912</v>
      </c>
      <c r="H2209" s="194">
        <f t="shared" si="172"/>
        <v>14589621.590909092</v>
      </c>
    </row>
    <row r="2211" spans="1:8" x14ac:dyDescent="0.35">
      <c r="A2211" s="254" t="s">
        <v>594</v>
      </c>
      <c r="B2211" s="244">
        <v>6220685</v>
      </c>
      <c r="C2211" s="240">
        <v>2554451</v>
      </c>
      <c r="D2211" s="241">
        <v>735799</v>
      </c>
      <c r="E2211" s="242">
        <v>2160814</v>
      </c>
      <c r="F2211" s="243">
        <v>1781979</v>
      </c>
      <c r="G2211" s="244">
        <v>250790</v>
      </c>
      <c r="H2211" s="244">
        <v>13704518</v>
      </c>
    </row>
    <row r="2212" spans="1:8" x14ac:dyDescent="0.35">
      <c r="A2212" s="254" t="s">
        <v>595</v>
      </c>
      <c r="B2212" s="244">
        <v>7541262</v>
      </c>
      <c r="C2212" s="240">
        <v>2494400</v>
      </c>
      <c r="D2212" s="241">
        <v>737159</v>
      </c>
      <c r="E2212" s="242">
        <v>1501666</v>
      </c>
      <c r="F2212" s="243">
        <v>1658197</v>
      </c>
      <c r="G2212" s="244">
        <v>289854</v>
      </c>
      <c r="H2212" s="244">
        <v>14222538</v>
      </c>
    </row>
    <row r="2213" spans="1:8" x14ac:dyDescent="0.35">
      <c r="A2213" s="254" t="s">
        <v>596</v>
      </c>
      <c r="B2213" s="244">
        <v>7143754</v>
      </c>
      <c r="C2213" s="240">
        <v>3374397</v>
      </c>
      <c r="D2213" s="241">
        <v>988508</v>
      </c>
      <c r="E2213" s="242">
        <v>1332370</v>
      </c>
      <c r="F2213" s="243">
        <v>2340304</v>
      </c>
      <c r="G2213" s="244">
        <v>360485</v>
      </c>
      <c r="H2213" s="244">
        <v>15539818</v>
      </c>
    </row>
    <row r="2214" spans="1:8" x14ac:dyDescent="0.35">
      <c r="A2214" s="254" t="s">
        <v>597</v>
      </c>
      <c r="B2214" s="244">
        <v>8493892</v>
      </c>
      <c r="C2214" s="240">
        <v>4168445</v>
      </c>
      <c r="D2214" s="241">
        <v>916357</v>
      </c>
      <c r="E2214" s="242">
        <v>1796925</v>
      </c>
      <c r="F2214" s="243">
        <v>2354265</v>
      </c>
      <c r="G2214" s="244">
        <v>539270</v>
      </c>
      <c r="H2214" s="244">
        <v>18269154</v>
      </c>
    </row>
    <row r="2215" spans="1:8" x14ac:dyDescent="0.35">
      <c r="A2215" s="254" t="s">
        <v>598</v>
      </c>
      <c r="B2215" s="244">
        <v>7292591</v>
      </c>
      <c r="C2215" s="240">
        <v>3853110</v>
      </c>
      <c r="D2215" s="241">
        <v>903089</v>
      </c>
      <c r="E2215" s="242">
        <v>1422027</v>
      </c>
      <c r="F2215" s="243">
        <v>2177369</v>
      </c>
      <c r="G2215" s="244">
        <v>449137</v>
      </c>
      <c r="H2215" s="244">
        <v>16097323</v>
      </c>
    </row>
    <row r="2216" spans="1:8" x14ac:dyDescent="0.35">
      <c r="A2216" s="254" t="s">
        <v>599</v>
      </c>
      <c r="B2216" s="244">
        <v>6509026</v>
      </c>
      <c r="C2216" s="240">
        <v>3161550</v>
      </c>
      <c r="D2216" s="241">
        <v>685101</v>
      </c>
      <c r="E2216" s="242">
        <v>1626825</v>
      </c>
      <c r="F2216" s="243">
        <v>1972754</v>
      </c>
      <c r="G2216" s="244">
        <v>336052</v>
      </c>
      <c r="H2216" s="244">
        <v>14291308</v>
      </c>
    </row>
    <row r="2217" spans="1:8" x14ac:dyDescent="0.35">
      <c r="A2217" s="254" t="s">
        <v>844</v>
      </c>
      <c r="B2217" s="244">
        <v>7545411</v>
      </c>
      <c r="C2217" s="240">
        <v>2775417</v>
      </c>
      <c r="D2217" s="241">
        <v>893296</v>
      </c>
      <c r="E2217" s="242">
        <v>1734466</v>
      </c>
      <c r="F2217" s="243">
        <v>1743388</v>
      </c>
      <c r="G2217" s="244">
        <v>261568</v>
      </c>
      <c r="H2217" s="244">
        <v>14953546</v>
      </c>
    </row>
    <row r="2218" spans="1:8" x14ac:dyDescent="0.35">
      <c r="A2218" s="254" t="s">
        <v>601</v>
      </c>
      <c r="B2218" s="244">
        <v>5486957</v>
      </c>
      <c r="C2218" s="240">
        <v>2366183</v>
      </c>
      <c r="D2218" s="241">
        <v>772966</v>
      </c>
      <c r="E2218" s="242">
        <v>1204412</v>
      </c>
      <c r="F2218" s="243">
        <v>1915860</v>
      </c>
      <c r="G2218" s="244">
        <v>291011</v>
      </c>
      <c r="H2218" s="244">
        <v>12037389</v>
      </c>
    </row>
    <row r="2219" spans="1:8" x14ac:dyDescent="0.35">
      <c r="A2219" s="254" t="s">
        <v>602</v>
      </c>
      <c r="B2219" s="244">
        <v>4885166</v>
      </c>
      <c r="C2219" s="240">
        <v>1847604</v>
      </c>
      <c r="D2219" s="241">
        <v>635454</v>
      </c>
      <c r="E2219" s="242">
        <v>1449952</v>
      </c>
      <c r="F2219" s="243">
        <v>2372494</v>
      </c>
      <c r="G2219" s="244">
        <v>276397</v>
      </c>
      <c r="H2219" s="244">
        <v>11467067</v>
      </c>
    </row>
    <row r="2220" spans="1:8" x14ac:dyDescent="0.35">
      <c r="A2220" s="254" t="s">
        <v>603</v>
      </c>
      <c r="B2220" s="244">
        <v>5897284</v>
      </c>
      <c r="C2220" s="240">
        <v>2013044</v>
      </c>
      <c r="D2220" s="241">
        <v>786605</v>
      </c>
      <c r="E2220" s="242">
        <v>1519683</v>
      </c>
      <c r="F2220" s="243">
        <v>2060040</v>
      </c>
      <c r="G2220" s="244">
        <v>325364</v>
      </c>
      <c r="H2220" s="244">
        <v>12602020</v>
      </c>
    </row>
    <row r="2221" spans="1:8" x14ac:dyDescent="0.35">
      <c r="A2221" s="254" t="s">
        <v>604</v>
      </c>
      <c r="B2221" s="244">
        <v>4731532</v>
      </c>
      <c r="C2221" s="240">
        <v>2166512</v>
      </c>
      <c r="D2221" s="241">
        <v>649163</v>
      </c>
      <c r="E2221" s="242">
        <v>1273852</v>
      </c>
      <c r="F2221" s="243">
        <v>1972838</v>
      </c>
      <c r="G2221" s="244">
        <v>294986</v>
      </c>
      <c r="H2221" s="244">
        <v>11088883</v>
      </c>
    </row>
    <row r="2222" spans="1:8" x14ac:dyDescent="0.35">
      <c r="A2222" s="254" t="s">
        <v>845</v>
      </c>
      <c r="B2222" s="244">
        <v>4621222</v>
      </c>
      <c r="C2222" s="240">
        <v>1760072</v>
      </c>
      <c r="D2222" s="241">
        <v>513304</v>
      </c>
      <c r="E2222" s="242">
        <v>1111260</v>
      </c>
      <c r="F2222" s="243">
        <v>1487598</v>
      </c>
      <c r="G2222" s="244">
        <v>339844</v>
      </c>
      <c r="H2222" s="244">
        <v>9833300</v>
      </c>
    </row>
    <row r="2223" spans="1:8" x14ac:dyDescent="0.35">
      <c r="A2223" s="254" t="s">
        <v>606</v>
      </c>
      <c r="B2223" s="244">
        <v>4594674</v>
      </c>
      <c r="C2223" s="240">
        <v>1594263</v>
      </c>
      <c r="D2223" s="241">
        <v>499786</v>
      </c>
      <c r="E2223" s="242">
        <v>1170925</v>
      </c>
      <c r="F2223" s="243">
        <v>1629355</v>
      </c>
      <c r="G2223" s="244">
        <v>530798</v>
      </c>
      <c r="H2223" s="244">
        <v>10019801</v>
      </c>
    </row>
    <row r="2224" spans="1:8" x14ac:dyDescent="0.35">
      <c r="A2224" s="254" t="s">
        <v>607</v>
      </c>
      <c r="B2224" s="244">
        <v>4629961</v>
      </c>
      <c r="C2224" s="240">
        <v>1989409</v>
      </c>
      <c r="D2224" s="241">
        <v>648091</v>
      </c>
      <c r="E2224" s="242">
        <v>1146325</v>
      </c>
      <c r="F2224" s="243">
        <v>1443564</v>
      </c>
      <c r="G2224" s="244">
        <v>386466</v>
      </c>
      <c r="H2224" s="244">
        <v>10243816</v>
      </c>
    </row>
    <row r="2225" spans="1:9" x14ac:dyDescent="0.35">
      <c r="A2225" s="254" t="s">
        <v>608</v>
      </c>
      <c r="B2225" s="244">
        <v>4590605</v>
      </c>
      <c r="C2225" s="240">
        <v>2010645</v>
      </c>
      <c r="D2225" s="241">
        <v>637186</v>
      </c>
      <c r="E2225" s="242">
        <v>1302638</v>
      </c>
      <c r="F2225" s="243">
        <v>1841730</v>
      </c>
      <c r="G2225" s="244">
        <v>398541</v>
      </c>
      <c r="H2225" s="244">
        <v>10781345</v>
      </c>
    </row>
    <row r="2226" spans="1:9" x14ac:dyDescent="0.35">
      <c r="A2226" s="254" t="s">
        <v>609</v>
      </c>
      <c r="B2226" s="244">
        <v>5071607</v>
      </c>
      <c r="C2226" s="240">
        <v>2388217</v>
      </c>
      <c r="D2226" s="241">
        <v>717926</v>
      </c>
      <c r="E2226" s="242">
        <v>1271928</v>
      </c>
      <c r="F2226" s="243">
        <v>1834172</v>
      </c>
      <c r="G2226" s="244">
        <v>474490</v>
      </c>
      <c r="H2226" s="244">
        <v>11758340</v>
      </c>
    </row>
    <row r="2227" spans="1:9" x14ac:dyDescent="0.35">
      <c r="A2227" s="254" t="s">
        <v>846</v>
      </c>
      <c r="B2227" s="244">
        <v>5147611</v>
      </c>
      <c r="C2227" s="240">
        <v>2890594</v>
      </c>
      <c r="D2227" s="241">
        <v>587564</v>
      </c>
      <c r="E2227" s="242">
        <v>1274635</v>
      </c>
      <c r="F2227" s="243">
        <v>1305615</v>
      </c>
      <c r="G2227" s="244">
        <v>535833</v>
      </c>
      <c r="H2227" s="244">
        <v>11741852</v>
      </c>
    </row>
    <row r="2228" spans="1:9" x14ac:dyDescent="0.35">
      <c r="A2228" s="254" t="s">
        <v>611</v>
      </c>
      <c r="B2228" s="244">
        <v>4258887</v>
      </c>
      <c r="C2228" s="240">
        <v>2889242</v>
      </c>
      <c r="D2228" s="241">
        <v>723472</v>
      </c>
      <c r="E2228" s="242">
        <v>1883392</v>
      </c>
      <c r="F2228" s="243">
        <v>1438365</v>
      </c>
      <c r="G2228" s="244">
        <v>406903</v>
      </c>
      <c r="H2228" s="244">
        <v>11600261</v>
      </c>
    </row>
    <row r="2229" spans="1:9" x14ac:dyDescent="0.35">
      <c r="A2229" s="254" t="s">
        <v>612</v>
      </c>
      <c r="B2229" s="244">
        <v>4523467</v>
      </c>
      <c r="C2229" s="240">
        <v>2652006</v>
      </c>
      <c r="D2229" s="241">
        <v>630355</v>
      </c>
      <c r="E2229" s="242">
        <v>1329433</v>
      </c>
      <c r="F2229" s="243">
        <v>1775406</v>
      </c>
      <c r="G2229" s="244">
        <v>442948</v>
      </c>
      <c r="H2229" s="244">
        <v>11353615</v>
      </c>
    </row>
    <row r="2230" spans="1:9" x14ac:dyDescent="0.35">
      <c r="A2230" s="254" t="s">
        <v>613</v>
      </c>
      <c r="B2230" s="244">
        <v>5368359</v>
      </c>
      <c r="C2230" s="240">
        <v>2268460</v>
      </c>
      <c r="D2230" s="241">
        <v>671729</v>
      </c>
      <c r="E2230" s="242">
        <v>1256345</v>
      </c>
      <c r="F2230" s="243">
        <v>1842297</v>
      </c>
      <c r="G2230" s="244">
        <v>445666</v>
      </c>
      <c r="H2230" s="244">
        <v>11852856</v>
      </c>
    </row>
    <row r="2231" spans="1:9" x14ac:dyDescent="0.35">
      <c r="A2231" s="254" t="s">
        <v>614</v>
      </c>
      <c r="B2231" s="244">
        <v>6872299</v>
      </c>
      <c r="C2231" s="240">
        <v>2152244</v>
      </c>
      <c r="D2231" s="241">
        <v>747387</v>
      </c>
      <c r="E2231" s="242">
        <v>1244507</v>
      </c>
      <c r="F2231" s="243">
        <v>1710924</v>
      </c>
      <c r="G2231" s="244">
        <v>385555</v>
      </c>
      <c r="H2231" s="244">
        <v>13112916</v>
      </c>
    </row>
    <row r="2232" spans="1:9" x14ac:dyDescent="0.35">
      <c r="A2232" s="254" t="s">
        <v>847</v>
      </c>
      <c r="B2232" s="244">
        <v>9041735</v>
      </c>
      <c r="C2232" s="240">
        <v>2546835</v>
      </c>
      <c r="D2232" s="241">
        <v>1034881</v>
      </c>
      <c r="E2232" s="242">
        <v>1094029</v>
      </c>
      <c r="F2232" s="243">
        <v>1712985</v>
      </c>
      <c r="G2232" s="244">
        <v>369127</v>
      </c>
      <c r="H2232" s="244">
        <v>15799592</v>
      </c>
    </row>
    <row r="2233" spans="1:9" x14ac:dyDescent="0.35">
      <c r="A2233" s="269" t="s">
        <v>958</v>
      </c>
      <c r="B2233" s="78">
        <v>130467987</v>
      </c>
      <c r="C2233" s="78">
        <v>55917100</v>
      </c>
      <c r="D2233" s="78">
        <v>16115178</v>
      </c>
      <c r="E2233" s="78">
        <v>31108409</v>
      </c>
      <c r="F2233" s="78">
        <v>40371499</v>
      </c>
      <c r="G2233" s="78">
        <v>8391085</v>
      </c>
      <c r="H2233" s="78">
        <v>282371258</v>
      </c>
      <c r="I2233" s="8"/>
    </row>
    <row r="2234" spans="1:9" x14ac:dyDescent="0.35">
      <c r="A2234" s="270" t="s">
        <v>959</v>
      </c>
      <c r="B2234" s="194">
        <v>5930363.0454545459</v>
      </c>
      <c r="C2234" s="194">
        <v>2541686.3636363638</v>
      </c>
      <c r="D2234" s="194">
        <v>732508.09090909094</v>
      </c>
      <c r="E2234" s="194">
        <v>1414018.5909090908</v>
      </c>
      <c r="F2234" s="194">
        <v>1835068.1363636365</v>
      </c>
      <c r="G2234" s="194">
        <v>381412.95454545453</v>
      </c>
      <c r="H2234" s="194">
        <v>12835057.181818182</v>
      </c>
    </row>
    <row r="2235" spans="1:9" x14ac:dyDescent="0.35">
      <c r="A2235" s="271"/>
    </row>
    <row r="2236" spans="1:9" x14ac:dyDescent="0.35">
      <c r="A2236" s="254" t="s">
        <v>618</v>
      </c>
      <c r="B2236" s="280">
        <v>4815200</v>
      </c>
      <c r="C2236" s="280">
        <v>2351418</v>
      </c>
      <c r="D2236" s="280">
        <v>577750</v>
      </c>
      <c r="E2236" s="280">
        <v>1016885</v>
      </c>
      <c r="F2236" s="280">
        <v>1856009</v>
      </c>
      <c r="G2236" s="280">
        <v>276530</v>
      </c>
      <c r="H2236" s="280">
        <v>10893792</v>
      </c>
    </row>
    <row r="2237" spans="1:9" x14ac:dyDescent="0.35">
      <c r="A2237" s="254" t="s">
        <v>619</v>
      </c>
      <c r="B2237" s="279">
        <v>5777968</v>
      </c>
      <c r="C2237" s="275">
        <v>2095966</v>
      </c>
      <c r="D2237" s="276">
        <v>721762</v>
      </c>
      <c r="E2237" s="277">
        <v>1006857</v>
      </c>
      <c r="F2237" s="278">
        <v>1546550</v>
      </c>
      <c r="G2237" s="279">
        <v>264109</v>
      </c>
      <c r="H2237" s="279">
        <v>11413212</v>
      </c>
    </row>
    <row r="2238" spans="1:9" x14ac:dyDescent="0.35">
      <c r="A2238" s="254" t="s">
        <v>620</v>
      </c>
      <c r="B2238" s="279">
        <v>7520115</v>
      </c>
      <c r="C2238" s="275">
        <v>2289288</v>
      </c>
      <c r="D2238" s="276">
        <v>839124</v>
      </c>
      <c r="E2238" s="277">
        <v>1126528</v>
      </c>
      <c r="F2238" s="278">
        <v>2005906</v>
      </c>
      <c r="G2238" s="279">
        <v>284011</v>
      </c>
      <c r="H2238" s="279">
        <v>14064972</v>
      </c>
    </row>
    <row r="2239" spans="1:9" x14ac:dyDescent="0.35">
      <c r="A2239" s="254" t="s">
        <v>621</v>
      </c>
      <c r="B2239" s="279">
        <v>4706316</v>
      </c>
      <c r="C2239" s="275">
        <v>2710978</v>
      </c>
      <c r="D2239" s="276">
        <v>674234</v>
      </c>
      <c r="E2239" s="277">
        <v>1124138</v>
      </c>
      <c r="F2239" s="278">
        <v>2089212</v>
      </c>
      <c r="G2239" s="279">
        <v>237215</v>
      </c>
      <c r="H2239" s="279">
        <v>11542093</v>
      </c>
    </row>
    <row r="2240" spans="1:9" x14ac:dyDescent="0.35">
      <c r="A2240" s="254" t="s">
        <v>850</v>
      </c>
      <c r="B2240" s="279">
        <v>7917087</v>
      </c>
      <c r="C2240" s="275">
        <v>2736550</v>
      </c>
      <c r="D2240" s="276">
        <v>998148</v>
      </c>
      <c r="E2240" s="277">
        <v>1199553</v>
      </c>
      <c r="F2240" s="278">
        <v>1894832</v>
      </c>
      <c r="G2240" s="279">
        <v>382520</v>
      </c>
      <c r="H2240" s="279">
        <v>15128690</v>
      </c>
    </row>
    <row r="2241" spans="1:8" x14ac:dyDescent="0.35">
      <c r="A2241" s="254" t="s">
        <v>623</v>
      </c>
      <c r="B2241" s="279">
        <v>3535918</v>
      </c>
      <c r="C2241" s="275">
        <v>2037136</v>
      </c>
      <c r="D2241" s="276">
        <v>668929</v>
      </c>
      <c r="E2241" s="277">
        <v>1636017</v>
      </c>
      <c r="F2241" s="278">
        <v>2211762</v>
      </c>
      <c r="G2241" s="279">
        <v>367175</v>
      </c>
      <c r="H2241" s="279">
        <v>10456937</v>
      </c>
    </row>
    <row r="2242" spans="1:8" x14ac:dyDescent="0.35">
      <c r="A2242" s="254" t="s">
        <v>624</v>
      </c>
      <c r="B2242" s="279">
        <v>7494552</v>
      </c>
      <c r="C2242" s="275">
        <v>2974214</v>
      </c>
      <c r="D2242" s="276">
        <v>883417</v>
      </c>
      <c r="E2242" s="277">
        <v>1503182</v>
      </c>
      <c r="F2242" s="278">
        <v>2548569</v>
      </c>
      <c r="G2242" s="279">
        <v>446453</v>
      </c>
      <c r="H2242" s="279">
        <v>15850387</v>
      </c>
    </row>
    <row r="2243" spans="1:8" x14ac:dyDescent="0.35">
      <c r="A2243" s="254" t="s">
        <v>625</v>
      </c>
      <c r="B2243" s="279">
        <v>8366596</v>
      </c>
      <c r="C2243" s="275">
        <v>3979357</v>
      </c>
      <c r="D2243" s="276">
        <v>1166377</v>
      </c>
      <c r="E2243" s="277">
        <v>2542941</v>
      </c>
      <c r="F2243" s="278">
        <v>2757329</v>
      </c>
      <c r="G2243" s="279">
        <v>491780</v>
      </c>
      <c r="H2243" s="279">
        <v>19304380</v>
      </c>
    </row>
    <row r="2244" spans="1:8" x14ac:dyDescent="0.35">
      <c r="A2244" s="254" t="s">
        <v>626</v>
      </c>
      <c r="B2244" s="279">
        <v>6368408</v>
      </c>
      <c r="C2244" s="275">
        <v>2573682</v>
      </c>
      <c r="D2244" s="276">
        <v>652611</v>
      </c>
      <c r="E2244" s="277">
        <v>1591692</v>
      </c>
      <c r="F2244" s="278">
        <v>2638978</v>
      </c>
      <c r="G2244" s="279">
        <v>325576</v>
      </c>
      <c r="H2244" s="279">
        <v>14150947</v>
      </c>
    </row>
    <row r="2245" spans="1:8" x14ac:dyDescent="0.35">
      <c r="A2245" s="254" t="s">
        <v>851</v>
      </c>
      <c r="B2245" s="279">
        <v>4275852</v>
      </c>
      <c r="C2245" s="275">
        <v>1935924</v>
      </c>
      <c r="D2245" s="276">
        <v>556580</v>
      </c>
      <c r="E2245" s="277">
        <v>1085208</v>
      </c>
      <c r="F2245" s="278">
        <v>1765264</v>
      </c>
      <c r="G2245" s="279">
        <v>265325</v>
      </c>
      <c r="H2245" s="279">
        <v>9884153</v>
      </c>
    </row>
    <row r="2246" spans="1:8" x14ac:dyDescent="0.35">
      <c r="A2246" s="254" t="s">
        <v>628</v>
      </c>
      <c r="B2246" s="279">
        <v>3497292</v>
      </c>
      <c r="C2246" s="275">
        <v>2098235</v>
      </c>
      <c r="D2246" s="276">
        <v>536436</v>
      </c>
      <c r="E2246" s="277">
        <v>934320</v>
      </c>
      <c r="F2246" s="278">
        <v>1869839</v>
      </c>
      <c r="G2246" s="279">
        <v>233093</v>
      </c>
      <c r="H2246" s="279">
        <v>9169215</v>
      </c>
    </row>
    <row r="2247" spans="1:8" x14ac:dyDescent="0.35">
      <c r="A2247" s="254" t="s">
        <v>629</v>
      </c>
      <c r="B2247" s="279">
        <v>4056536</v>
      </c>
      <c r="C2247" s="275">
        <v>1823376</v>
      </c>
      <c r="D2247" s="276">
        <v>595339</v>
      </c>
      <c r="E2247" s="277">
        <v>1061870</v>
      </c>
      <c r="F2247" s="278">
        <v>1780748</v>
      </c>
      <c r="G2247" s="279">
        <v>331123</v>
      </c>
      <c r="H2247" s="279">
        <v>9648992</v>
      </c>
    </row>
    <row r="2248" spans="1:8" x14ac:dyDescent="0.35">
      <c r="A2248" s="254" t="s">
        <v>630</v>
      </c>
      <c r="B2248" s="279">
        <v>7897992</v>
      </c>
      <c r="C2248" s="275">
        <v>3671045</v>
      </c>
      <c r="D2248" s="276">
        <v>863002</v>
      </c>
      <c r="E2248" s="277">
        <v>1320929</v>
      </c>
      <c r="F2248" s="278">
        <v>2362766</v>
      </c>
      <c r="G2248" s="279">
        <v>390233</v>
      </c>
      <c r="H2248" s="279">
        <v>16505967</v>
      </c>
    </row>
    <row r="2249" spans="1:8" x14ac:dyDescent="0.35">
      <c r="A2249" s="254" t="s">
        <v>631</v>
      </c>
      <c r="B2249" s="279">
        <v>5958455</v>
      </c>
      <c r="C2249" s="275">
        <v>4431672</v>
      </c>
      <c r="D2249" s="276">
        <v>829608</v>
      </c>
      <c r="E2249" s="277">
        <v>1309101</v>
      </c>
      <c r="F2249" s="278">
        <v>2130726</v>
      </c>
      <c r="G2249" s="279">
        <v>474239</v>
      </c>
      <c r="H2249" s="279">
        <v>15133801</v>
      </c>
    </row>
    <row r="2250" spans="1:8" x14ac:dyDescent="0.35">
      <c r="A2250" s="254" t="s">
        <v>852</v>
      </c>
      <c r="B2250" s="279">
        <v>8076600</v>
      </c>
      <c r="C2250" s="275">
        <v>7640567</v>
      </c>
      <c r="D2250" s="276">
        <v>1121347</v>
      </c>
      <c r="E2250" s="277">
        <v>1290942</v>
      </c>
      <c r="F2250" s="278">
        <v>1950623</v>
      </c>
      <c r="G2250" s="279">
        <v>433311</v>
      </c>
      <c r="H2250" s="279">
        <v>20513390</v>
      </c>
    </row>
    <row r="2251" spans="1:8" x14ac:dyDescent="0.35">
      <c r="A2251" s="254" t="s">
        <v>633</v>
      </c>
      <c r="B2251" s="279">
        <v>16169965</v>
      </c>
      <c r="C2251" s="275">
        <v>8940852</v>
      </c>
      <c r="D2251" s="276">
        <v>1954821</v>
      </c>
      <c r="E2251" s="277">
        <v>1928290</v>
      </c>
      <c r="F2251" s="278">
        <v>2263388</v>
      </c>
      <c r="G2251" s="279">
        <v>692243</v>
      </c>
      <c r="H2251" s="279">
        <v>31949559</v>
      </c>
    </row>
    <row r="2252" spans="1:8" x14ac:dyDescent="0.35">
      <c r="A2252" s="254" t="s">
        <v>634</v>
      </c>
      <c r="B2252" s="279">
        <v>13294577</v>
      </c>
      <c r="C2252" s="275">
        <v>6093442</v>
      </c>
      <c r="D2252" s="276">
        <v>1303901</v>
      </c>
      <c r="E2252" s="277">
        <v>1379445</v>
      </c>
      <c r="F2252" s="278">
        <v>1888144</v>
      </c>
      <c r="G2252" s="279">
        <v>553895</v>
      </c>
      <c r="H2252" s="279">
        <v>24513404</v>
      </c>
    </row>
    <row r="2253" spans="1:8" x14ac:dyDescent="0.35">
      <c r="A2253" s="254" t="s">
        <v>635</v>
      </c>
      <c r="B2253" s="279">
        <v>16276904</v>
      </c>
      <c r="C2253" s="275">
        <v>5822171</v>
      </c>
      <c r="D2253" s="276">
        <v>1222425</v>
      </c>
      <c r="E2253" s="277">
        <v>1169300</v>
      </c>
      <c r="F2253" s="278">
        <v>1854942</v>
      </c>
      <c r="G2253" s="279">
        <v>536918</v>
      </c>
      <c r="H2253" s="279">
        <v>26882660</v>
      </c>
    </row>
    <row r="2254" spans="1:8" x14ac:dyDescent="0.35">
      <c r="A2254" s="254" t="s">
        <v>636</v>
      </c>
      <c r="B2254" s="279">
        <v>13829337</v>
      </c>
      <c r="C2254" s="275">
        <v>4876621</v>
      </c>
      <c r="D2254" s="276">
        <v>1034056</v>
      </c>
      <c r="E2254" s="277">
        <v>1362478</v>
      </c>
      <c r="F2254" s="278">
        <v>2142125</v>
      </c>
      <c r="G2254" s="279">
        <v>458911</v>
      </c>
      <c r="H2254" s="279">
        <v>23703528</v>
      </c>
    </row>
    <row r="2255" spans="1:8" x14ac:dyDescent="0.35">
      <c r="A2255" s="254" t="s">
        <v>853</v>
      </c>
      <c r="B2255" s="279">
        <v>10049846</v>
      </c>
      <c r="C2255" s="275">
        <v>3374207</v>
      </c>
      <c r="D2255" s="276">
        <v>828837</v>
      </c>
      <c r="E2255" s="277">
        <v>1174476</v>
      </c>
      <c r="F2255" s="278">
        <v>2387487</v>
      </c>
      <c r="G2255" s="279">
        <v>349561</v>
      </c>
      <c r="H2255" s="279">
        <v>18164414</v>
      </c>
    </row>
    <row r="2256" spans="1:8" x14ac:dyDescent="0.35">
      <c r="A2256" s="254" t="s">
        <v>638</v>
      </c>
      <c r="B2256" s="279">
        <v>5610597</v>
      </c>
      <c r="C2256" s="275">
        <v>3055564</v>
      </c>
      <c r="D2256" s="276">
        <v>666724</v>
      </c>
      <c r="E2256" s="277">
        <v>929881</v>
      </c>
      <c r="F2256" s="278">
        <v>2534041</v>
      </c>
      <c r="G2256" s="279">
        <v>207481</v>
      </c>
      <c r="H2256" s="279">
        <v>13004288</v>
      </c>
    </row>
    <row r="2257" spans="1:1614" x14ac:dyDescent="0.35">
      <c r="A2257" s="269" t="s">
        <v>960</v>
      </c>
      <c r="B2257" s="78">
        <f>SUM(B2236:B2256)</f>
        <v>165496113</v>
      </c>
      <c r="C2257" s="78">
        <f>SUM(C2236:C2256)</f>
        <v>77512265</v>
      </c>
      <c r="D2257" s="78">
        <f>SUM(D2236:D2256)</f>
        <v>18695428</v>
      </c>
      <c r="E2257" s="78">
        <f>SUM(E2236:E2256)</f>
        <v>27694033</v>
      </c>
      <c r="F2257" s="78">
        <f t="shared" ref="F2257:H2257" si="173">SUM(F2236:F2256)</f>
        <v>44479240</v>
      </c>
      <c r="G2257" s="272">
        <f t="shared" si="173"/>
        <v>8001702</v>
      </c>
      <c r="H2257" s="272">
        <f t="shared" si="173"/>
        <v>341878781</v>
      </c>
      <c r="I2257" s="8"/>
    </row>
    <row r="2258" spans="1:1614" s="222" customFormat="1" x14ac:dyDescent="0.35">
      <c r="A2258" s="270" t="s">
        <v>961</v>
      </c>
      <c r="B2258" s="194">
        <v>7880767</v>
      </c>
      <c r="C2258" s="221">
        <v>3691060</v>
      </c>
      <c r="D2258" s="221">
        <v>890258</v>
      </c>
      <c r="E2258" s="221">
        <v>1318763</v>
      </c>
      <c r="F2258" s="221">
        <v>2118059</v>
      </c>
      <c r="G2258" s="221">
        <v>381033</v>
      </c>
      <c r="H2258" s="221">
        <v>16279942</v>
      </c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  <c r="Z2258"/>
      <c r="AA2258"/>
      <c r="AB2258"/>
      <c r="AC2258"/>
      <c r="AD2258"/>
      <c r="AE2258"/>
      <c r="AF2258"/>
      <c r="AG2258"/>
      <c r="AH2258"/>
      <c r="AI2258"/>
      <c r="AJ2258"/>
      <c r="AK2258"/>
      <c r="AL2258"/>
      <c r="AM2258"/>
      <c r="AN2258"/>
      <c r="AO2258"/>
      <c r="AP2258"/>
      <c r="AQ2258"/>
      <c r="AR2258"/>
      <c r="AS2258"/>
      <c r="AT2258"/>
      <c r="AU2258"/>
      <c r="AV2258"/>
      <c r="AW2258"/>
      <c r="AX2258"/>
      <c r="AY2258"/>
      <c r="AZ2258"/>
      <c r="BA2258"/>
      <c r="BB2258"/>
      <c r="BC2258"/>
      <c r="BD2258"/>
      <c r="BE2258"/>
      <c r="BF2258"/>
      <c r="BG2258"/>
      <c r="BH2258"/>
      <c r="BI2258"/>
      <c r="BJ2258"/>
      <c r="BK2258"/>
      <c r="BL2258"/>
      <c r="BM2258"/>
      <c r="BN2258"/>
      <c r="BO2258"/>
      <c r="BP2258"/>
      <c r="BQ2258"/>
      <c r="BR2258"/>
      <c r="BS2258"/>
      <c r="BT2258"/>
      <c r="BU2258"/>
      <c r="BV2258"/>
      <c r="BW2258"/>
      <c r="BX2258"/>
      <c r="BY2258"/>
      <c r="BZ2258"/>
      <c r="CA2258"/>
      <c r="CB2258"/>
      <c r="CC2258"/>
      <c r="CD2258"/>
      <c r="CE2258"/>
      <c r="CF2258"/>
      <c r="CG2258"/>
      <c r="CH2258"/>
      <c r="CI2258"/>
      <c r="CJ2258"/>
      <c r="CK2258"/>
      <c r="CL2258"/>
      <c r="CM2258"/>
      <c r="CN2258"/>
      <c r="CO2258"/>
      <c r="CP2258"/>
      <c r="CQ2258"/>
      <c r="CR2258"/>
      <c r="CS2258"/>
      <c r="CT2258"/>
      <c r="CU2258"/>
      <c r="CV2258"/>
      <c r="CW2258"/>
      <c r="CX2258"/>
      <c r="CY2258"/>
      <c r="CZ2258"/>
      <c r="DA2258"/>
      <c r="DB2258"/>
      <c r="DC2258"/>
      <c r="DD2258"/>
      <c r="DE2258"/>
      <c r="DF2258"/>
      <c r="DG2258"/>
      <c r="DH2258"/>
      <c r="DI2258"/>
      <c r="DJ2258"/>
      <c r="DK2258"/>
      <c r="DL2258"/>
      <c r="DM2258"/>
      <c r="DN2258"/>
      <c r="DO2258"/>
      <c r="DP2258"/>
      <c r="DQ2258"/>
      <c r="DR2258"/>
      <c r="DS2258"/>
      <c r="DT2258"/>
      <c r="DU2258"/>
      <c r="DV2258"/>
      <c r="DW2258"/>
      <c r="DX2258"/>
      <c r="DY2258"/>
      <c r="DZ2258"/>
      <c r="EA2258"/>
      <c r="EB2258"/>
      <c r="EC2258"/>
      <c r="ED2258"/>
      <c r="EE2258"/>
      <c r="EF2258"/>
      <c r="EG2258"/>
      <c r="EH2258"/>
      <c r="EI2258"/>
      <c r="EJ2258"/>
      <c r="EK2258"/>
      <c r="EL2258"/>
      <c r="EM2258"/>
      <c r="EN2258"/>
      <c r="EO2258"/>
      <c r="EP2258"/>
      <c r="EQ2258"/>
      <c r="ER2258"/>
      <c r="ES2258"/>
      <c r="ET2258"/>
      <c r="EU2258"/>
      <c r="EV2258"/>
      <c r="EW2258"/>
      <c r="EX2258"/>
      <c r="EY2258"/>
      <c r="EZ2258"/>
      <c r="FA2258"/>
      <c r="FB2258"/>
      <c r="FC2258"/>
      <c r="FD2258"/>
      <c r="FE2258"/>
      <c r="FF2258"/>
      <c r="FG2258"/>
      <c r="FH2258"/>
      <c r="FI2258"/>
      <c r="FJ2258"/>
      <c r="FK2258"/>
      <c r="FL2258"/>
      <c r="FM2258"/>
      <c r="FN2258"/>
      <c r="FO2258"/>
      <c r="FP2258"/>
      <c r="FQ2258"/>
      <c r="FR2258"/>
      <c r="FS2258"/>
      <c r="FT2258"/>
      <c r="FU2258"/>
      <c r="FV2258"/>
      <c r="FW2258"/>
      <c r="FX2258"/>
      <c r="FY2258"/>
      <c r="FZ2258"/>
      <c r="GA2258"/>
      <c r="GB2258"/>
      <c r="GC2258"/>
      <c r="GD2258"/>
      <c r="GE2258"/>
      <c r="GF2258"/>
      <c r="GG2258"/>
      <c r="GH2258"/>
      <c r="GI2258"/>
      <c r="GJ2258"/>
      <c r="GK2258"/>
      <c r="GL2258"/>
      <c r="GM2258"/>
      <c r="GN2258"/>
      <c r="GO2258"/>
      <c r="GP2258"/>
      <c r="GQ2258"/>
      <c r="GR2258"/>
      <c r="GS2258"/>
      <c r="GT2258"/>
      <c r="GU2258"/>
      <c r="GV2258"/>
      <c r="GW2258"/>
      <c r="GX2258"/>
      <c r="GY2258"/>
      <c r="GZ2258"/>
      <c r="HA2258"/>
      <c r="HB2258"/>
      <c r="HC2258"/>
      <c r="HD2258"/>
      <c r="HE2258"/>
      <c r="HF2258"/>
      <c r="HG2258"/>
      <c r="HH2258"/>
      <c r="HI2258"/>
      <c r="HJ2258"/>
      <c r="HK2258"/>
      <c r="HL2258"/>
      <c r="HM2258"/>
      <c r="HN2258"/>
      <c r="HO2258"/>
      <c r="HP2258"/>
      <c r="HQ2258"/>
      <c r="HR2258"/>
      <c r="HS2258"/>
      <c r="HT2258"/>
      <c r="HU2258"/>
      <c r="HV2258"/>
      <c r="HW2258"/>
      <c r="HX2258"/>
      <c r="HY2258"/>
      <c r="HZ2258"/>
      <c r="IA2258"/>
      <c r="IB2258"/>
      <c r="IC2258"/>
      <c r="ID2258"/>
      <c r="IE2258"/>
      <c r="IF2258"/>
      <c r="IG2258"/>
      <c r="IH2258"/>
      <c r="II2258"/>
      <c r="IJ2258"/>
      <c r="IK2258"/>
      <c r="IL2258"/>
      <c r="IM2258"/>
      <c r="IN2258"/>
      <c r="IO2258"/>
      <c r="IP2258"/>
      <c r="IQ2258"/>
      <c r="IR2258"/>
      <c r="IS2258"/>
      <c r="IT2258"/>
      <c r="IU2258"/>
      <c r="IV2258"/>
      <c r="IW2258"/>
      <c r="IX2258"/>
      <c r="IY2258"/>
      <c r="IZ2258"/>
      <c r="JA2258"/>
      <c r="JB2258"/>
      <c r="JC2258"/>
      <c r="JD2258"/>
      <c r="JE2258"/>
      <c r="JF2258"/>
      <c r="JG2258"/>
      <c r="JH2258"/>
      <c r="JI2258"/>
      <c r="JJ2258"/>
      <c r="JK2258"/>
      <c r="JL2258"/>
      <c r="JM2258"/>
      <c r="JN2258"/>
      <c r="JO2258"/>
      <c r="JP2258"/>
      <c r="JQ2258"/>
      <c r="JR2258"/>
      <c r="JS2258"/>
      <c r="JT2258"/>
      <c r="JU2258"/>
      <c r="JV2258"/>
      <c r="JW2258"/>
      <c r="JX2258"/>
      <c r="JY2258"/>
      <c r="JZ2258"/>
      <c r="KA2258"/>
      <c r="KB2258"/>
      <c r="KC2258"/>
      <c r="KD2258"/>
      <c r="KE2258"/>
      <c r="KF2258"/>
      <c r="KG2258"/>
      <c r="KH2258"/>
      <c r="KI2258"/>
      <c r="KJ2258"/>
      <c r="KK2258"/>
      <c r="KL2258"/>
      <c r="KM2258"/>
      <c r="KN2258"/>
      <c r="KO2258"/>
      <c r="KP2258"/>
      <c r="KQ2258"/>
      <c r="KR2258"/>
      <c r="KS2258"/>
      <c r="KT2258"/>
      <c r="KU2258"/>
      <c r="KV2258"/>
      <c r="KW2258"/>
      <c r="KX2258"/>
      <c r="KY2258"/>
      <c r="KZ2258"/>
      <c r="LA2258"/>
      <c r="LB2258"/>
      <c r="LC2258"/>
      <c r="LD2258"/>
      <c r="LE2258"/>
      <c r="LF2258"/>
      <c r="LG2258"/>
      <c r="LH2258"/>
      <c r="LI2258"/>
      <c r="LJ2258"/>
      <c r="LK2258"/>
      <c r="LL2258"/>
      <c r="LM2258"/>
      <c r="LN2258"/>
      <c r="LO2258"/>
      <c r="LP2258"/>
      <c r="LQ2258"/>
      <c r="LR2258"/>
      <c r="LS2258"/>
      <c r="LT2258"/>
      <c r="LU2258"/>
      <c r="LV2258"/>
      <c r="LW2258"/>
      <c r="LX2258"/>
      <c r="LY2258"/>
      <c r="LZ2258"/>
      <c r="MA2258"/>
      <c r="MB2258"/>
      <c r="MC2258"/>
      <c r="MD2258"/>
      <c r="ME2258"/>
      <c r="MF2258"/>
      <c r="MG2258"/>
      <c r="MH2258"/>
      <c r="MI2258"/>
      <c r="MJ2258"/>
      <c r="MK2258"/>
      <c r="ML2258"/>
      <c r="MM2258"/>
      <c r="MN2258"/>
      <c r="MO2258"/>
      <c r="MP2258"/>
      <c r="MQ2258"/>
      <c r="MR2258"/>
      <c r="MS2258"/>
      <c r="MT2258"/>
      <c r="MU2258"/>
      <c r="MV2258"/>
      <c r="MW2258"/>
      <c r="MX2258"/>
      <c r="MY2258"/>
      <c r="MZ2258"/>
      <c r="NA2258"/>
      <c r="NB2258"/>
      <c r="NC2258"/>
      <c r="ND2258"/>
      <c r="NE2258"/>
      <c r="NF2258"/>
      <c r="NG2258"/>
      <c r="NH2258"/>
      <c r="NI2258"/>
      <c r="NJ2258"/>
      <c r="NK2258"/>
      <c r="NL2258"/>
      <c r="NM2258"/>
      <c r="NN2258"/>
      <c r="NO2258"/>
      <c r="NP2258"/>
      <c r="NQ2258"/>
      <c r="NR2258"/>
      <c r="NS2258"/>
      <c r="NT2258"/>
      <c r="NU2258"/>
      <c r="NV2258"/>
      <c r="NW2258"/>
      <c r="NX2258"/>
      <c r="NY2258"/>
      <c r="NZ2258"/>
      <c r="OA2258"/>
      <c r="OB2258"/>
      <c r="OC2258"/>
      <c r="OD2258"/>
      <c r="OE2258"/>
      <c r="OF2258"/>
      <c r="OG2258"/>
      <c r="OH2258"/>
      <c r="OI2258"/>
      <c r="OJ2258"/>
      <c r="OK2258"/>
      <c r="OL2258"/>
      <c r="OM2258"/>
      <c r="ON2258"/>
      <c r="OO2258"/>
      <c r="OP2258"/>
      <c r="OQ2258"/>
      <c r="OR2258"/>
      <c r="OS2258"/>
      <c r="OT2258"/>
      <c r="OU2258"/>
      <c r="OV2258"/>
      <c r="OW2258"/>
      <c r="OX2258"/>
      <c r="OY2258"/>
      <c r="OZ2258"/>
      <c r="PA2258"/>
      <c r="PB2258"/>
      <c r="PC2258"/>
      <c r="PD2258"/>
      <c r="PE2258"/>
      <c r="PF2258"/>
      <c r="PG2258"/>
      <c r="PH2258"/>
      <c r="PI2258"/>
      <c r="PJ2258"/>
      <c r="PK2258"/>
      <c r="PL2258"/>
      <c r="PM2258"/>
      <c r="PN2258"/>
      <c r="PO2258"/>
      <c r="PP2258"/>
      <c r="PQ2258"/>
      <c r="PR2258"/>
      <c r="PS2258"/>
      <c r="PT2258"/>
      <c r="PU2258"/>
      <c r="PV2258"/>
      <c r="PW2258"/>
      <c r="PX2258"/>
      <c r="PY2258"/>
      <c r="PZ2258"/>
      <c r="QA2258"/>
      <c r="QB2258"/>
      <c r="QC2258"/>
      <c r="QD2258"/>
      <c r="QE2258"/>
      <c r="QF2258"/>
      <c r="QG2258"/>
      <c r="QH2258"/>
      <c r="QI2258"/>
      <c r="QJ2258"/>
      <c r="QK2258"/>
      <c r="QL2258"/>
      <c r="QM2258"/>
      <c r="QN2258"/>
      <c r="QO2258"/>
      <c r="QP2258"/>
      <c r="QQ2258"/>
      <c r="QR2258"/>
      <c r="QS2258"/>
      <c r="QT2258"/>
      <c r="QU2258"/>
      <c r="QV2258"/>
      <c r="QW2258"/>
      <c r="QX2258"/>
      <c r="QY2258"/>
      <c r="QZ2258"/>
      <c r="RA2258"/>
      <c r="RB2258"/>
      <c r="RC2258"/>
      <c r="RD2258"/>
      <c r="RE2258"/>
      <c r="RF2258"/>
      <c r="RG2258"/>
      <c r="RH2258"/>
      <c r="RI2258"/>
      <c r="RJ2258"/>
      <c r="RK2258"/>
      <c r="RL2258"/>
      <c r="RM2258"/>
      <c r="RN2258"/>
      <c r="RO2258"/>
      <c r="RP2258"/>
      <c r="RQ2258"/>
      <c r="RR2258"/>
      <c r="RS2258"/>
      <c r="RT2258"/>
      <c r="RU2258"/>
      <c r="RV2258"/>
      <c r="RW2258"/>
      <c r="RX2258"/>
      <c r="RY2258"/>
      <c r="RZ2258"/>
      <c r="SA2258"/>
      <c r="SB2258"/>
      <c r="SC2258"/>
      <c r="SD2258"/>
      <c r="SE2258"/>
      <c r="SF2258"/>
      <c r="SG2258"/>
      <c r="SH2258"/>
      <c r="SI2258"/>
      <c r="SJ2258"/>
      <c r="SK2258"/>
      <c r="SL2258"/>
      <c r="SM2258"/>
      <c r="SN2258"/>
      <c r="SO2258"/>
      <c r="SP2258"/>
      <c r="SQ2258"/>
      <c r="SR2258"/>
      <c r="SS2258"/>
      <c r="ST2258"/>
      <c r="SU2258"/>
      <c r="SV2258"/>
      <c r="SW2258"/>
      <c r="SX2258"/>
      <c r="SY2258"/>
      <c r="SZ2258"/>
      <c r="TA2258"/>
      <c r="TB2258"/>
      <c r="TC2258"/>
      <c r="TD2258"/>
      <c r="TE2258"/>
      <c r="TF2258"/>
      <c r="TG2258"/>
      <c r="TH2258"/>
      <c r="TI2258"/>
      <c r="TJ2258"/>
      <c r="TK2258"/>
      <c r="TL2258"/>
      <c r="TM2258"/>
      <c r="TN2258"/>
      <c r="TO2258"/>
      <c r="TP2258"/>
      <c r="TQ2258"/>
      <c r="TR2258"/>
      <c r="TS2258"/>
      <c r="TT2258"/>
      <c r="TU2258"/>
      <c r="TV2258"/>
      <c r="TW2258"/>
      <c r="TX2258"/>
      <c r="TY2258"/>
      <c r="TZ2258"/>
      <c r="UA2258"/>
      <c r="UB2258"/>
      <c r="UC2258"/>
      <c r="UD2258"/>
      <c r="UE2258"/>
      <c r="UF2258"/>
      <c r="UG2258"/>
      <c r="UH2258"/>
      <c r="UI2258"/>
      <c r="UJ2258"/>
      <c r="UK2258"/>
      <c r="UL2258"/>
      <c r="UM2258"/>
      <c r="UN2258"/>
      <c r="UO2258"/>
      <c r="UP2258"/>
      <c r="UQ2258"/>
      <c r="UR2258"/>
      <c r="US2258"/>
      <c r="UT2258"/>
      <c r="UU2258"/>
      <c r="UV2258"/>
      <c r="UW2258"/>
      <c r="UX2258"/>
      <c r="UY2258"/>
      <c r="UZ2258"/>
      <c r="VA2258"/>
      <c r="VB2258"/>
      <c r="VC2258"/>
      <c r="VD2258"/>
      <c r="VE2258"/>
      <c r="VF2258"/>
      <c r="VG2258"/>
      <c r="VH2258"/>
      <c r="VI2258"/>
      <c r="VJ2258"/>
      <c r="VK2258"/>
      <c r="VL2258"/>
      <c r="VM2258"/>
      <c r="VN2258"/>
      <c r="VO2258"/>
      <c r="VP2258"/>
      <c r="VQ2258"/>
      <c r="VR2258"/>
      <c r="VS2258"/>
      <c r="VT2258"/>
      <c r="VU2258"/>
      <c r="VV2258"/>
      <c r="VW2258"/>
      <c r="VX2258"/>
      <c r="VY2258"/>
      <c r="VZ2258"/>
      <c r="WA2258"/>
      <c r="WB2258"/>
      <c r="WC2258"/>
      <c r="WD2258"/>
      <c r="WE2258"/>
      <c r="WF2258"/>
      <c r="WG2258"/>
      <c r="WH2258"/>
      <c r="WI2258"/>
      <c r="WJ2258"/>
      <c r="WK2258"/>
      <c r="WL2258"/>
      <c r="WM2258"/>
      <c r="WN2258"/>
      <c r="WO2258"/>
      <c r="WP2258"/>
      <c r="WQ2258"/>
      <c r="WR2258"/>
      <c r="WS2258"/>
      <c r="WT2258"/>
      <c r="WU2258"/>
      <c r="WV2258"/>
      <c r="WW2258"/>
      <c r="WX2258"/>
      <c r="WY2258"/>
      <c r="WZ2258"/>
      <c r="XA2258"/>
      <c r="XB2258"/>
      <c r="XC2258"/>
      <c r="XD2258"/>
      <c r="XE2258"/>
      <c r="XF2258"/>
      <c r="XG2258"/>
      <c r="XH2258"/>
      <c r="XI2258"/>
      <c r="XJ2258"/>
      <c r="XK2258"/>
      <c r="XL2258"/>
      <c r="XM2258"/>
      <c r="XN2258"/>
      <c r="XO2258"/>
      <c r="XP2258"/>
      <c r="XQ2258"/>
      <c r="XR2258"/>
      <c r="XS2258"/>
      <c r="XT2258"/>
      <c r="XU2258"/>
      <c r="XV2258"/>
      <c r="XW2258"/>
      <c r="XX2258"/>
      <c r="XY2258"/>
      <c r="XZ2258"/>
      <c r="YA2258"/>
      <c r="YB2258"/>
      <c r="YC2258"/>
      <c r="YD2258"/>
      <c r="YE2258"/>
      <c r="YF2258"/>
      <c r="YG2258"/>
      <c r="YH2258"/>
      <c r="YI2258"/>
      <c r="YJ2258"/>
      <c r="YK2258"/>
      <c r="YL2258"/>
      <c r="YM2258"/>
      <c r="YN2258"/>
      <c r="YO2258"/>
      <c r="YP2258"/>
      <c r="YQ2258"/>
      <c r="YR2258"/>
      <c r="YS2258"/>
      <c r="YT2258"/>
      <c r="YU2258"/>
      <c r="YV2258"/>
      <c r="YW2258"/>
      <c r="YX2258"/>
      <c r="YY2258"/>
      <c r="YZ2258"/>
      <c r="ZA2258"/>
      <c r="ZB2258"/>
      <c r="ZC2258"/>
      <c r="ZD2258"/>
      <c r="ZE2258"/>
      <c r="ZF2258"/>
      <c r="ZG2258"/>
      <c r="ZH2258"/>
      <c r="ZI2258"/>
      <c r="ZJ2258"/>
      <c r="ZK2258"/>
      <c r="ZL2258"/>
      <c r="ZM2258"/>
      <c r="ZN2258"/>
      <c r="ZO2258"/>
      <c r="ZP2258"/>
      <c r="ZQ2258"/>
      <c r="ZR2258"/>
      <c r="ZS2258"/>
      <c r="ZT2258"/>
      <c r="ZU2258"/>
      <c r="ZV2258"/>
      <c r="ZW2258"/>
      <c r="ZX2258"/>
      <c r="ZY2258"/>
      <c r="ZZ2258"/>
      <c r="AAA2258"/>
      <c r="AAB2258"/>
      <c r="AAC2258"/>
      <c r="AAD2258"/>
      <c r="AAE2258"/>
      <c r="AAF2258"/>
      <c r="AAG2258"/>
      <c r="AAH2258"/>
      <c r="AAI2258"/>
      <c r="AAJ2258"/>
      <c r="AAK2258"/>
      <c r="AAL2258"/>
      <c r="AAM2258"/>
      <c r="AAN2258"/>
      <c r="AAO2258"/>
      <c r="AAP2258"/>
      <c r="AAQ2258"/>
      <c r="AAR2258"/>
      <c r="AAS2258"/>
      <c r="AAT2258"/>
      <c r="AAU2258"/>
      <c r="AAV2258"/>
      <c r="AAW2258"/>
      <c r="AAX2258"/>
      <c r="AAY2258"/>
      <c r="AAZ2258"/>
      <c r="ABA2258"/>
      <c r="ABB2258"/>
      <c r="ABC2258"/>
      <c r="ABD2258"/>
      <c r="ABE2258"/>
      <c r="ABF2258"/>
      <c r="ABG2258"/>
      <c r="ABH2258"/>
      <c r="ABI2258"/>
      <c r="ABJ2258"/>
      <c r="ABK2258"/>
      <c r="ABL2258"/>
      <c r="ABM2258"/>
      <c r="ABN2258"/>
      <c r="ABO2258"/>
      <c r="ABP2258"/>
      <c r="ABQ2258"/>
      <c r="ABR2258"/>
      <c r="ABS2258"/>
      <c r="ABT2258"/>
      <c r="ABU2258"/>
      <c r="ABV2258"/>
      <c r="ABW2258"/>
      <c r="ABX2258"/>
      <c r="ABY2258"/>
      <c r="ABZ2258"/>
      <c r="ACA2258"/>
      <c r="ACB2258"/>
      <c r="ACC2258"/>
      <c r="ACD2258"/>
      <c r="ACE2258"/>
      <c r="ACF2258"/>
      <c r="ACG2258"/>
      <c r="ACH2258"/>
      <c r="ACI2258"/>
      <c r="ACJ2258"/>
      <c r="ACK2258"/>
      <c r="ACL2258"/>
      <c r="ACM2258"/>
      <c r="ACN2258"/>
      <c r="ACO2258"/>
      <c r="ACP2258"/>
      <c r="ACQ2258"/>
      <c r="ACR2258"/>
      <c r="ACS2258"/>
      <c r="ACT2258"/>
      <c r="ACU2258"/>
      <c r="ACV2258"/>
      <c r="ACW2258"/>
      <c r="ACX2258"/>
      <c r="ACY2258"/>
      <c r="ACZ2258"/>
      <c r="ADA2258"/>
      <c r="ADB2258"/>
      <c r="ADC2258"/>
      <c r="ADD2258"/>
      <c r="ADE2258"/>
      <c r="ADF2258"/>
      <c r="ADG2258"/>
      <c r="ADH2258"/>
      <c r="ADI2258"/>
      <c r="ADJ2258"/>
      <c r="ADK2258"/>
      <c r="ADL2258"/>
      <c r="ADM2258"/>
      <c r="ADN2258"/>
      <c r="ADO2258"/>
      <c r="ADP2258"/>
      <c r="ADQ2258"/>
      <c r="ADR2258"/>
      <c r="ADS2258"/>
      <c r="ADT2258"/>
      <c r="ADU2258"/>
      <c r="ADV2258"/>
      <c r="ADW2258"/>
      <c r="ADX2258"/>
      <c r="ADY2258"/>
      <c r="ADZ2258"/>
      <c r="AEA2258"/>
      <c r="AEB2258"/>
      <c r="AEC2258"/>
      <c r="AED2258"/>
      <c r="AEE2258"/>
      <c r="AEF2258"/>
      <c r="AEG2258"/>
      <c r="AEH2258"/>
      <c r="AEI2258"/>
      <c r="AEJ2258"/>
      <c r="AEK2258"/>
      <c r="AEL2258"/>
      <c r="AEM2258"/>
      <c r="AEN2258"/>
      <c r="AEO2258"/>
      <c r="AEP2258"/>
      <c r="AEQ2258"/>
      <c r="AER2258"/>
      <c r="AES2258"/>
      <c r="AET2258"/>
      <c r="AEU2258"/>
      <c r="AEV2258"/>
      <c r="AEW2258"/>
      <c r="AEX2258"/>
      <c r="AEY2258"/>
      <c r="AEZ2258"/>
      <c r="AFA2258"/>
      <c r="AFB2258"/>
      <c r="AFC2258"/>
      <c r="AFD2258"/>
      <c r="AFE2258"/>
      <c r="AFF2258"/>
      <c r="AFG2258"/>
      <c r="AFH2258"/>
      <c r="AFI2258"/>
      <c r="AFJ2258"/>
      <c r="AFK2258"/>
      <c r="AFL2258"/>
      <c r="AFM2258"/>
      <c r="AFN2258"/>
      <c r="AFO2258"/>
      <c r="AFP2258"/>
      <c r="AFQ2258"/>
      <c r="AFR2258"/>
      <c r="AFS2258"/>
      <c r="AFT2258"/>
      <c r="AFU2258"/>
      <c r="AFV2258"/>
      <c r="AFW2258"/>
      <c r="AFX2258"/>
      <c r="AFY2258"/>
      <c r="AFZ2258"/>
      <c r="AGA2258"/>
      <c r="AGB2258"/>
      <c r="AGC2258"/>
      <c r="AGD2258"/>
      <c r="AGE2258"/>
      <c r="AGF2258"/>
      <c r="AGG2258"/>
      <c r="AGH2258"/>
      <c r="AGI2258"/>
      <c r="AGJ2258"/>
      <c r="AGK2258"/>
      <c r="AGL2258"/>
      <c r="AGM2258"/>
      <c r="AGN2258"/>
      <c r="AGO2258"/>
      <c r="AGP2258"/>
      <c r="AGQ2258"/>
      <c r="AGR2258"/>
      <c r="AGS2258"/>
      <c r="AGT2258"/>
      <c r="AGU2258"/>
      <c r="AGV2258"/>
      <c r="AGW2258"/>
      <c r="AGX2258"/>
      <c r="AGY2258"/>
      <c r="AGZ2258"/>
      <c r="AHA2258"/>
      <c r="AHB2258"/>
      <c r="AHC2258"/>
      <c r="AHD2258"/>
      <c r="AHE2258"/>
      <c r="AHF2258"/>
      <c r="AHG2258"/>
      <c r="AHH2258"/>
      <c r="AHI2258"/>
      <c r="AHJ2258"/>
      <c r="AHK2258"/>
      <c r="AHL2258"/>
      <c r="AHM2258"/>
      <c r="AHN2258"/>
      <c r="AHO2258"/>
      <c r="AHP2258"/>
      <c r="AHQ2258"/>
      <c r="AHR2258"/>
      <c r="AHS2258"/>
      <c r="AHT2258"/>
      <c r="AHU2258"/>
      <c r="AHV2258"/>
      <c r="AHW2258"/>
      <c r="AHX2258"/>
      <c r="AHY2258"/>
      <c r="AHZ2258"/>
      <c r="AIA2258"/>
      <c r="AIB2258"/>
      <c r="AIC2258"/>
      <c r="AID2258"/>
      <c r="AIE2258"/>
      <c r="AIF2258"/>
      <c r="AIG2258"/>
      <c r="AIH2258"/>
      <c r="AII2258"/>
      <c r="AIJ2258"/>
      <c r="AIK2258"/>
      <c r="AIL2258"/>
      <c r="AIM2258"/>
      <c r="AIN2258"/>
      <c r="AIO2258"/>
      <c r="AIP2258"/>
      <c r="AIQ2258"/>
      <c r="AIR2258"/>
      <c r="AIS2258"/>
      <c r="AIT2258"/>
      <c r="AIU2258"/>
      <c r="AIV2258"/>
      <c r="AIW2258"/>
      <c r="AIX2258"/>
      <c r="AIY2258"/>
      <c r="AIZ2258"/>
      <c r="AJA2258"/>
      <c r="AJB2258"/>
      <c r="AJC2258"/>
      <c r="AJD2258"/>
      <c r="AJE2258"/>
      <c r="AJF2258"/>
      <c r="AJG2258"/>
      <c r="AJH2258"/>
      <c r="AJI2258"/>
      <c r="AJJ2258"/>
      <c r="AJK2258"/>
      <c r="AJL2258"/>
      <c r="AJM2258"/>
      <c r="AJN2258"/>
      <c r="AJO2258"/>
      <c r="AJP2258"/>
      <c r="AJQ2258"/>
      <c r="AJR2258"/>
      <c r="AJS2258"/>
      <c r="AJT2258"/>
      <c r="AJU2258"/>
      <c r="AJV2258"/>
      <c r="AJW2258"/>
      <c r="AJX2258"/>
      <c r="AJY2258"/>
      <c r="AJZ2258"/>
      <c r="AKA2258"/>
      <c r="AKB2258"/>
      <c r="AKC2258"/>
      <c r="AKD2258"/>
      <c r="AKE2258"/>
      <c r="AKF2258"/>
      <c r="AKG2258"/>
      <c r="AKH2258"/>
      <c r="AKI2258"/>
      <c r="AKJ2258"/>
      <c r="AKK2258"/>
      <c r="AKL2258"/>
      <c r="AKM2258"/>
      <c r="AKN2258"/>
      <c r="AKO2258"/>
      <c r="AKP2258"/>
      <c r="AKQ2258"/>
      <c r="AKR2258"/>
      <c r="AKS2258"/>
      <c r="AKT2258"/>
      <c r="AKU2258"/>
      <c r="AKV2258"/>
      <c r="AKW2258"/>
      <c r="AKX2258"/>
      <c r="AKY2258"/>
      <c r="AKZ2258"/>
      <c r="ALA2258"/>
      <c r="ALB2258"/>
      <c r="ALC2258"/>
      <c r="ALD2258"/>
      <c r="ALE2258"/>
      <c r="ALF2258"/>
      <c r="ALG2258"/>
      <c r="ALH2258"/>
      <c r="ALI2258"/>
      <c r="ALJ2258"/>
      <c r="ALK2258"/>
      <c r="ALL2258"/>
      <c r="ALM2258"/>
      <c r="ALN2258"/>
      <c r="ALO2258"/>
      <c r="ALP2258"/>
      <c r="ALQ2258"/>
      <c r="ALR2258"/>
      <c r="ALS2258"/>
      <c r="ALT2258"/>
      <c r="ALU2258"/>
      <c r="ALV2258"/>
      <c r="ALW2258"/>
      <c r="ALX2258"/>
      <c r="ALY2258"/>
      <c r="ALZ2258"/>
      <c r="AMA2258"/>
      <c r="AMB2258"/>
      <c r="AMC2258"/>
      <c r="AMD2258"/>
      <c r="AME2258"/>
      <c r="AMF2258"/>
      <c r="AMG2258"/>
      <c r="AMH2258"/>
      <c r="AMI2258"/>
      <c r="AMJ2258"/>
      <c r="AMK2258"/>
      <c r="AML2258"/>
      <c r="AMM2258"/>
      <c r="AMN2258"/>
      <c r="AMO2258"/>
      <c r="AMP2258"/>
      <c r="AMQ2258"/>
      <c r="AMR2258"/>
      <c r="AMS2258"/>
      <c r="AMT2258"/>
      <c r="AMU2258"/>
      <c r="AMV2258"/>
      <c r="AMW2258"/>
      <c r="AMX2258"/>
      <c r="AMY2258"/>
      <c r="AMZ2258"/>
      <c r="ANA2258"/>
      <c r="ANB2258"/>
      <c r="ANC2258"/>
      <c r="AND2258"/>
      <c r="ANE2258"/>
      <c r="ANF2258"/>
      <c r="ANG2258"/>
      <c r="ANH2258"/>
      <c r="ANI2258"/>
      <c r="ANJ2258"/>
      <c r="ANK2258"/>
      <c r="ANL2258"/>
      <c r="ANM2258"/>
      <c r="ANN2258"/>
      <c r="ANO2258"/>
      <c r="ANP2258"/>
      <c r="ANQ2258"/>
      <c r="ANR2258"/>
      <c r="ANS2258"/>
      <c r="ANT2258"/>
      <c r="ANU2258"/>
      <c r="ANV2258"/>
      <c r="ANW2258"/>
      <c r="ANX2258"/>
      <c r="ANY2258"/>
      <c r="ANZ2258"/>
      <c r="AOA2258"/>
      <c r="AOB2258"/>
      <c r="AOC2258"/>
      <c r="AOD2258"/>
      <c r="AOE2258"/>
      <c r="AOF2258"/>
      <c r="AOG2258"/>
      <c r="AOH2258"/>
      <c r="AOI2258"/>
      <c r="AOJ2258"/>
      <c r="AOK2258"/>
      <c r="AOL2258"/>
      <c r="AOM2258"/>
      <c r="AON2258"/>
      <c r="AOO2258"/>
      <c r="AOP2258"/>
      <c r="AOQ2258"/>
      <c r="AOR2258"/>
      <c r="AOS2258"/>
      <c r="AOT2258"/>
      <c r="AOU2258"/>
      <c r="AOV2258"/>
      <c r="AOW2258"/>
      <c r="AOX2258"/>
      <c r="AOY2258"/>
      <c r="AOZ2258"/>
      <c r="APA2258"/>
      <c r="APB2258"/>
      <c r="APC2258"/>
      <c r="APD2258"/>
      <c r="APE2258"/>
      <c r="APF2258"/>
      <c r="APG2258"/>
      <c r="APH2258"/>
      <c r="API2258"/>
      <c r="APJ2258"/>
      <c r="APK2258"/>
      <c r="APL2258"/>
      <c r="APM2258"/>
      <c r="APN2258"/>
      <c r="APO2258"/>
      <c r="APP2258"/>
      <c r="APQ2258"/>
      <c r="APR2258"/>
      <c r="APS2258"/>
      <c r="APT2258"/>
      <c r="APU2258"/>
      <c r="APV2258"/>
      <c r="APW2258"/>
      <c r="APX2258"/>
      <c r="APY2258"/>
      <c r="APZ2258"/>
      <c r="AQA2258"/>
      <c r="AQB2258"/>
      <c r="AQC2258"/>
      <c r="AQD2258"/>
      <c r="AQE2258"/>
      <c r="AQF2258"/>
      <c r="AQG2258"/>
      <c r="AQH2258"/>
      <c r="AQI2258"/>
      <c r="AQJ2258"/>
      <c r="AQK2258"/>
      <c r="AQL2258"/>
      <c r="AQM2258"/>
      <c r="AQN2258"/>
      <c r="AQO2258"/>
      <c r="AQP2258"/>
      <c r="AQQ2258"/>
      <c r="AQR2258"/>
      <c r="AQS2258"/>
      <c r="AQT2258"/>
      <c r="AQU2258"/>
      <c r="AQV2258"/>
      <c r="AQW2258"/>
      <c r="AQX2258"/>
      <c r="AQY2258"/>
      <c r="AQZ2258"/>
      <c r="ARA2258"/>
      <c r="ARB2258"/>
      <c r="ARC2258"/>
      <c r="ARD2258"/>
      <c r="ARE2258"/>
      <c r="ARF2258"/>
      <c r="ARG2258"/>
      <c r="ARH2258"/>
      <c r="ARI2258"/>
      <c r="ARJ2258"/>
      <c r="ARK2258"/>
      <c r="ARL2258"/>
      <c r="ARM2258"/>
      <c r="ARN2258"/>
      <c r="ARO2258"/>
      <c r="ARP2258"/>
      <c r="ARQ2258"/>
      <c r="ARR2258"/>
      <c r="ARS2258"/>
      <c r="ART2258"/>
      <c r="ARU2258"/>
      <c r="ARV2258"/>
      <c r="ARW2258"/>
      <c r="ARX2258"/>
      <c r="ARY2258"/>
      <c r="ARZ2258"/>
      <c r="ASA2258"/>
      <c r="ASB2258"/>
      <c r="ASC2258"/>
      <c r="ASD2258"/>
      <c r="ASE2258"/>
      <c r="ASF2258"/>
      <c r="ASG2258"/>
      <c r="ASH2258"/>
      <c r="ASI2258"/>
      <c r="ASJ2258"/>
      <c r="ASK2258"/>
      <c r="ASL2258"/>
      <c r="ASM2258"/>
      <c r="ASN2258"/>
      <c r="ASO2258"/>
      <c r="ASP2258"/>
      <c r="ASQ2258"/>
      <c r="ASR2258"/>
      <c r="ASS2258"/>
      <c r="AST2258"/>
      <c r="ASU2258"/>
      <c r="ASV2258"/>
      <c r="ASW2258"/>
      <c r="ASX2258"/>
      <c r="ASY2258"/>
      <c r="ASZ2258"/>
      <c r="ATA2258"/>
      <c r="ATB2258"/>
      <c r="ATC2258"/>
      <c r="ATD2258"/>
      <c r="ATE2258"/>
      <c r="ATF2258"/>
      <c r="ATG2258"/>
      <c r="ATH2258"/>
      <c r="ATI2258"/>
      <c r="ATJ2258"/>
      <c r="ATK2258"/>
      <c r="ATL2258"/>
      <c r="ATM2258"/>
      <c r="ATN2258"/>
      <c r="ATO2258"/>
      <c r="ATP2258"/>
      <c r="ATQ2258"/>
      <c r="ATR2258"/>
      <c r="ATS2258"/>
      <c r="ATT2258"/>
      <c r="ATU2258"/>
      <c r="ATV2258"/>
      <c r="ATW2258"/>
      <c r="ATX2258"/>
      <c r="ATY2258"/>
      <c r="ATZ2258"/>
      <c r="AUA2258"/>
      <c r="AUB2258"/>
      <c r="AUC2258"/>
      <c r="AUD2258"/>
      <c r="AUE2258"/>
      <c r="AUF2258"/>
      <c r="AUG2258"/>
      <c r="AUH2258"/>
      <c r="AUI2258"/>
      <c r="AUJ2258"/>
      <c r="AUK2258"/>
      <c r="AUL2258"/>
      <c r="AUM2258"/>
      <c r="AUN2258"/>
      <c r="AUO2258"/>
      <c r="AUP2258"/>
      <c r="AUQ2258"/>
      <c r="AUR2258"/>
      <c r="AUS2258"/>
      <c r="AUT2258"/>
      <c r="AUU2258"/>
      <c r="AUV2258"/>
      <c r="AUW2258"/>
      <c r="AUX2258"/>
      <c r="AUY2258"/>
      <c r="AUZ2258"/>
      <c r="AVA2258"/>
      <c r="AVB2258"/>
      <c r="AVC2258"/>
      <c r="AVD2258"/>
      <c r="AVE2258"/>
      <c r="AVF2258"/>
      <c r="AVG2258"/>
      <c r="AVH2258"/>
      <c r="AVI2258"/>
      <c r="AVJ2258"/>
      <c r="AVK2258"/>
      <c r="AVL2258"/>
      <c r="AVM2258"/>
      <c r="AVN2258"/>
      <c r="AVO2258"/>
      <c r="AVP2258"/>
      <c r="AVQ2258"/>
      <c r="AVR2258"/>
      <c r="AVS2258"/>
      <c r="AVT2258"/>
      <c r="AVU2258"/>
      <c r="AVV2258"/>
      <c r="AVW2258"/>
      <c r="AVX2258"/>
      <c r="AVY2258"/>
      <c r="AVZ2258"/>
      <c r="AWA2258"/>
      <c r="AWB2258"/>
      <c r="AWC2258"/>
      <c r="AWD2258"/>
      <c r="AWE2258"/>
      <c r="AWF2258"/>
      <c r="AWG2258"/>
      <c r="AWH2258"/>
      <c r="AWI2258"/>
      <c r="AWJ2258"/>
      <c r="AWK2258"/>
      <c r="AWL2258"/>
      <c r="AWM2258"/>
      <c r="AWN2258"/>
      <c r="AWO2258"/>
      <c r="AWP2258"/>
      <c r="AWQ2258"/>
      <c r="AWR2258"/>
      <c r="AWS2258"/>
      <c r="AWT2258"/>
      <c r="AWU2258"/>
      <c r="AWV2258"/>
      <c r="AWW2258"/>
      <c r="AWX2258"/>
      <c r="AWY2258"/>
      <c r="AWZ2258"/>
      <c r="AXA2258"/>
      <c r="AXB2258"/>
      <c r="AXC2258"/>
      <c r="AXD2258"/>
      <c r="AXE2258"/>
      <c r="AXF2258"/>
      <c r="AXG2258"/>
      <c r="AXH2258"/>
      <c r="AXI2258"/>
      <c r="AXJ2258"/>
      <c r="AXK2258"/>
      <c r="AXL2258"/>
      <c r="AXM2258"/>
      <c r="AXN2258"/>
      <c r="AXO2258"/>
      <c r="AXP2258"/>
      <c r="AXQ2258"/>
      <c r="AXR2258"/>
      <c r="AXS2258"/>
      <c r="AXT2258"/>
      <c r="AXU2258"/>
      <c r="AXV2258"/>
      <c r="AXW2258"/>
      <c r="AXX2258"/>
      <c r="AXY2258"/>
      <c r="AXZ2258"/>
      <c r="AYA2258"/>
      <c r="AYB2258"/>
      <c r="AYC2258"/>
      <c r="AYD2258"/>
      <c r="AYE2258"/>
      <c r="AYF2258"/>
      <c r="AYG2258"/>
      <c r="AYH2258"/>
      <c r="AYI2258"/>
      <c r="AYJ2258"/>
      <c r="AYK2258"/>
      <c r="AYL2258"/>
      <c r="AYM2258"/>
      <c r="AYN2258"/>
      <c r="AYO2258"/>
      <c r="AYP2258"/>
      <c r="AYQ2258"/>
      <c r="AYR2258"/>
      <c r="AYS2258"/>
      <c r="AYT2258"/>
      <c r="AYU2258"/>
      <c r="AYV2258"/>
      <c r="AYW2258"/>
      <c r="AYX2258"/>
      <c r="AYY2258"/>
      <c r="AYZ2258"/>
      <c r="AZA2258"/>
      <c r="AZB2258"/>
      <c r="AZC2258"/>
      <c r="AZD2258"/>
      <c r="AZE2258"/>
      <c r="AZF2258"/>
      <c r="AZG2258"/>
      <c r="AZH2258"/>
      <c r="AZI2258"/>
      <c r="AZJ2258"/>
      <c r="AZK2258"/>
      <c r="AZL2258"/>
      <c r="AZM2258"/>
      <c r="AZN2258"/>
      <c r="AZO2258"/>
      <c r="AZP2258"/>
      <c r="AZQ2258"/>
      <c r="AZR2258"/>
      <c r="AZS2258"/>
      <c r="AZT2258"/>
      <c r="AZU2258"/>
      <c r="AZV2258"/>
      <c r="AZW2258"/>
      <c r="AZX2258"/>
      <c r="AZY2258"/>
      <c r="AZZ2258"/>
      <c r="BAA2258"/>
      <c r="BAB2258"/>
      <c r="BAC2258"/>
      <c r="BAD2258"/>
      <c r="BAE2258"/>
      <c r="BAF2258"/>
      <c r="BAG2258"/>
      <c r="BAH2258"/>
      <c r="BAI2258"/>
      <c r="BAJ2258"/>
      <c r="BAK2258"/>
      <c r="BAL2258"/>
      <c r="BAM2258"/>
      <c r="BAN2258"/>
      <c r="BAO2258"/>
      <c r="BAP2258"/>
      <c r="BAQ2258"/>
      <c r="BAR2258"/>
      <c r="BAS2258"/>
      <c r="BAT2258"/>
      <c r="BAU2258"/>
      <c r="BAV2258"/>
      <c r="BAW2258"/>
      <c r="BAX2258"/>
      <c r="BAY2258"/>
      <c r="BAZ2258"/>
      <c r="BBA2258"/>
      <c r="BBB2258"/>
      <c r="BBC2258"/>
      <c r="BBD2258"/>
      <c r="BBE2258"/>
      <c r="BBF2258"/>
      <c r="BBG2258"/>
      <c r="BBH2258"/>
      <c r="BBI2258"/>
      <c r="BBJ2258"/>
      <c r="BBK2258"/>
      <c r="BBL2258"/>
      <c r="BBM2258"/>
      <c r="BBN2258"/>
      <c r="BBO2258"/>
      <c r="BBP2258"/>
      <c r="BBQ2258"/>
      <c r="BBR2258"/>
      <c r="BBS2258"/>
      <c r="BBT2258"/>
      <c r="BBU2258"/>
      <c r="BBV2258"/>
      <c r="BBW2258"/>
      <c r="BBX2258"/>
      <c r="BBY2258"/>
      <c r="BBZ2258"/>
      <c r="BCA2258"/>
      <c r="BCB2258"/>
      <c r="BCC2258"/>
      <c r="BCD2258"/>
      <c r="BCE2258"/>
      <c r="BCF2258"/>
      <c r="BCG2258"/>
      <c r="BCH2258"/>
      <c r="BCI2258"/>
      <c r="BCJ2258"/>
      <c r="BCK2258"/>
      <c r="BCL2258"/>
      <c r="BCM2258"/>
      <c r="BCN2258"/>
      <c r="BCO2258"/>
      <c r="BCP2258"/>
      <c r="BCQ2258"/>
      <c r="BCR2258"/>
      <c r="BCS2258"/>
      <c r="BCT2258"/>
      <c r="BCU2258"/>
      <c r="BCV2258"/>
      <c r="BCW2258"/>
      <c r="BCX2258"/>
      <c r="BCY2258"/>
      <c r="BCZ2258"/>
      <c r="BDA2258"/>
      <c r="BDB2258"/>
      <c r="BDC2258"/>
      <c r="BDD2258"/>
      <c r="BDE2258"/>
      <c r="BDF2258"/>
      <c r="BDG2258"/>
      <c r="BDH2258"/>
      <c r="BDI2258"/>
      <c r="BDJ2258"/>
      <c r="BDK2258"/>
      <c r="BDL2258"/>
      <c r="BDM2258"/>
      <c r="BDN2258"/>
      <c r="BDO2258"/>
      <c r="BDP2258"/>
      <c r="BDQ2258"/>
      <c r="BDR2258"/>
      <c r="BDS2258"/>
      <c r="BDT2258"/>
      <c r="BDU2258"/>
      <c r="BDV2258"/>
      <c r="BDW2258"/>
      <c r="BDX2258"/>
      <c r="BDY2258"/>
      <c r="BDZ2258"/>
      <c r="BEA2258"/>
      <c r="BEB2258"/>
      <c r="BEC2258"/>
      <c r="BED2258"/>
      <c r="BEE2258"/>
      <c r="BEF2258"/>
      <c r="BEG2258"/>
      <c r="BEH2258"/>
      <c r="BEI2258"/>
      <c r="BEJ2258"/>
      <c r="BEK2258"/>
      <c r="BEL2258"/>
      <c r="BEM2258"/>
      <c r="BEN2258"/>
      <c r="BEO2258"/>
      <c r="BEP2258"/>
      <c r="BEQ2258"/>
      <c r="BER2258"/>
      <c r="BES2258"/>
      <c r="BET2258"/>
      <c r="BEU2258"/>
      <c r="BEV2258"/>
      <c r="BEW2258"/>
      <c r="BEX2258"/>
      <c r="BEY2258"/>
      <c r="BEZ2258"/>
      <c r="BFA2258"/>
      <c r="BFB2258"/>
      <c r="BFC2258"/>
      <c r="BFD2258"/>
      <c r="BFE2258"/>
      <c r="BFF2258"/>
      <c r="BFG2258"/>
      <c r="BFH2258"/>
      <c r="BFI2258"/>
      <c r="BFJ2258"/>
      <c r="BFK2258"/>
      <c r="BFL2258"/>
      <c r="BFM2258"/>
      <c r="BFN2258"/>
      <c r="BFO2258"/>
      <c r="BFP2258"/>
      <c r="BFQ2258"/>
      <c r="BFR2258"/>
      <c r="BFS2258"/>
      <c r="BFT2258"/>
      <c r="BFU2258"/>
      <c r="BFV2258"/>
      <c r="BFW2258"/>
      <c r="BFX2258"/>
      <c r="BFY2258"/>
      <c r="BFZ2258"/>
      <c r="BGA2258"/>
      <c r="BGB2258"/>
      <c r="BGC2258"/>
      <c r="BGD2258"/>
      <c r="BGE2258"/>
      <c r="BGF2258"/>
      <c r="BGG2258"/>
      <c r="BGH2258"/>
      <c r="BGI2258"/>
      <c r="BGJ2258"/>
      <c r="BGK2258"/>
      <c r="BGL2258"/>
      <c r="BGM2258"/>
      <c r="BGN2258"/>
      <c r="BGO2258"/>
      <c r="BGP2258"/>
      <c r="BGQ2258"/>
      <c r="BGR2258"/>
      <c r="BGS2258"/>
      <c r="BGT2258"/>
      <c r="BGU2258"/>
      <c r="BGV2258"/>
      <c r="BGW2258"/>
      <c r="BGX2258"/>
      <c r="BGY2258"/>
      <c r="BGZ2258"/>
      <c r="BHA2258"/>
      <c r="BHB2258"/>
      <c r="BHC2258"/>
      <c r="BHD2258"/>
      <c r="BHE2258"/>
      <c r="BHF2258"/>
      <c r="BHG2258"/>
      <c r="BHH2258"/>
      <c r="BHI2258"/>
      <c r="BHJ2258"/>
      <c r="BHK2258"/>
      <c r="BHL2258"/>
      <c r="BHM2258"/>
      <c r="BHN2258"/>
      <c r="BHO2258"/>
      <c r="BHP2258"/>
      <c r="BHQ2258"/>
      <c r="BHR2258"/>
      <c r="BHS2258"/>
      <c r="BHT2258"/>
      <c r="BHU2258"/>
      <c r="BHV2258"/>
      <c r="BHW2258"/>
      <c r="BHX2258"/>
      <c r="BHY2258"/>
      <c r="BHZ2258"/>
      <c r="BIA2258"/>
      <c r="BIB2258"/>
      <c r="BIC2258"/>
      <c r="BID2258"/>
      <c r="BIE2258"/>
      <c r="BIF2258"/>
      <c r="BIG2258"/>
      <c r="BIH2258"/>
      <c r="BII2258"/>
      <c r="BIJ2258"/>
      <c r="BIK2258"/>
      <c r="BIL2258"/>
      <c r="BIM2258"/>
      <c r="BIN2258"/>
      <c r="BIO2258"/>
      <c r="BIP2258"/>
      <c r="BIQ2258"/>
      <c r="BIR2258"/>
      <c r="BIS2258"/>
      <c r="BIT2258"/>
      <c r="BIU2258"/>
      <c r="BIV2258"/>
      <c r="BIW2258"/>
      <c r="BIX2258"/>
      <c r="BIY2258"/>
      <c r="BIZ2258"/>
      <c r="BJA2258"/>
      <c r="BJB2258"/>
    </row>
    <row r="2260" spans="1:1614" ht="21" x14ac:dyDescent="0.5">
      <c r="A2260" s="231">
        <v>2015</v>
      </c>
    </row>
    <row r="2262" spans="1:1614" x14ac:dyDescent="0.35">
      <c r="A2262" s="254" t="s">
        <v>641</v>
      </c>
      <c r="B2262" s="281">
        <v>6996107</v>
      </c>
      <c r="C2262" s="281">
        <v>4526255</v>
      </c>
      <c r="D2262" s="281">
        <v>994080</v>
      </c>
      <c r="E2262" s="281">
        <v>997602</v>
      </c>
      <c r="F2262" s="281">
        <v>2564671</v>
      </c>
      <c r="G2262" s="281">
        <v>259446</v>
      </c>
      <c r="H2262" s="281">
        <v>16338161</v>
      </c>
    </row>
    <row r="2263" spans="1:1614" x14ac:dyDescent="0.35">
      <c r="A2263" s="254" t="s">
        <v>642</v>
      </c>
      <c r="B2263" s="281">
        <v>5740911</v>
      </c>
      <c r="C2263" s="281">
        <v>3503508</v>
      </c>
      <c r="D2263" s="281">
        <v>830935</v>
      </c>
      <c r="E2263" s="281">
        <v>1205277</v>
      </c>
      <c r="F2263" s="281">
        <v>2534774</v>
      </c>
      <c r="G2263" s="281">
        <v>241243</v>
      </c>
      <c r="H2263" s="281">
        <v>14056648</v>
      </c>
    </row>
    <row r="2264" spans="1:1614" x14ac:dyDescent="0.35">
      <c r="A2264" s="254" t="s">
        <v>643</v>
      </c>
      <c r="B2264" s="281">
        <v>5687570</v>
      </c>
      <c r="C2264" s="281">
        <v>3433712</v>
      </c>
      <c r="D2264" s="281">
        <v>1008161</v>
      </c>
      <c r="E2264" s="281">
        <v>1075092</v>
      </c>
      <c r="F2264" s="281">
        <v>2329598</v>
      </c>
      <c r="G2264" s="281">
        <v>245773</v>
      </c>
      <c r="H2264" s="281">
        <v>13779906</v>
      </c>
    </row>
    <row r="2265" spans="1:1614" x14ac:dyDescent="0.35">
      <c r="A2265" s="254" t="s">
        <v>856</v>
      </c>
      <c r="B2265" s="281">
        <v>7692958</v>
      </c>
      <c r="C2265" s="281">
        <v>3669730</v>
      </c>
      <c r="D2265" s="281">
        <v>1060733</v>
      </c>
      <c r="E2265" s="281">
        <v>725849</v>
      </c>
      <c r="F2265" s="281">
        <v>1428784</v>
      </c>
      <c r="G2265" s="281">
        <v>241000</v>
      </c>
      <c r="H2265" s="281">
        <v>14819054</v>
      </c>
    </row>
    <row r="2266" spans="1:1614" x14ac:dyDescent="0.35">
      <c r="A2266" s="254" t="s">
        <v>645</v>
      </c>
      <c r="B2266" s="281">
        <v>4878391</v>
      </c>
      <c r="C2266" s="281">
        <v>3445174</v>
      </c>
      <c r="D2266" s="281">
        <v>1579274</v>
      </c>
      <c r="E2266" s="281">
        <v>974338</v>
      </c>
      <c r="F2266" s="281">
        <v>1939628</v>
      </c>
      <c r="G2266" s="281">
        <v>372029</v>
      </c>
      <c r="H2266" s="281">
        <v>13188834</v>
      </c>
    </row>
    <row r="2267" spans="1:1614" x14ac:dyDescent="0.35">
      <c r="A2267" s="254" t="s">
        <v>646</v>
      </c>
      <c r="B2267" s="281">
        <v>7254240</v>
      </c>
      <c r="C2267" s="281">
        <v>3972619</v>
      </c>
      <c r="D2267" s="281">
        <v>1674490</v>
      </c>
      <c r="E2267" s="281">
        <v>1019870</v>
      </c>
      <c r="F2267" s="281">
        <v>1858063</v>
      </c>
      <c r="G2267" s="281">
        <v>369576</v>
      </c>
      <c r="H2267" s="281">
        <v>16148858</v>
      </c>
    </row>
    <row r="2268" spans="1:1614" x14ac:dyDescent="0.35">
      <c r="A2268" s="254" t="s">
        <v>647</v>
      </c>
      <c r="B2268" s="281">
        <v>5456972</v>
      </c>
      <c r="C2268" s="281">
        <v>4917908</v>
      </c>
      <c r="D2268" s="281">
        <v>2016574</v>
      </c>
      <c r="E2268" s="281">
        <v>959286</v>
      </c>
      <c r="F2268" s="281">
        <v>2108634</v>
      </c>
      <c r="G2268" s="281">
        <v>273387</v>
      </c>
      <c r="H2268" s="281">
        <v>15732761</v>
      </c>
    </row>
    <row r="2269" spans="1:1614" x14ac:dyDescent="0.35">
      <c r="A2269" s="254" t="s">
        <v>858</v>
      </c>
      <c r="B2269" s="281">
        <v>4924796</v>
      </c>
      <c r="C2269" s="281">
        <v>3815655</v>
      </c>
      <c r="D2269" s="281">
        <v>1053117</v>
      </c>
      <c r="E2269" s="281">
        <v>1641139</v>
      </c>
      <c r="F2269" s="281">
        <v>1682836</v>
      </c>
      <c r="G2269" s="281">
        <v>285300</v>
      </c>
      <c r="H2269" s="281">
        <v>13402843</v>
      </c>
    </row>
    <row r="2270" spans="1:1614" x14ac:dyDescent="0.35">
      <c r="A2270" s="254" t="s">
        <v>649</v>
      </c>
      <c r="B2270" s="281">
        <v>4415362</v>
      </c>
      <c r="C2270" s="281">
        <v>3508047</v>
      </c>
      <c r="D2270" s="281">
        <v>583517</v>
      </c>
      <c r="E2270" s="281">
        <v>1072749</v>
      </c>
      <c r="F2270" s="281">
        <v>1710674</v>
      </c>
      <c r="G2270" s="281">
        <v>193029</v>
      </c>
      <c r="H2270" s="281">
        <v>11483378</v>
      </c>
    </row>
    <row r="2271" spans="1:1614" x14ac:dyDescent="0.35">
      <c r="A2271" s="254" t="s">
        <v>650</v>
      </c>
      <c r="B2271" s="281">
        <v>7498135</v>
      </c>
      <c r="C2271" s="281">
        <v>4440584</v>
      </c>
      <c r="D2271" s="281">
        <v>605931</v>
      </c>
      <c r="E2271" s="281">
        <v>995388</v>
      </c>
      <c r="F2271" s="281">
        <v>2082305</v>
      </c>
      <c r="G2271" s="281">
        <v>196232</v>
      </c>
      <c r="H2271" s="281">
        <v>15818575</v>
      </c>
    </row>
    <row r="2272" spans="1:1614" x14ac:dyDescent="0.35">
      <c r="A2272" s="254" t="s">
        <v>651</v>
      </c>
      <c r="B2272" s="281">
        <v>7147185</v>
      </c>
      <c r="C2272" s="281">
        <v>3425932</v>
      </c>
      <c r="D2272" s="281">
        <v>683673</v>
      </c>
      <c r="E2272" s="281">
        <v>1008530</v>
      </c>
      <c r="F2272" s="281">
        <v>2243243</v>
      </c>
      <c r="G2272" s="281">
        <v>298369</v>
      </c>
      <c r="H2272" s="281">
        <v>14806932</v>
      </c>
    </row>
    <row r="2273" spans="1:8" x14ac:dyDescent="0.35">
      <c r="A2273" s="254" t="s">
        <v>652</v>
      </c>
      <c r="B2273" s="281">
        <v>9171782</v>
      </c>
      <c r="C2273" s="281">
        <v>4378287</v>
      </c>
      <c r="D2273" s="281">
        <v>977872</v>
      </c>
      <c r="E2273" s="281">
        <v>764749</v>
      </c>
      <c r="F2273" s="281">
        <v>2062932</v>
      </c>
      <c r="G2273" s="281">
        <v>313239</v>
      </c>
      <c r="H2273" s="281">
        <v>17668861</v>
      </c>
    </row>
    <row r="2274" spans="1:8" x14ac:dyDescent="0.35">
      <c r="A2274" s="254" t="s">
        <v>859</v>
      </c>
      <c r="B2274" s="281">
        <v>7420793</v>
      </c>
      <c r="C2274" s="281">
        <v>3920301</v>
      </c>
      <c r="D2274" s="281">
        <v>896399</v>
      </c>
      <c r="E2274" s="281">
        <v>927284</v>
      </c>
      <c r="F2274" s="281">
        <v>1749483</v>
      </c>
      <c r="G2274" s="281">
        <v>337769</v>
      </c>
      <c r="H2274" s="281">
        <v>15252029</v>
      </c>
    </row>
    <row r="2275" spans="1:8" x14ac:dyDescent="0.35">
      <c r="A2275" s="254" t="s">
        <v>654</v>
      </c>
      <c r="B2275" s="281">
        <v>4862276</v>
      </c>
      <c r="C2275" s="281">
        <v>2384118</v>
      </c>
      <c r="D2275" s="281">
        <v>630682</v>
      </c>
      <c r="E2275" s="281">
        <v>896501</v>
      </c>
      <c r="F2275" s="281">
        <v>1748653</v>
      </c>
      <c r="G2275" s="281">
        <v>207063</v>
      </c>
      <c r="H2275" s="281">
        <v>10729293</v>
      </c>
    </row>
    <row r="2276" spans="1:8" x14ac:dyDescent="0.35">
      <c r="A2276" s="254" t="s">
        <v>655</v>
      </c>
      <c r="B2276" s="281">
        <v>5913631</v>
      </c>
      <c r="C2276" s="281">
        <v>3173909</v>
      </c>
      <c r="D2276" s="281">
        <v>705924</v>
      </c>
      <c r="E2276" s="281">
        <v>1003180</v>
      </c>
      <c r="F2276" s="281">
        <v>2171215</v>
      </c>
      <c r="G2276" s="281">
        <v>346155</v>
      </c>
      <c r="H2276" s="281">
        <v>13314014</v>
      </c>
    </row>
    <row r="2277" spans="1:8" x14ac:dyDescent="0.35">
      <c r="A2277" s="254" t="s">
        <v>656</v>
      </c>
      <c r="B2277" s="281">
        <v>4156027</v>
      </c>
      <c r="C2277" s="281">
        <v>2347783</v>
      </c>
      <c r="D2277" s="281">
        <v>737991</v>
      </c>
      <c r="E2277" s="281">
        <v>1002659</v>
      </c>
      <c r="F2277" s="281">
        <v>1940250</v>
      </c>
      <c r="G2277" s="281">
        <v>259541</v>
      </c>
      <c r="H2277" s="281">
        <v>10444251</v>
      </c>
    </row>
    <row r="2278" spans="1:8" x14ac:dyDescent="0.35">
      <c r="A2278" s="254" t="s">
        <v>657</v>
      </c>
      <c r="B2278" s="281">
        <v>6148482</v>
      </c>
      <c r="C2278" s="281">
        <v>3545208</v>
      </c>
      <c r="D2278" s="281">
        <v>919335</v>
      </c>
      <c r="E2278" s="281">
        <v>1089391</v>
      </c>
      <c r="F2278" s="281">
        <v>1938813</v>
      </c>
      <c r="G2278" s="281">
        <v>501180</v>
      </c>
      <c r="H2278" s="281">
        <v>14142409</v>
      </c>
    </row>
    <row r="2279" spans="1:8" x14ac:dyDescent="0.35">
      <c r="A2279" s="254" t="s">
        <v>860</v>
      </c>
      <c r="B2279" s="281">
        <v>7013664</v>
      </c>
      <c r="C2279" s="281">
        <v>3384889</v>
      </c>
      <c r="D2279" s="281">
        <v>802205</v>
      </c>
      <c r="E2279" s="281">
        <v>1188878</v>
      </c>
      <c r="F2279" s="281">
        <v>1930660</v>
      </c>
      <c r="G2279" s="281">
        <v>319480</v>
      </c>
      <c r="H2279" s="281">
        <v>14639776</v>
      </c>
    </row>
    <row r="2280" spans="1:8" x14ac:dyDescent="0.35">
      <c r="A2280" s="254" t="s">
        <v>659</v>
      </c>
      <c r="B2280" s="281">
        <v>5215330</v>
      </c>
      <c r="C2280" s="281">
        <v>3714720</v>
      </c>
      <c r="D2280" s="281">
        <v>620927</v>
      </c>
      <c r="E2280" s="281">
        <v>1014909</v>
      </c>
      <c r="F2280" s="281">
        <v>1474042</v>
      </c>
      <c r="G2280" s="281">
        <v>333104</v>
      </c>
      <c r="H2280" s="281">
        <v>12373032</v>
      </c>
    </row>
    <row r="2281" spans="1:8" x14ac:dyDescent="0.35">
      <c r="A2281" s="254" t="s">
        <v>660</v>
      </c>
      <c r="B2281" s="281">
        <v>6111654</v>
      </c>
      <c r="C2281" s="281">
        <v>3818205</v>
      </c>
      <c r="D2281" s="281">
        <v>768769</v>
      </c>
      <c r="E2281" s="281">
        <v>1052651</v>
      </c>
      <c r="F2281" s="281">
        <v>1664214</v>
      </c>
      <c r="G2281" s="281">
        <v>249248</v>
      </c>
      <c r="H2281" s="281">
        <v>13664741</v>
      </c>
    </row>
    <row r="2282" spans="1:8" x14ac:dyDescent="0.35">
      <c r="A2282" s="254" t="s">
        <v>661</v>
      </c>
      <c r="B2282" s="281">
        <v>6413431</v>
      </c>
      <c r="C2282" s="281">
        <v>3607785</v>
      </c>
      <c r="D2282" s="281">
        <v>740233</v>
      </c>
      <c r="E2282" s="281">
        <v>1640425</v>
      </c>
      <c r="F2282" s="281">
        <v>1753902</v>
      </c>
      <c r="G2282" s="281">
        <v>353352</v>
      </c>
      <c r="H2282" s="281">
        <v>14509128</v>
      </c>
    </row>
    <row r="2283" spans="1:8" x14ac:dyDescent="0.35">
      <c r="A2283" s="269" t="s">
        <v>962</v>
      </c>
      <c r="B2283" s="78">
        <f>SUM(B2262:B2282)</f>
        <v>130119697</v>
      </c>
      <c r="C2283" s="78">
        <f t="shared" ref="C2283:H2283" si="174">SUM(C2262:C2282)</f>
        <v>76934329</v>
      </c>
      <c r="D2283" s="78">
        <f t="shared" si="174"/>
        <v>19890822</v>
      </c>
      <c r="E2283" s="78">
        <f t="shared" si="174"/>
        <v>22255747</v>
      </c>
      <c r="F2283" s="78">
        <f t="shared" si="174"/>
        <v>40917374</v>
      </c>
      <c r="G2283" s="78">
        <f t="shared" si="174"/>
        <v>6195515</v>
      </c>
      <c r="H2283" s="78">
        <f t="shared" si="174"/>
        <v>296313484</v>
      </c>
    </row>
    <row r="2284" spans="1:8" x14ac:dyDescent="0.35">
      <c r="A2284" s="270" t="s">
        <v>963</v>
      </c>
      <c r="B2284" s="194">
        <f>B2283/21</f>
        <v>6196176.0476190476</v>
      </c>
      <c r="C2284" s="194">
        <f t="shared" ref="C2284:H2284" si="175">C2283/21</f>
        <v>3663539.4761904762</v>
      </c>
      <c r="D2284" s="194">
        <f t="shared" si="175"/>
        <v>947182</v>
      </c>
      <c r="E2284" s="194">
        <f t="shared" si="175"/>
        <v>1059797.4761904762</v>
      </c>
      <c r="F2284" s="194">
        <f t="shared" si="175"/>
        <v>1948446.3809523811</v>
      </c>
      <c r="G2284" s="194">
        <f t="shared" si="175"/>
        <v>295024.52380952379</v>
      </c>
      <c r="H2284" s="194">
        <f t="shared" si="175"/>
        <v>14110165.904761905</v>
      </c>
    </row>
    <row r="2286" spans="1:8" x14ac:dyDescent="0.35">
      <c r="A2286" s="254" t="s">
        <v>863</v>
      </c>
      <c r="B2286" s="281">
        <v>6413704</v>
      </c>
      <c r="C2286" s="281">
        <v>3483227</v>
      </c>
      <c r="D2286" s="281">
        <v>698225</v>
      </c>
      <c r="E2286" s="281">
        <v>1267947</v>
      </c>
      <c r="F2286" s="281">
        <v>2335499</v>
      </c>
      <c r="G2286" s="281">
        <v>230826</v>
      </c>
      <c r="H2286" s="281">
        <v>14429428</v>
      </c>
    </row>
    <row r="2287" spans="1:8" x14ac:dyDescent="0.35">
      <c r="A2287" s="254" t="s">
        <v>864</v>
      </c>
      <c r="B2287" s="281">
        <v>11660605</v>
      </c>
      <c r="C2287" s="281">
        <v>4237978</v>
      </c>
      <c r="D2287" s="281">
        <v>1016430</v>
      </c>
      <c r="E2287" s="281">
        <v>1231039</v>
      </c>
      <c r="F2287" s="281">
        <v>1865642</v>
      </c>
      <c r="G2287" s="281">
        <v>403917</v>
      </c>
      <c r="H2287" s="281">
        <v>20415611</v>
      </c>
    </row>
    <row r="2288" spans="1:8" x14ac:dyDescent="0.35">
      <c r="A2288" s="254" t="s">
        <v>766</v>
      </c>
      <c r="B2288" s="281">
        <v>4720588</v>
      </c>
      <c r="C2288" s="281">
        <v>2898459</v>
      </c>
      <c r="D2288" s="281">
        <v>668433</v>
      </c>
      <c r="E2288" s="281">
        <v>886787</v>
      </c>
      <c r="F2288" s="281">
        <v>1425017</v>
      </c>
      <c r="G2288" s="281">
        <v>296998</v>
      </c>
      <c r="H2288" s="281">
        <v>10896282</v>
      </c>
    </row>
    <row r="2289" spans="1:8" x14ac:dyDescent="0.35">
      <c r="A2289" s="254" t="s">
        <v>767</v>
      </c>
      <c r="B2289" s="281">
        <v>4449389</v>
      </c>
      <c r="C2289" s="281">
        <v>2563140</v>
      </c>
      <c r="D2289" s="281">
        <v>597485</v>
      </c>
      <c r="E2289" s="281">
        <v>1274669</v>
      </c>
      <c r="F2289" s="281">
        <v>2166114</v>
      </c>
      <c r="G2289" s="281">
        <v>315699</v>
      </c>
      <c r="H2289" s="281">
        <v>11366496</v>
      </c>
    </row>
    <row r="2290" spans="1:8" x14ac:dyDescent="0.35">
      <c r="A2290" s="254" t="s">
        <v>768</v>
      </c>
      <c r="B2290" s="281">
        <v>4781787</v>
      </c>
      <c r="C2290" s="281">
        <v>3216974</v>
      </c>
      <c r="D2290" s="281">
        <v>715901</v>
      </c>
      <c r="E2290" s="281">
        <v>1129372</v>
      </c>
      <c r="F2290" s="281">
        <v>2492549</v>
      </c>
      <c r="G2290" s="281">
        <v>271564</v>
      </c>
      <c r="H2290" s="281">
        <v>12608147</v>
      </c>
    </row>
    <row r="2291" spans="1:8" x14ac:dyDescent="0.35">
      <c r="A2291" s="254" t="s">
        <v>865</v>
      </c>
      <c r="B2291" s="281">
        <v>6346932</v>
      </c>
      <c r="C2291" s="281">
        <v>3084973</v>
      </c>
      <c r="D2291" s="281">
        <v>746750</v>
      </c>
      <c r="E2291" s="281">
        <v>1149043</v>
      </c>
      <c r="F2291" s="281">
        <v>2429259</v>
      </c>
      <c r="G2291" s="281">
        <v>303185</v>
      </c>
      <c r="H2291" s="281">
        <v>14060142</v>
      </c>
    </row>
    <row r="2292" spans="1:8" x14ac:dyDescent="0.35">
      <c r="A2292" s="254" t="s">
        <v>866</v>
      </c>
      <c r="B2292" s="281">
        <v>4647341</v>
      </c>
      <c r="C2292" s="281">
        <v>2422206</v>
      </c>
      <c r="D2292" s="281">
        <v>787660</v>
      </c>
      <c r="E2292" s="281">
        <v>1728355</v>
      </c>
      <c r="F2292" s="281">
        <v>2347756</v>
      </c>
      <c r="G2292" s="281">
        <v>337093</v>
      </c>
      <c r="H2292" s="281">
        <v>12270411</v>
      </c>
    </row>
    <row r="2293" spans="1:8" x14ac:dyDescent="0.35">
      <c r="A2293" s="254" t="s">
        <v>771</v>
      </c>
      <c r="B2293" s="281">
        <v>697245</v>
      </c>
      <c r="C2293" s="281">
        <v>1367465</v>
      </c>
      <c r="D2293" s="281">
        <v>369678</v>
      </c>
      <c r="E2293" s="281">
        <v>916896</v>
      </c>
      <c r="F2293" s="281">
        <v>1954668</v>
      </c>
      <c r="G2293" s="281">
        <v>247500</v>
      </c>
      <c r="H2293" s="281">
        <v>5553452</v>
      </c>
    </row>
    <row r="2294" spans="1:8" x14ac:dyDescent="0.35">
      <c r="A2294" s="254" t="s">
        <v>772</v>
      </c>
      <c r="B2294" s="281">
        <v>4054503</v>
      </c>
      <c r="C2294" s="281">
        <v>2456737</v>
      </c>
      <c r="D2294" s="281">
        <v>693788</v>
      </c>
      <c r="E2294" s="281">
        <v>1454130</v>
      </c>
      <c r="F2294" s="281">
        <v>2578418</v>
      </c>
      <c r="G2294" s="281">
        <v>305229</v>
      </c>
      <c r="H2294" s="281">
        <v>11542805</v>
      </c>
    </row>
    <row r="2295" spans="1:8" x14ac:dyDescent="0.35">
      <c r="A2295" s="254" t="s">
        <v>773</v>
      </c>
      <c r="B2295" s="281">
        <v>8255293</v>
      </c>
      <c r="C2295" s="281">
        <v>2850196</v>
      </c>
      <c r="D2295" s="281">
        <v>843693</v>
      </c>
      <c r="E2295" s="281">
        <v>1085632</v>
      </c>
      <c r="F2295" s="281">
        <v>1951819</v>
      </c>
      <c r="G2295" s="281">
        <v>416987</v>
      </c>
      <c r="H2295" s="281">
        <v>15403620</v>
      </c>
    </row>
    <row r="2296" spans="1:8" x14ac:dyDescent="0.35">
      <c r="A2296" s="254" t="s">
        <v>867</v>
      </c>
      <c r="B2296" s="281">
        <v>6143270</v>
      </c>
      <c r="C2296" s="281">
        <v>2832329</v>
      </c>
      <c r="D2296" s="281">
        <v>886055</v>
      </c>
      <c r="E2296" s="281">
        <v>922731</v>
      </c>
      <c r="F2296" s="281">
        <v>2440787</v>
      </c>
      <c r="G2296" s="281">
        <v>368259</v>
      </c>
      <c r="H2296" s="281">
        <v>13593431</v>
      </c>
    </row>
    <row r="2297" spans="1:8" x14ac:dyDescent="0.35">
      <c r="A2297" s="254" t="s">
        <v>868</v>
      </c>
      <c r="B2297" s="281">
        <v>3651826</v>
      </c>
      <c r="C2297" s="281">
        <v>2399884</v>
      </c>
      <c r="D2297" s="281">
        <v>545640</v>
      </c>
      <c r="E2297" s="281">
        <v>1058829</v>
      </c>
      <c r="F2297" s="281">
        <v>1659473</v>
      </c>
      <c r="G2297" s="281">
        <v>247677</v>
      </c>
      <c r="H2297" s="281">
        <v>9563329</v>
      </c>
    </row>
    <row r="2298" spans="1:8" x14ac:dyDescent="0.35">
      <c r="A2298" s="254" t="s">
        <v>776</v>
      </c>
      <c r="B2298" s="281">
        <v>4226474</v>
      </c>
      <c r="C2298" s="281">
        <v>2048063</v>
      </c>
      <c r="D2298" s="281">
        <v>492002</v>
      </c>
      <c r="E2298" s="281">
        <v>1058996</v>
      </c>
      <c r="F2298" s="281">
        <v>1622654</v>
      </c>
      <c r="G2298" s="281">
        <v>238150</v>
      </c>
      <c r="H2298" s="281">
        <v>9686339</v>
      </c>
    </row>
    <row r="2299" spans="1:8" x14ac:dyDescent="0.35">
      <c r="A2299" s="254" t="s">
        <v>777</v>
      </c>
      <c r="B2299" s="281">
        <v>4665105</v>
      </c>
      <c r="C2299" s="281">
        <v>2039158</v>
      </c>
      <c r="D2299" s="281">
        <v>531891</v>
      </c>
      <c r="E2299" s="281">
        <v>1217384</v>
      </c>
      <c r="F2299" s="281">
        <v>2025370</v>
      </c>
      <c r="G2299" s="281">
        <v>278111</v>
      </c>
      <c r="H2299" s="281">
        <v>10757019</v>
      </c>
    </row>
    <row r="2300" spans="1:8" x14ac:dyDescent="0.35">
      <c r="A2300" s="254" t="s">
        <v>778</v>
      </c>
      <c r="B2300" s="281">
        <v>4349811</v>
      </c>
      <c r="C2300" s="281">
        <v>2849893</v>
      </c>
      <c r="D2300" s="281">
        <v>548470</v>
      </c>
      <c r="E2300" s="281">
        <v>1341771</v>
      </c>
      <c r="F2300" s="281">
        <v>1916711</v>
      </c>
      <c r="G2300" s="281">
        <v>282580</v>
      </c>
      <c r="H2300" s="281">
        <v>11289236</v>
      </c>
    </row>
    <row r="2301" spans="1:8" x14ac:dyDescent="0.35">
      <c r="A2301" s="254" t="s">
        <v>869</v>
      </c>
      <c r="B2301" s="281">
        <v>5713605</v>
      </c>
      <c r="C2301" s="281">
        <v>3366009</v>
      </c>
      <c r="D2301" s="281">
        <v>1093949</v>
      </c>
      <c r="E2301" s="281">
        <v>1104649</v>
      </c>
      <c r="F2301" s="281">
        <v>2491589</v>
      </c>
      <c r="G2301" s="281">
        <v>272378</v>
      </c>
      <c r="H2301" s="281">
        <v>14042179</v>
      </c>
    </row>
    <row r="2302" spans="1:8" x14ac:dyDescent="0.35">
      <c r="A2302" s="254" t="s">
        <v>870</v>
      </c>
      <c r="B2302" s="281">
        <v>6650394</v>
      </c>
      <c r="C2302" s="281">
        <v>3623886</v>
      </c>
      <c r="D2302" s="281">
        <v>1052968</v>
      </c>
      <c r="E2302" s="281">
        <v>1259831</v>
      </c>
      <c r="F2302" s="281">
        <v>2001246</v>
      </c>
      <c r="G2302" s="281">
        <v>369984</v>
      </c>
      <c r="H2302" s="281">
        <v>14958309</v>
      </c>
    </row>
    <row r="2303" spans="1:8" x14ac:dyDescent="0.35">
      <c r="A2303" s="254" t="s">
        <v>781</v>
      </c>
      <c r="B2303" s="281">
        <v>3619403</v>
      </c>
      <c r="C2303" s="281">
        <v>1914330</v>
      </c>
      <c r="D2303" s="281">
        <v>584159</v>
      </c>
      <c r="E2303" s="281">
        <v>1446256</v>
      </c>
      <c r="F2303" s="281">
        <v>2011898</v>
      </c>
      <c r="G2303" s="281">
        <v>205732</v>
      </c>
      <c r="H2303" s="281">
        <v>9781778</v>
      </c>
    </row>
    <row r="2304" spans="1:8" x14ac:dyDescent="0.35">
      <c r="A2304" s="254" t="s">
        <v>782</v>
      </c>
      <c r="B2304" s="281">
        <v>5853869</v>
      </c>
      <c r="C2304" s="281">
        <v>1979375</v>
      </c>
      <c r="D2304" s="281">
        <v>603741</v>
      </c>
      <c r="E2304" s="281">
        <v>1354890</v>
      </c>
      <c r="F2304" s="281">
        <v>1828567</v>
      </c>
      <c r="G2304" s="281">
        <v>235543</v>
      </c>
      <c r="H2304" s="281">
        <v>11855985</v>
      </c>
    </row>
    <row r="2305" spans="1:8" x14ac:dyDescent="0.35">
      <c r="A2305" s="254" t="s">
        <v>783</v>
      </c>
      <c r="B2305" s="281">
        <v>9621801</v>
      </c>
      <c r="C2305" s="281">
        <v>3055482</v>
      </c>
      <c r="D2305" s="281">
        <v>979615</v>
      </c>
      <c r="E2305" s="281">
        <v>1270004</v>
      </c>
      <c r="F2305" s="281">
        <v>2254160</v>
      </c>
      <c r="G2305" s="281">
        <v>430329</v>
      </c>
      <c r="H2305" s="281">
        <v>17611391</v>
      </c>
    </row>
    <row r="2306" spans="1:8" x14ac:dyDescent="0.35">
      <c r="A2306" s="254" t="s">
        <v>871</v>
      </c>
      <c r="B2306" s="281">
        <v>9712222</v>
      </c>
      <c r="C2306" s="281">
        <v>2328792</v>
      </c>
      <c r="D2306" s="281">
        <v>764015</v>
      </c>
      <c r="E2306" s="281">
        <v>1330180</v>
      </c>
      <c r="F2306" s="281">
        <v>1824582</v>
      </c>
      <c r="G2306" s="281">
        <v>345839</v>
      </c>
      <c r="H2306" s="281">
        <v>16305630</v>
      </c>
    </row>
    <row r="2307" spans="1:8" x14ac:dyDescent="0.35">
      <c r="A2307" s="254" t="s">
        <v>872</v>
      </c>
      <c r="B2307" s="281">
        <v>7453096</v>
      </c>
      <c r="C2307" s="281">
        <v>2790305</v>
      </c>
      <c r="D2307" s="281">
        <v>950098</v>
      </c>
      <c r="E2307" s="281">
        <v>1040600</v>
      </c>
      <c r="F2307" s="281">
        <v>1811801</v>
      </c>
      <c r="G2307" s="281">
        <v>276584</v>
      </c>
      <c r="H2307" s="281">
        <v>14322484</v>
      </c>
    </row>
    <row r="2308" spans="1:8" x14ac:dyDescent="0.35">
      <c r="A2308" s="269" t="s">
        <v>964</v>
      </c>
      <c r="B2308" s="78">
        <f>SUM(B2286:B2307)</f>
        <v>127688263</v>
      </c>
      <c r="C2308" s="78">
        <f t="shared" ref="C2308:H2308" si="176">SUM(C2286:C2307)</f>
        <v>59808861</v>
      </c>
      <c r="D2308" s="78">
        <f t="shared" si="176"/>
        <v>16170646</v>
      </c>
      <c r="E2308" s="78">
        <f t="shared" si="176"/>
        <v>26529991</v>
      </c>
      <c r="F2308" s="78">
        <f t="shared" si="176"/>
        <v>45435579</v>
      </c>
      <c r="G2308" s="78">
        <f t="shared" si="176"/>
        <v>6680164</v>
      </c>
      <c r="H2308" s="78">
        <f t="shared" si="176"/>
        <v>282313504</v>
      </c>
    </row>
    <row r="2309" spans="1:8" x14ac:dyDescent="0.35">
      <c r="A2309" s="270" t="s">
        <v>965</v>
      </c>
      <c r="B2309" s="194">
        <f>B2308/22</f>
        <v>5804011.9545454541</v>
      </c>
      <c r="C2309" s="194">
        <f t="shared" ref="C2309:H2309" si="177">C2308/22</f>
        <v>2718584.5909090908</v>
      </c>
      <c r="D2309" s="194">
        <f t="shared" si="177"/>
        <v>735029.36363636365</v>
      </c>
      <c r="E2309" s="194">
        <f t="shared" si="177"/>
        <v>1205908.6818181819</v>
      </c>
      <c r="F2309" s="194">
        <f t="shared" si="177"/>
        <v>2065253.5909090908</v>
      </c>
      <c r="G2309" s="194">
        <f t="shared" si="177"/>
        <v>303643.81818181818</v>
      </c>
      <c r="H2309" s="194">
        <f t="shared" si="177"/>
        <v>12832432</v>
      </c>
    </row>
    <row r="2311" spans="1:8" x14ac:dyDescent="0.35">
      <c r="A2311" s="254" t="s">
        <v>422</v>
      </c>
      <c r="B2311" s="282">
        <v>5164956</v>
      </c>
      <c r="C2311" s="282">
        <v>2032257</v>
      </c>
      <c r="D2311" s="282">
        <v>507146</v>
      </c>
      <c r="E2311" s="282">
        <v>983532</v>
      </c>
      <c r="F2311" s="282">
        <v>1353172</v>
      </c>
      <c r="G2311" s="282">
        <v>265335</v>
      </c>
      <c r="H2311" s="282">
        <v>10306398</v>
      </c>
    </row>
    <row r="2312" spans="1:8" x14ac:dyDescent="0.35">
      <c r="A2312" s="254" t="s">
        <v>324</v>
      </c>
      <c r="B2312" s="282">
        <v>5427322</v>
      </c>
      <c r="C2312" s="282">
        <v>2254043</v>
      </c>
      <c r="D2312" s="282">
        <v>647019</v>
      </c>
      <c r="E2312" s="282">
        <v>1218782</v>
      </c>
      <c r="F2312" s="282">
        <v>1941268</v>
      </c>
      <c r="G2312" s="282">
        <v>340232</v>
      </c>
      <c r="H2312" s="282">
        <v>11828666</v>
      </c>
    </row>
    <row r="2313" spans="1:8" x14ac:dyDescent="0.35">
      <c r="A2313" s="254" t="s">
        <v>323</v>
      </c>
      <c r="B2313" s="282">
        <v>9903170</v>
      </c>
      <c r="C2313" s="282">
        <v>2548886</v>
      </c>
      <c r="D2313" s="282">
        <v>810364</v>
      </c>
      <c r="E2313" s="282">
        <v>1354052</v>
      </c>
      <c r="F2313" s="282">
        <v>2058987</v>
      </c>
      <c r="G2313" s="282">
        <v>348333</v>
      </c>
      <c r="H2313" s="282">
        <v>17023792</v>
      </c>
    </row>
    <row r="2314" spans="1:8" x14ac:dyDescent="0.35">
      <c r="A2314" s="254" t="s">
        <v>322</v>
      </c>
      <c r="B2314" s="282">
        <v>8660606</v>
      </c>
      <c r="C2314" s="282">
        <v>2513833</v>
      </c>
      <c r="D2314" s="282">
        <v>807871</v>
      </c>
      <c r="E2314" s="282">
        <v>1639996</v>
      </c>
      <c r="F2314" s="282">
        <v>2177468</v>
      </c>
      <c r="G2314" s="282">
        <v>393504</v>
      </c>
      <c r="H2314" s="282">
        <v>16193278</v>
      </c>
    </row>
    <row r="2315" spans="1:8" x14ac:dyDescent="0.35">
      <c r="A2315" s="254" t="s">
        <v>321</v>
      </c>
      <c r="B2315" s="282">
        <v>12984380</v>
      </c>
      <c r="C2315" s="282">
        <v>2999349</v>
      </c>
      <c r="D2315" s="282">
        <v>1112911</v>
      </c>
      <c r="E2315" s="282">
        <v>1403845</v>
      </c>
      <c r="F2315" s="282">
        <v>2133152</v>
      </c>
      <c r="G2315" s="282">
        <v>479110</v>
      </c>
      <c r="H2315" s="282">
        <v>21112747</v>
      </c>
    </row>
    <row r="2316" spans="1:8" x14ac:dyDescent="0.35">
      <c r="A2316" s="254" t="s">
        <v>968</v>
      </c>
      <c r="B2316" s="282">
        <v>7138029</v>
      </c>
      <c r="C2316" s="282">
        <v>2807338</v>
      </c>
      <c r="D2316" s="282">
        <v>741058</v>
      </c>
      <c r="E2316" s="282">
        <v>1541226</v>
      </c>
      <c r="F2316" s="282">
        <v>2125610</v>
      </c>
      <c r="G2316" s="282">
        <v>362223</v>
      </c>
      <c r="H2316" s="282">
        <v>14715484</v>
      </c>
    </row>
    <row r="2317" spans="1:8" x14ac:dyDescent="0.35">
      <c r="A2317" s="254" t="s">
        <v>319</v>
      </c>
      <c r="B2317" s="282">
        <v>5673133</v>
      </c>
      <c r="C2317" s="282">
        <v>2054054</v>
      </c>
      <c r="D2317" s="282">
        <v>616967</v>
      </c>
      <c r="E2317" s="282">
        <v>2489073</v>
      </c>
      <c r="F2317" s="282">
        <v>1956589</v>
      </c>
      <c r="G2317" s="282">
        <v>416344</v>
      </c>
      <c r="H2317" s="282">
        <v>13206160</v>
      </c>
    </row>
    <row r="2318" spans="1:8" x14ac:dyDescent="0.35">
      <c r="A2318" s="254" t="s">
        <v>318</v>
      </c>
      <c r="B2318" s="282">
        <v>1176382</v>
      </c>
      <c r="C2318" s="282">
        <v>1834416</v>
      </c>
      <c r="D2318" s="282">
        <v>570681</v>
      </c>
      <c r="E2318" s="282">
        <v>1606178</v>
      </c>
      <c r="F2318" s="282">
        <v>2413772</v>
      </c>
      <c r="G2318" s="282">
        <v>439093</v>
      </c>
      <c r="H2318" s="282">
        <v>8040522</v>
      </c>
    </row>
    <row r="2319" spans="1:8" x14ac:dyDescent="0.35">
      <c r="A2319" s="254" t="s">
        <v>317</v>
      </c>
      <c r="B2319" s="282">
        <v>5257965</v>
      </c>
      <c r="C2319" s="282">
        <v>3040901</v>
      </c>
      <c r="D2319" s="282">
        <v>872440</v>
      </c>
      <c r="E2319" s="282">
        <v>1556946</v>
      </c>
      <c r="F2319" s="282">
        <v>2414709</v>
      </c>
      <c r="G2319" s="282">
        <v>543572</v>
      </c>
      <c r="H2319" s="282">
        <v>13686533</v>
      </c>
    </row>
    <row r="2320" spans="1:8" x14ac:dyDescent="0.35">
      <c r="A2320" s="254" t="s">
        <v>316</v>
      </c>
      <c r="B2320" s="282">
        <v>5231563</v>
      </c>
      <c r="C2320" s="282">
        <v>3817251</v>
      </c>
      <c r="D2320" s="282">
        <v>713684</v>
      </c>
      <c r="E2320" s="282">
        <v>1109337</v>
      </c>
      <c r="F2320" s="282">
        <v>2306560</v>
      </c>
      <c r="G2320" s="282">
        <v>325923</v>
      </c>
      <c r="H2320" s="282">
        <v>13504318</v>
      </c>
    </row>
    <row r="2321" spans="1:8" x14ac:dyDescent="0.35">
      <c r="A2321" s="254" t="s">
        <v>424</v>
      </c>
      <c r="B2321" s="282">
        <v>5316976</v>
      </c>
      <c r="C2321" s="282">
        <v>2942718</v>
      </c>
      <c r="D2321" s="282">
        <v>614076</v>
      </c>
      <c r="E2321" s="282">
        <v>1013676</v>
      </c>
      <c r="F2321" s="282">
        <v>2391436</v>
      </c>
      <c r="G2321" s="282">
        <v>373457</v>
      </c>
      <c r="H2321" s="282">
        <v>12652339</v>
      </c>
    </row>
    <row r="2322" spans="1:8" x14ac:dyDescent="0.35">
      <c r="A2322" s="254" t="s">
        <v>314</v>
      </c>
      <c r="B2322" s="282">
        <v>6116234</v>
      </c>
      <c r="C2322" s="282">
        <v>2779778</v>
      </c>
      <c r="D2322" s="282">
        <v>675789</v>
      </c>
      <c r="E2322" s="282">
        <v>1280559</v>
      </c>
      <c r="F2322" s="282">
        <v>2064694</v>
      </c>
      <c r="G2322" s="282">
        <v>442279</v>
      </c>
      <c r="H2322" s="282">
        <v>13359333</v>
      </c>
    </row>
    <row r="2323" spans="1:8" x14ac:dyDescent="0.35">
      <c r="A2323" s="254" t="s">
        <v>313</v>
      </c>
      <c r="B2323" s="282">
        <v>5877607</v>
      </c>
      <c r="C2323" s="282">
        <v>2610722</v>
      </c>
      <c r="D2323" s="282">
        <v>664114</v>
      </c>
      <c r="E2323" s="282">
        <v>1604377</v>
      </c>
      <c r="F2323" s="282">
        <v>1904057</v>
      </c>
      <c r="G2323" s="282">
        <v>389642</v>
      </c>
      <c r="H2323" s="282">
        <v>13050519</v>
      </c>
    </row>
    <row r="2324" spans="1:8" x14ac:dyDescent="0.35">
      <c r="A2324" s="254" t="s">
        <v>312</v>
      </c>
      <c r="B2324" s="282">
        <v>6412249</v>
      </c>
      <c r="C2324" s="282">
        <v>2245400</v>
      </c>
      <c r="D2324" s="282">
        <v>854392</v>
      </c>
      <c r="E2324" s="282">
        <v>1235824</v>
      </c>
      <c r="F2324" s="282">
        <v>2090087</v>
      </c>
      <c r="G2324" s="282">
        <v>456612</v>
      </c>
      <c r="H2324" s="282">
        <v>13294564</v>
      </c>
    </row>
    <row r="2325" spans="1:8" x14ac:dyDescent="0.35">
      <c r="A2325" s="254" t="s">
        <v>311</v>
      </c>
      <c r="B2325" s="282">
        <v>6508649</v>
      </c>
      <c r="C2325" s="282">
        <v>2209278</v>
      </c>
      <c r="D2325" s="282">
        <v>738392</v>
      </c>
      <c r="E2325" s="282">
        <v>1370507</v>
      </c>
      <c r="F2325" s="282">
        <v>2100596</v>
      </c>
      <c r="G2325" s="282">
        <v>436217</v>
      </c>
      <c r="H2325" s="282">
        <v>13363639</v>
      </c>
    </row>
    <row r="2326" spans="1:8" x14ac:dyDescent="0.35">
      <c r="A2326" s="254" t="s">
        <v>425</v>
      </c>
      <c r="B2326" s="282">
        <v>10346672</v>
      </c>
      <c r="C2326" s="282">
        <v>1564424</v>
      </c>
      <c r="D2326" s="282">
        <v>672189</v>
      </c>
      <c r="E2326" s="282">
        <v>1467175</v>
      </c>
      <c r="F2326" s="282">
        <v>1896968</v>
      </c>
      <c r="G2326" s="282">
        <v>531646</v>
      </c>
      <c r="H2326" s="282">
        <v>16479074</v>
      </c>
    </row>
    <row r="2327" spans="1:8" x14ac:dyDescent="0.35">
      <c r="A2327" s="254" t="s">
        <v>309</v>
      </c>
      <c r="B2327" s="282">
        <v>12406382</v>
      </c>
      <c r="C2327" s="282">
        <v>2381223</v>
      </c>
      <c r="D2327" s="282">
        <v>698532</v>
      </c>
      <c r="E2327" s="282">
        <v>1380298</v>
      </c>
      <c r="F2327" s="282">
        <v>1912233</v>
      </c>
      <c r="G2327" s="282">
        <v>573973</v>
      </c>
      <c r="H2327" s="282">
        <v>19352641</v>
      </c>
    </row>
    <row r="2328" spans="1:8" x14ac:dyDescent="0.35">
      <c r="A2328" s="254" t="s">
        <v>308</v>
      </c>
      <c r="B2328" s="282">
        <v>8714236</v>
      </c>
      <c r="C2328" s="282">
        <v>1252735</v>
      </c>
      <c r="D2328" s="282">
        <v>715467</v>
      </c>
      <c r="E2328" s="282">
        <v>1318115</v>
      </c>
      <c r="F2328" s="282">
        <v>1525987</v>
      </c>
      <c r="G2328" s="282">
        <v>521481</v>
      </c>
      <c r="H2328" s="282">
        <v>14048021</v>
      </c>
    </row>
    <row r="2329" spans="1:8" x14ac:dyDescent="0.35">
      <c r="A2329" s="254" t="s">
        <v>426</v>
      </c>
      <c r="B2329" s="282">
        <v>3805315</v>
      </c>
      <c r="C2329" s="282">
        <v>1191822</v>
      </c>
      <c r="D2329" s="282">
        <v>597405</v>
      </c>
      <c r="E2329" s="282">
        <v>796737</v>
      </c>
      <c r="F2329" s="282">
        <v>936599</v>
      </c>
      <c r="G2329" s="282">
        <v>474830</v>
      </c>
      <c r="H2329" s="282">
        <v>7802708</v>
      </c>
    </row>
    <row r="2330" spans="1:8" x14ac:dyDescent="0.35">
      <c r="A2330" s="254" t="s">
        <v>427</v>
      </c>
      <c r="B2330" s="282">
        <v>5188957</v>
      </c>
      <c r="C2330" s="282">
        <v>2268018</v>
      </c>
      <c r="D2330" s="282">
        <v>619884</v>
      </c>
      <c r="E2330" s="282">
        <v>1153735</v>
      </c>
      <c r="F2330" s="282">
        <v>1721547</v>
      </c>
      <c r="G2330" s="282">
        <v>272842</v>
      </c>
      <c r="H2330" s="282">
        <v>11224983</v>
      </c>
    </row>
    <row r="2331" spans="1:8" x14ac:dyDescent="0.35">
      <c r="A2331" s="269" t="s">
        <v>966</v>
      </c>
      <c r="B2331" s="78">
        <f>SUM(B2311:B2330)</f>
        <v>137310783</v>
      </c>
      <c r="C2331" s="78">
        <f>SUM(C2311:C2330)</f>
        <v>47348446</v>
      </c>
      <c r="D2331" s="78">
        <f t="shared" ref="D2331:H2331" si="178">SUM(D2311:D2330)</f>
        <v>14250381</v>
      </c>
      <c r="E2331" s="78">
        <f t="shared" si="178"/>
        <v>27523970</v>
      </c>
      <c r="F2331" s="78">
        <f t="shared" si="178"/>
        <v>39425491</v>
      </c>
      <c r="G2331" s="78">
        <f t="shared" si="178"/>
        <v>8386648</v>
      </c>
      <c r="H2331" s="78">
        <f t="shared" si="178"/>
        <v>274245719</v>
      </c>
    </row>
    <row r="2332" spans="1:8" x14ac:dyDescent="0.35">
      <c r="A2332" s="270" t="s">
        <v>967</v>
      </c>
      <c r="B2332" s="194">
        <f>B2331/20</f>
        <v>6865539.1500000004</v>
      </c>
      <c r="C2332" s="194">
        <f t="shared" ref="C2332:H2332" si="179">C2331/20</f>
        <v>2367422.2999999998</v>
      </c>
      <c r="D2332" s="194">
        <f t="shared" si="179"/>
        <v>712519.05</v>
      </c>
      <c r="E2332" s="194">
        <f t="shared" si="179"/>
        <v>1376198.5</v>
      </c>
      <c r="F2332" s="194">
        <f t="shared" si="179"/>
        <v>1971274.55</v>
      </c>
      <c r="G2332" s="194">
        <f t="shared" si="179"/>
        <v>419332.4</v>
      </c>
      <c r="H2332" s="194">
        <f t="shared" si="179"/>
        <v>13712285.949999999</v>
      </c>
    </row>
    <row r="2333" spans="1:8" x14ac:dyDescent="0.35">
      <c r="A2333" s="254"/>
    </row>
    <row r="2334" spans="1:8" x14ac:dyDescent="0.35">
      <c r="A2334" s="254" t="s">
        <v>432</v>
      </c>
      <c r="B2334" s="282">
        <v>7198482</v>
      </c>
      <c r="C2334" s="282">
        <v>2349135</v>
      </c>
      <c r="D2334" s="282">
        <v>791873</v>
      </c>
      <c r="E2334" s="282">
        <v>1125053</v>
      </c>
      <c r="F2334" s="282">
        <v>1903346</v>
      </c>
      <c r="G2334" s="282">
        <v>276241</v>
      </c>
      <c r="H2334" s="282">
        <v>13644130</v>
      </c>
    </row>
    <row r="2335" spans="1:8" x14ac:dyDescent="0.35">
      <c r="A2335" s="254" t="str">
        <f t="array" ref="A2335:A2355">[1]!'!Volume by Sector!R240C1:R260C1'</f>
        <v xml:space="preserve">Dec02 </v>
      </c>
      <c r="B2335" s="282">
        <v>6791415</v>
      </c>
      <c r="C2335" s="282">
        <v>2675041</v>
      </c>
      <c r="D2335" s="282">
        <v>934282</v>
      </c>
      <c r="E2335" s="282">
        <v>1141306</v>
      </c>
      <c r="F2335" s="282">
        <v>2432796</v>
      </c>
      <c r="G2335" s="282">
        <v>287483</v>
      </c>
      <c r="H2335" s="282">
        <v>14262323</v>
      </c>
    </row>
    <row r="2336" spans="1:8" x14ac:dyDescent="0.35">
      <c r="A2336" s="254" t="str">
        <v xml:space="preserve">Dec03 </v>
      </c>
      <c r="B2336" s="282">
        <v>9228472</v>
      </c>
      <c r="C2336" s="282">
        <v>4228145</v>
      </c>
      <c r="D2336" s="282">
        <v>1871239</v>
      </c>
      <c r="E2336" s="282">
        <v>1316365</v>
      </c>
      <c r="F2336" s="282">
        <v>2143568</v>
      </c>
      <c r="G2336" s="282">
        <v>354576</v>
      </c>
      <c r="H2336" s="282">
        <v>19142365</v>
      </c>
    </row>
    <row r="2337" spans="1:8" x14ac:dyDescent="0.35">
      <c r="A2337" s="254" t="str">
        <v xml:space="preserve">Dec04 </v>
      </c>
      <c r="B2337" s="282">
        <v>9037782</v>
      </c>
      <c r="C2337" s="282">
        <v>3712336</v>
      </c>
      <c r="D2337" s="282">
        <v>1298570</v>
      </c>
      <c r="E2337" s="282">
        <v>1155219</v>
      </c>
      <c r="F2337" s="282">
        <v>1921568</v>
      </c>
      <c r="G2337" s="282">
        <v>428209</v>
      </c>
      <c r="H2337" s="282">
        <v>17553684</v>
      </c>
    </row>
    <row r="2338" spans="1:8" x14ac:dyDescent="0.35">
      <c r="A2338" s="254" t="str">
        <v xml:space="preserve">Dec07 </v>
      </c>
      <c r="B2338" s="282">
        <v>5166969</v>
      </c>
      <c r="C2338" s="282">
        <v>2680120</v>
      </c>
      <c r="D2338" s="282">
        <v>977178</v>
      </c>
      <c r="E2338" s="282">
        <v>1323323</v>
      </c>
      <c r="F2338" s="282">
        <v>2908166</v>
      </c>
      <c r="G2338" s="282">
        <v>257040</v>
      </c>
      <c r="H2338" s="282">
        <v>13312796</v>
      </c>
    </row>
    <row r="2339" spans="1:8" x14ac:dyDescent="0.35">
      <c r="A2339" s="254" t="str">
        <v xml:space="preserve">Dec08 </v>
      </c>
      <c r="B2339" s="282">
        <v>6139586</v>
      </c>
      <c r="C2339" s="282">
        <v>3333716</v>
      </c>
      <c r="D2339" s="282">
        <v>1178486</v>
      </c>
      <c r="E2339" s="282">
        <v>1132972</v>
      </c>
      <c r="F2339" s="282">
        <v>3375638</v>
      </c>
      <c r="G2339" s="282">
        <v>275686</v>
      </c>
      <c r="H2339" s="282">
        <v>15436084</v>
      </c>
    </row>
    <row r="2340" spans="1:8" x14ac:dyDescent="0.35">
      <c r="A2340" s="254" t="str">
        <v xml:space="preserve">Dec09 </v>
      </c>
      <c r="B2340" s="282">
        <v>7321967</v>
      </c>
      <c r="C2340" s="282">
        <v>4650776</v>
      </c>
      <c r="D2340" s="282">
        <v>2160588</v>
      </c>
      <c r="E2340" s="282">
        <v>1213869</v>
      </c>
      <c r="F2340" s="282">
        <v>2793436</v>
      </c>
      <c r="G2340" s="282">
        <v>298168</v>
      </c>
      <c r="H2340" s="282">
        <v>18438804</v>
      </c>
    </row>
    <row r="2341" spans="1:8" x14ac:dyDescent="0.35">
      <c r="A2341" s="254" t="str">
        <v xml:space="preserve">Dec10 </v>
      </c>
      <c r="B2341" s="282">
        <v>5493569</v>
      </c>
      <c r="C2341" s="282">
        <v>3990672</v>
      </c>
      <c r="D2341" s="282">
        <v>1831563</v>
      </c>
      <c r="E2341" s="282">
        <v>1122138</v>
      </c>
      <c r="F2341" s="282">
        <v>2567792</v>
      </c>
      <c r="G2341" s="282">
        <v>212359</v>
      </c>
      <c r="H2341" s="282">
        <v>15218093</v>
      </c>
    </row>
    <row r="2342" spans="1:8" x14ac:dyDescent="0.35">
      <c r="A2342" s="254" t="str">
        <v xml:space="preserve">Dec11 </v>
      </c>
      <c r="B2342" s="282">
        <v>9969113</v>
      </c>
      <c r="C2342" s="282">
        <v>6230491</v>
      </c>
      <c r="D2342" s="282">
        <v>1287831</v>
      </c>
      <c r="E2342" s="282">
        <v>1025874</v>
      </c>
      <c r="F2342" s="282">
        <v>2775921</v>
      </c>
      <c r="G2342" s="282">
        <v>347928</v>
      </c>
      <c r="H2342" s="282">
        <v>21637158</v>
      </c>
    </row>
    <row r="2343" spans="1:8" x14ac:dyDescent="0.35">
      <c r="A2343" s="254" t="str">
        <v xml:space="preserve">Dec14 </v>
      </c>
      <c r="B2343" s="282">
        <v>7058971</v>
      </c>
      <c r="C2343" s="282">
        <v>5822474</v>
      </c>
      <c r="D2343" s="282">
        <v>810553</v>
      </c>
      <c r="E2343" s="282">
        <v>818993</v>
      </c>
      <c r="F2343" s="282">
        <v>2524913</v>
      </c>
      <c r="G2343" s="282">
        <v>264927</v>
      </c>
      <c r="H2343" s="282">
        <v>17300831</v>
      </c>
    </row>
    <row r="2344" spans="1:8" x14ac:dyDescent="0.35">
      <c r="A2344" s="254" t="str">
        <v xml:space="preserve">Dec15 </v>
      </c>
      <c r="B2344" s="282">
        <v>6823369</v>
      </c>
      <c r="C2344" s="282">
        <v>4770309</v>
      </c>
      <c r="D2344" s="282">
        <v>723125</v>
      </c>
      <c r="E2344" s="282">
        <v>1038635</v>
      </c>
      <c r="F2344" s="282">
        <v>2524837</v>
      </c>
      <c r="G2344" s="282">
        <v>273425</v>
      </c>
      <c r="H2344" s="282">
        <v>16153700</v>
      </c>
    </row>
    <row r="2345" spans="1:8" x14ac:dyDescent="0.35">
      <c r="A2345" s="254" t="str">
        <v xml:space="preserve">Dec16 </v>
      </c>
      <c r="B2345" s="282">
        <v>9311453</v>
      </c>
      <c r="C2345" s="282">
        <v>4114812</v>
      </c>
      <c r="D2345" s="282">
        <v>938226</v>
      </c>
      <c r="E2345" s="282">
        <v>1216928</v>
      </c>
      <c r="F2345" s="282">
        <v>2573049</v>
      </c>
      <c r="G2345" s="282">
        <v>335211</v>
      </c>
      <c r="H2345" s="282">
        <v>18489679</v>
      </c>
    </row>
    <row r="2346" spans="1:8" x14ac:dyDescent="0.35">
      <c r="A2346" s="254" t="str">
        <v xml:space="preserve">Dec17 </v>
      </c>
      <c r="B2346" s="282">
        <v>7607236</v>
      </c>
      <c r="C2346" s="282">
        <v>4030743</v>
      </c>
      <c r="D2346" s="282">
        <v>860473</v>
      </c>
      <c r="E2346" s="282">
        <v>1605104</v>
      </c>
      <c r="F2346" s="282">
        <v>2114414</v>
      </c>
      <c r="G2346" s="282">
        <v>374565</v>
      </c>
      <c r="H2346" s="282">
        <v>16592535</v>
      </c>
    </row>
    <row r="2347" spans="1:8" x14ac:dyDescent="0.35">
      <c r="A2347" s="254" t="str">
        <v xml:space="preserve">Dec18 </v>
      </c>
      <c r="B2347" s="282">
        <v>4872858</v>
      </c>
      <c r="C2347" s="282">
        <v>3700313</v>
      </c>
      <c r="D2347" s="282">
        <v>795998</v>
      </c>
      <c r="E2347" s="282">
        <v>1326337</v>
      </c>
      <c r="F2347" s="282">
        <v>2031631</v>
      </c>
      <c r="G2347" s="282">
        <v>295342</v>
      </c>
      <c r="H2347" s="282">
        <v>13022479</v>
      </c>
    </row>
    <row r="2348" spans="1:8" x14ac:dyDescent="0.35">
      <c r="A2348" s="254" t="str">
        <v xml:space="preserve">Dec21 </v>
      </c>
      <c r="B2348" s="282">
        <v>3559870</v>
      </c>
      <c r="C2348" s="282">
        <v>2020193</v>
      </c>
      <c r="D2348" s="282">
        <v>483313</v>
      </c>
      <c r="E2348" s="282">
        <v>912922</v>
      </c>
      <c r="F2348" s="282">
        <v>1638163</v>
      </c>
      <c r="G2348" s="282">
        <v>282714</v>
      </c>
      <c r="H2348" s="282">
        <v>8897175</v>
      </c>
    </row>
    <row r="2349" spans="1:8" x14ac:dyDescent="0.35">
      <c r="A2349" s="254" t="str">
        <v xml:space="preserve">Dec22 </v>
      </c>
      <c r="B2349" s="282">
        <v>3059824</v>
      </c>
      <c r="C2349" s="282">
        <v>1887079</v>
      </c>
      <c r="D2349" s="282">
        <v>460791</v>
      </c>
      <c r="E2349" s="282">
        <v>946549</v>
      </c>
      <c r="F2349" s="282">
        <v>1508676</v>
      </c>
      <c r="G2349" s="282">
        <v>212459</v>
      </c>
      <c r="H2349" s="282">
        <v>8075378</v>
      </c>
    </row>
    <row r="2350" spans="1:8" x14ac:dyDescent="0.35">
      <c r="A2350" s="254" t="str">
        <v xml:space="preserve">Dec23 </v>
      </c>
      <c r="B2350" s="282">
        <v>2640635</v>
      </c>
      <c r="C2350" s="282">
        <v>1815074</v>
      </c>
      <c r="D2350" s="282">
        <v>420923</v>
      </c>
      <c r="E2350" s="282">
        <v>867132</v>
      </c>
      <c r="F2350" s="282">
        <v>1640318</v>
      </c>
      <c r="G2350" s="282">
        <v>172098</v>
      </c>
      <c r="H2350" s="282">
        <v>7556180</v>
      </c>
    </row>
    <row r="2351" spans="1:8" x14ac:dyDescent="0.35">
      <c r="A2351" s="254" t="str">
        <v xml:space="preserve">Dec24 </v>
      </c>
      <c r="B2351" s="282">
        <v>1243211</v>
      </c>
      <c r="C2351" s="282">
        <v>690057</v>
      </c>
      <c r="D2351" s="282">
        <v>228756</v>
      </c>
      <c r="E2351" s="282">
        <v>527399</v>
      </c>
      <c r="F2351" s="282">
        <v>836260</v>
      </c>
      <c r="G2351" s="282">
        <v>115095</v>
      </c>
      <c r="H2351" s="282">
        <v>3640778</v>
      </c>
    </row>
    <row r="2352" spans="1:8" x14ac:dyDescent="0.35">
      <c r="A2352" s="254" t="str">
        <v xml:space="preserve">Dec28 </v>
      </c>
      <c r="B2352" s="282">
        <v>1969215</v>
      </c>
      <c r="C2352" s="282">
        <v>1151482</v>
      </c>
      <c r="D2352" s="282">
        <v>277726</v>
      </c>
      <c r="E2352" s="282">
        <v>767313</v>
      </c>
      <c r="F2352" s="282">
        <v>1247657</v>
      </c>
      <c r="G2352" s="282">
        <v>176157</v>
      </c>
      <c r="H2352" s="282">
        <v>5589550</v>
      </c>
    </row>
    <row r="2353" spans="1:8" x14ac:dyDescent="0.35">
      <c r="A2353" s="254" t="str">
        <v xml:space="preserve">Dec29 </v>
      </c>
      <c r="B2353" s="282">
        <v>3921545</v>
      </c>
      <c r="C2353" s="282">
        <v>1514293</v>
      </c>
      <c r="D2353" s="282">
        <v>398130</v>
      </c>
      <c r="E2353" s="282">
        <v>832728</v>
      </c>
      <c r="F2353" s="282">
        <v>1335826</v>
      </c>
      <c r="G2353" s="282">
        <v>217663</v>
      </c>
      <c r="H2353" s="282">
        <v>8220185</v>
      </c>
    </row>
    <row r="2354" spans="1:8" x14ac:dyDescent="0.35">
      <c r="A2354" s="254" t="str">
        <v xml:space="preserve">Dec30 </v>
      </c>
      <c r="B2354" s="282">
        <v>4078346</v>
      </c>
      <c r="C2354" s="282">
        <v>1262425</v>
      </c>
      <c r="D2354" s="282">
        <v>349338</v>
      </c>
      <c r="E2354" s="282">
        <v>769187</v>
      </c>
      <c r="F2354" s="282">
        <v>1184398</v>
      </c>
      <c r="G2354" s="282">
        <v>215845</v>
      </c>
      <c r="H2354" s="282">
        <v>7859539</v>
      </c>
    </row>
    <row r="2355" spans="1:8" x14ac:dyDescent="0.35">
      <c r="A2355" s="254" t="str">
        <v xml:space="preserve">Dec31 </v>
      </c>
      <c r="B2355" s="282">
        <v>2741033</v>
      </c>
      <c r="C2355" s="282">
        <v>1794471</v>
      </c>
      <c r="D2355" s="282">
        <v>379336</v>
      </c>
      <c r="E2355" s="282">
        <v>530210</v>
      </c>
      <c r="F2355" s="282">
        <v>1226700</v>
      </c>
      <c r="G2355" s="282">
        <v>138022</v>
      </c>
      <c r="H2355" s="282">
        <v>6809772</v>
      </c>
    </row>
    <row r="2356" spans="1:8" x14ac:dyDescent="0.35">
      <c r="A2356" s="269" t="s">
        <v>969</v>
      </c>
      <c r="B2356" s="217">
        <f>SUM(B2334:B2355)</f>
        <v>125234921</v>
      </c>
      <c r="C2356" s="217">
        <f t="shared" ref="C2356:H2356" si="180">SUM(C2334:C2355)</f>
        <v>68424157</v>
      </c>
      <c r="D2356" s="217">
        <f t="shared" si="180"/>
        <v>19458298</v>
      </c>
      <c r="E2356" s="217">
        <f t="shared" si="180"/>
        <v>22715556</v>
      </c>
      <c r="F2356" s="217">
        <f t="shared" si="180"/>
        <v>45209073</v>
      </c>
      <c r="G2356" s="217">
        <f t="shared" si="180"/>
        <v>5811213</v>
      </c>
      <c r="H2356" s="217">
        <f t="shared" si="180"/>
        <v>286853218</v>
      </c>
    </row>
    <row r="2357" spans="1:8" x14ac:dyDescent="0.35">
      <c r="A2357" s="270" t="s">
        <v>970</v>
      </c>
      <c r="B2357" s="194">
        <f>B2356/22</f>
        <v>5692496.4090909092</v>
      </c>
      <c r="C2357" s="194">
        <f t="shared" ref="C2357:H2357" si="181">C2356/22</f>
        <v>3110188.9545454546</v>
      </c>
      <c r="D2357" s="194">
        <f t="shared" si="181"/>
        <v>884468.09090909094</v>
      </c>
      <c r="E2357" s="194">
        <f t="shared" si="181"/>
        <v>1032525.2727272727</v>
      </c>
      <c r="F2357" s="194">
        <f t="shared" si="181"/>
        <v>2054957.8636363635</v>
      </c>
      <c r="G2357" s="194">
        <f t="shared" si="181"/>
        <v>264146.04545454547</v>
      </c>
      <c r="H2357" s="194">
        <f t="shared" si="181"/>
        <v>13038782.636363637</v>
      </c>
    </row>
    <row r="2358" spans="1:8" x14ac:dyDescent="0.35">
      <c r="A2358" s="254"/>
    </row>
    <row r="2359" spans="1:8" ht="21" x14ac:dyDescent="0.5">
      <c r="A2359" s="231">
        <v>2016</v>
      </c>
    </row>
    <row r="2360" spans="1:8" x14ac:dyDescent="0.35">
      <c r="A2360" s="254" t="s">
        <v>454</v>
      </c>
      <c r="B2360" s="283">
        <v>5362416</v>
      </c>
      <c r="C2360" s="283">
        <v>3803183</v>
      </c>
      <c r="D2360" s="283">
        <v>929038</v>
      </c>
      <c r="E2360" s="283">
        <v>1099870</v>
      </c>
      <c r="F2360" s="283">
        <v>1881631</v>
      </c>
      <c r="G2360" s="283">
        <v>341813</v>
      </c>
      <c r="H2360" s="283">
        <v>13417951</v>
      </c>
    </row>
    <row r="2361" spans="1:8" x14ac:dyDescent="0.35">
      <c r="A2361" s="254" t="s">
        <v>455</v>
      </c>
      <c r="B2361" s="283">
        <v>5281486</v>
      </c>
      <c r="C2361" s="283">
        <v>2801113</v>
      </c>
      <c r="D2361" s="283">
        <v>739678</v>
      </c>
      <c r="E2361" s="283">
        <v>977111</v>
      </c>
      <c r="F2361" s="283">
        <v>1848794</v>
      </c>
      <c r="G2361" s="283">
        <v>234682</v>
      </c>
      <c r="H2361" s="283">
        <v>11882864</v>
      </c>
    </row>
    <row r="2362" spans="1:8" x14ac:dyDescent="0.35">
      <c r="A2362" s="254" t="s">
        <v>456</v>
      </c>
      <c r="B2362" s="283">
        <v>8159018</v>
      </c>
      <c r="C2362" s="283">
        <v>3535828</v>
      </c>
      <c r="D2362" s="283">
        <v>838474</v>
      </c>
      <c r="E2362" s="283">
        <v>1025683</v>
      </c>
      <c r="F2362" s="283">
        <v>2720437</v>
      </c>
      <c r="G2362" s="283">
        <v>376432</v>
      </c>
      <c r="H2362" s="283">
        <v>16655872</v>
      </c>
    </row>
    <row r="2363" spans="1:8" x14ac:dyDescent="0.35">
      <c r="A2363" s="254" t="s">
        <v>457</v>
      </c>
      <c r="B2363" s="283">
        <v>9238411</v>
      </c>
      <c r="C2363" s="283">
        <v>5099261</v>
      </c>
      <c r="D2363" s="283">
        <v>1252735</v>
      </c>
      <c r="E2363" s="283">
        <v>1022941</v>
      </c>
      <c r="F2363" s="283">
        <v>2554643</v>
      </c>
      <c r="G2363" s="283">
        <v>534244</v>
      </c>
      <c r="H2363" s="283">
        <v>19702235</v>
      </c>
    </row>
    <row r="2364" spans="1:8" x14ac:dyDescent="0.35">
      <c r="A2364" s="254" t="s">
        <v>458</v>
      </c>
      <c r="B2364" s="283">
        <v>11320031</v>
      </c>
      <c r="C2364" s="283">
        <v>4644511</v>
      </c>
      <c r="D2364" s="283">
        <v>1157590</v>
      </c>
      <c r="E2364" s="283">
        <v>1117590</v>
      </c>
      <c r="F2364" s="283">
        <v>2623586</v>
      </c>
      <c r="G2364" s="283">
        <v>439557</v>
      </c>
      <c r="H2364" s="283">
        <v>21302865</v>
      </c>
    </row>
    <row r="2365" spans="1:8" x14ac:dyDescent="0.35">
      <c r="A2365" s="254" t="s">
        <v>459</v>
      </c>
      <c r="B2365" s="283">
        <v>8595627</v>
      </c>
      <c r="C2365" s="283">
        <v>4270499</v>
      </c>
      <c r="D2365" s="283">
        <v>774162</v>
      </c>
      <c r="E2365" s="283">
        <v>1103441</v>
      </c>
      <c r="F2365" s="283">
        <v>2625588</v>
      </c>
      <c r="G2365" s="283">
        <v>452690</v>
      </c>
      <c r="H2365" s="283">
        <v>17822007</v>
      </c>
    </row>
    <row r="2366" spans="1:8" x14ac:dyDescent="0.35">
      <c r="A2366" s="254" t="s">
        <v>460</v>
      </c>
      <c r="B2366" s="283">
        <v>9681249</v>
      </c>
      <c r="C2366" s="283">
        <v>3848773</v>
      </c>
      <c r="D2366" s="283">
        <v>841166</v>
      </c>
      <c r="E2366" s="283">
        <v>1734313</v>
      </c>
      <c r="F2366" s="283">
        <v>2832818</v>
      </c>
      <c r="G2366" s="283">
        <v>376349</v>
      </c>
      <c r="H2366" s="283">
        <v>19314668</v>
      </c>
    </row>
    <row r="2367" spans="1:8" x14ac:dyDescent="0.35">
      <c r="A2367" s="254" t="s">
        <v>461</v>
      </c>
      <c r="B2367" s="283">
        <v>8658470</v>
      </c>
      <c r="C2367" s="283">
        <v>4724317</v>
      </c>
      <c r="D2367" s="283">
        <v>827890</v>
      </c>
      <c r="E2367" s="283">
        <v>1208478</v>
      </c>
      <c r="F2367" s="283">
        <v>2855407</v>
      </c>
      <c r="G2367" s="283">
        <v>375924</v>
      </c>
      <c r="H2367" s="283">
        <v>18650486</v>
      </c>
    </row>
    <row r="2368" spans="1:8" x14ac:dyDescent="0.35">
      <c r="A2368" s="254" t="s">
        <v>462</v>
      </c>
      <c r="B2368" s="283">
        <v>9826434</v>
      </c>
      <c r="C2368" s="283">
        <v>4976905</v>
      </c>
      <c r="D2368" s="283">
        <v>970652</v>
      </c>
      <c r="E2368" s="283">
        <v>1136660</v>
      </c>
      <c r="F2368" s="283">
        <v>2958849</v>
      </c>
      <c r="G2368" s="283">
        <v>418862</v>
      </c>
      <c r="H2368" s="283">
        <v>20288362</v>
      </c>
    </row>
    <row r="2369" spans="1:9" x14ac:dyDescent="0.35">
      <c r="A2369" s="254" t="s">
        <v>463</v>
      </c>
      <c r="B2369" s="283">
        <v>13618815</v>
      </c>
      <c r="C2369" s="283">
        <v>5741606</v>
      </c>
      <c r="D2369" s="283">
        <v>1227885</v>
      </c>
      <c r="E2369" s="283">
        <v>1062058</v>
      </c>
      <c r="F2369" s="283">
        <v>2325072</v>
      </c>
      <c r="G2369" s="283">
        <v>352792</v>
      </c>
      <c r="H2369" s="283">
        <v>24328228</v>
      </c>
    </row>
    <row r="2370" spans="1:9" x14ac:dyDescent="0.35">
      <c r="A2370" s="254" t="s">
        <v>464</v>
      </c>
      <c r="B2370" s="283">
        <v>11169313</v>
      </c>
      <c r="C2370" s="283">
        <v>4557866</v>
      </c>
      <c r="D2370" s="283">
        <v>1239386</v>
      </c>
      <c r="E2370" s="283">
        <v>1138036</v>
      </c>
      <c r="F2370" s="283">
        <v>2803887</v>
      </c>
      <c r="G2370" s="283">
        <v>404590</v>
      </c>
      <c r="H2370" s="283">
        <v>21313078</v>
      </c>
    </row>
    <row r="2371" spans="1:9" x14ac:dyDescent="0.35">
      <c r="A2371" s="254" t="s">
        <v>465</v>
      </c>
      <c r="B2371" s="283">
        <v>11455994</v>
      </c>
      <c r="C2371" s="283">
        <v>6377879</v>
      </c>
      <c r="D2371" s="283">
        <v>1135731</v>
      </c>
      <c r="E2371" s="283">
        <v>1096210</v>
      </c>
      <c r="F2371" s="283">
        <v>2688919</v>
      </c>
      <c r="G2371" s="283">
        <v>425973</v>
      </c>
      <c r="H2371" s="283">
        <v>23180706</v>
      </c>
    </row>
    <row r="2372" spans="1:9" x14ac:dyDescent="0.35">
      <c r="A2372" s="254" t="s">
        <v>466</v>
      </c>
      <c r="B2372" s="283">
        <v>10616821</v>
      </c>
      <c r="C2372" s="283">
        <v>4548029</v>
      </c>
      <c r="D2372" s="283">
        <v>1268160</v>
      </c>
      <c r="E2372" s="283">
        <v>1288170</v>
      </c>
      <c r="F2372" s="283">
        <v>2803427</v>
      </c>
      <c r="G2372" s="283">
        <v>406276</v>
      </c>
      <c r="H2372" s="283">
        <v>20930883</v>
      </c>
    </row>
    <row r="2373" spans="1:9" x14ac:dyDescent="0.35">
      <c r="A2373" s="254" t="s">
        <v>467</v>
      </c>
      <c r="B2373" s="283">
        <v>7976696</v>
      </c>
      <c r="C2373" s="283">
        <v>3499499</v>
      </c>
      <c r="D2373" s="283">
        <v>920774</v>
      </c>
      <c r="E2373" s="283">
        <v>1018793</v>
      </c>
      <c r="F2373" s="283">
        <v>2496742</v>
      </c>
      <c r="G2373" s="283">
        <v>352954</v>
      </c>
      <c r="H2373" s="283">
        <v>16265458</v>
      </c>
    </row>
    <row r="2374" spans="1:9" x14ac:dyDescent="0.35">
      <c r="A2374" s="254" t="s">
        <v>468</v>
      </c>
      <c r="B2374" s="283">
        <v>4530532</v>
      </c>
      <c r="C2374" s="283">
        <v>2561092</v>
      </c>
      <c r="D2374" s="283">
        <v>577765</v>
      </c>
      <c r="E2374" s="283">
        <v>959968</v>
      </c>
      <c r="F2374" s="283">
        <v>2396361</v>
      </c>
      <c r="G2374" s="283">
        <v>463209</v>
      </c>
      <c r="H2374" s="283">
        <v>11488927</v>
      </c>
    </row>
    <row r="2375" spans="1:9" x14ac:dyDescent="0.35">
      <c r="A2375" s="254" t="s">
        <v>469</v>
      </c>
      <c r="B2375" s="283">
        <v>7113342</v>
      </c>
      <c r="C2375" s="283">
        <v>2824621</v>
      </c>
      <c r="D2375" s="283">
        <v>719469</v>
      </c>
      <c r="E2375" s="283">
        <v>1004929</v>
      </c>
      <c r="F2375" s="283">
        <v>2446287</v>
      </c>
      <c r="G2375" s="283">
        <v>547608</v>
      </c>
      <c r="H2375" s="283">
        <v>14656256</v>
      </c>
    </row>
    <row r="2376" spans="1:9" x14ac:dyDescent="0.35">
      <c r="A2376" s="254" t="s">
        <v>470</v>
      </c>
      <c r="B2376" s="283">
        <v>9872079</v>
      </c>
      <c r="C2376" s="283">
        <v>3396741</v>
      </c>
      <c r="D2376" s="283">
        <v>871452</v>
      </c>
      <c r="E2376" s="283">
        <v>1133102</v>
      </c>
      <c r="F2376" s="283">
        <v>2784444</v>
      </c>
      <c r="G2376" s="283">
        <v>495144</v>
      </c>
      <c r="H2376" s="283">
        <v>18552962</v>
      </c>
    </row>
    <row r="2377" spans="1:9" x14ac:dyDescent="0.35">
      <c r="A2377" s="254" t="s">
        <v>471</v>
      </c>
      <c r="B2377" s="283">
        <v>7355266</v>
      </c>
      <c r="C2377" s="283">
        <v>3512778</v>
      </c>
      <c r="D2377" s="283">
        <v>891419</v>
      </c>
      <c r="E2377" s="283">
        <v>1181616</v>
      </c>
      <c r="F2377" s="283">
        <v>3042420</v>
      </c>
      <c r="G2377" s="283">
        <v>395348</v>
      </c>
      <c r="H2377" s="283">
        <v>16378847</v>
      </c>
    </row>
    <row r="2378" spans="1:9" x14ac:dyDescent="0.35">
      <c r="A2378" s="254" t="s">
        <v>472</v>
      </c>
      <c r="B2378" s="283">
        <v>9939100</v>
      </c>
      <c r="C2378" s="283">
        <v>3909813</v>
      </c>
      <c r="D2378" s="283">
        <v>1251565</v>
      </c>
      <c r="E2378" s="283">
        <v>1209821</v>
      </c>
      <c r="F2378" s="283">
        <v>2651819</v>
      </c>
      <c r="G2378" s="283">
        <v>300308</v>
      </c>
      <c r="H2378" s="283">
        <v>19262426</v>
      </c>
    </row>
    <row r="2379" spans="1:9" x14ac:dyDescent="0.35">
      <c r="A2379" s="267" t="s">
        <v>971</v>
      </c>
      <c r="B2379" s="109">
        <f>SUM(B2360:B2378)</f>
        <v>169771100</v>
      </c>
      <c r="C2379" s="109">
        <f t="shared" ref="C2379:G2379" si="182">SUM(C2360:C2378)</f>
        <v>78634314</v>
      </c>
      <c r="D2379" s="109">
        <v>18435437</v>
      </c>
      <c r="E2379" s="109">
        <v>21518863</v>
      </c>
      <c r="F2379" s="109">
        <v>49341371</v>
      </c>
      <c r="G2379" s="109">
        <f t="shared" si="182"/>
        <v>7694755</v>
      </c>
      <c r="H2379" s="109">
        <v>345395840</v>
      </c>
    </row>
    <row r="2380" spans="1:9" x14ac:dyDescent="0.35">
      <c r="A2380" s="268" t="s">
        <v>972</v>
      </c>
      <c r="B2380" s="158">
        <f>B2379/19</f>
        <v>8935321.0526315793</v>
      </c>
      <c r="C2380" s="158">
        <f t="shared" ref="C2380:H2380" si="183">C2379/19</f>
        <v>4138648.1052631577</v>
      </c>
      <c r="D2380" s="158">
        <v>970286</v>
      </c>
      <c r="E2380" s="158">
        <v>1132572</v>
      </c>
      <c r="F2380" s="158">
        <v>2596914</v>
      </c>
      <c r="G2380" s="158">
        <f t="shared" si="183"/>
        <v>404987.10526315792</v>
      </c>
      <c r="H2380" s="158">
        <f t="shared" si="183"/>
        <v>18178728.421052631</v>
      </c>
      <c r="I2380" s="109"/>
    </row>
    <row r="2381" spans="1:9" x14ac:dyDescent="0.35">
      <c r="A2381" s="254"/>
    </row>
    <row r="2382" spans="1:9" x14ac:dyDescent="0.35">
      <c r="A2382" s="254" t="s">
        <v>475</v>
      </c>
      <c r="B2382" s="284">
        <v>6409447</v>
      </c>
      <c r="C2382" s="284">
        <v>2814859</v>
      </c>
      <c r="D2382" s="284">
        <v>743833</v>
      </c>
      <c r="E2382" s="284">
        <v>863283</v>
      </c>
      <c r="F2382" s="284">
        <v>2336665</v>
      </c>
      <c r="G2382" s="284">
        <v>293114</v>
      </c>
      <c r="H2382" s="284">
        <v>13461201</v>
      </c>
    </row>
    <row r="2383" spans="1:9" x14ac:dyDescent="0.35">
      <c r="A2383" s="254" t="s">
        <v>476</v>
      </c>
      <c r="B2383" s="284">
        <v>7618025</v>
      </c>
      <c r="C2383" s="284">
        <v>3275582</v>
      </c>
      <c r="D2383" s="284">
        <v>750550</v>
      </c>
      <c r="E2383" s="284">
        <v>1300643</v>
      </c>
      <c r="F2383" s="284">
        <v>2845750</v>
      </c>
      <c r="G2383" s="284">
        <v>293484</v>
      </c>
      <c r="H2383" s="284">
        <v>16084034</v>
      </c>
    </row>
    <row r="2384" spans="1:9" x14ac:dyDescent="0.35">
      <c r="A2384" s="254" t="s">
        <v>477</v>
      </c>
      <c r="B2384" s="284">
        <v>11697002</v>
      </c>
      <c r="C2384" s="284">
        <v>4607796</v>
      </c>
      <c r="D2384" s="284">
        <v>1509826</v>
      </c>
      <c r="E2384" s="284">
        <v>1150723</v>
      </c>
      <c r="F2384" s="284">
        <v>3219050</v>
      </c>
      <c r="G2384" s="284">
        <v>457708</v>
      </c>
      <c r="H2384" s="284">
        <v>22642105</v>
      </c>
    </row>
    <row r="2385" spans="1:8" x14ac:dyDescent="0.35">
      <c r="A2385" s="254" t="s">
        <v>478</v>
      </c>
      <c r="B2385" s="284">
        <v>8647401</v>
      </c>
      <c r="C2385" s="284">
        <v>3536917</v>
      </c>
      <c r="D2385" s="284">
        <v>1265596</v>
      </c>
      <c r="E2385" s="284">
        <v>1276576</v>
      </c>
      <c r="F2385" s="284">
        <v>2793955</v>
      </c>
      <c r="G2385" s="284">
        <v>433417</v>
      </c>
      <c r="H2385" s="284">
        <v>17953862</v>
      </c>
    </row>
    <row r="2386" spans="1:8" x14ac:dyDescent="0.35">
      <c r="A2386" s="254" t="s">
        <v>479</v>
      </c>
      <c r="B2386" s="284">
        <v>10760646</v>
      </c>
      <c r="C2386" s="284">
        <v>3976044</v>
      </c>
      <c r="D2386" s="284">
        <v>1072807</v>
      </c>
      <c r="E2386" s="284">
        <v>1578012</v>
      </c>
      <c r="F2386" s="284">
        <v>2585002</v>
      </c>
      <c r="G2386" s="284">
        <v>481560</v>
      </c>
      <c r="H2386" s="284">
        <v>20454071</v>
      </c>
    </row>
    <row r="2387" spans="1:8" x14ac:dyDescent="0.35">
      <c r="A2387" s="254" t="s">
        <v>480</v>
      </c>
      <c r="B2387" s="284">
        <v>10739877</v>
      </c>
      <c r="C2387" s="284">
        <v>4550503</v>
      </c>
      <c r="D2387" s="284">
        <v>896284</v>
      </c>
      <c r="E2387" s="284">
        <v>1322206</v>
      </c>
      <c r="F2387" s="284">
        <v>2693421</v>
      </c>
      <c r="G2387" s="284">
        <v>632203</v>
      </c>
      <c r="H2387" s="284">
        <v>20834494</v>
      </c>
    </row>
    <row r="2388" spans="1:8" x14ac:dyDescent="0.35">
      <c r="A2388" s="254" t="s">
        <v>481</v>
      </c>
      <c r="B2388" s="284">
        <v>11318097</v>
      </c>
      <c r="C2388" s="284">
        <v>4465202</v>
      </c>
      <c r="D2388" s="284">
        <v>1124982</v>
      </c>
      <c r="E2388" s="284">
        <v>1569510</v>
      </c>
      <c r="F2388" s="284">
        <v>3657875</v>
      </c>
      <c r="G2388" s="284">
        <v>484785</v>
      </c>
      <c r="H2388" s="284">
        <v>22620451</v>
      </c>
    </row>
    <row r="2389" spans="1:8" x14ac:dyDescent="0.35">
      <c r="A2389" s="254" t="s">
        <v>482</v>
      </c>
      <c r="B2389" s="284">
        <v>9013231</v>
      </c>
      <c r="C2389" s="284">
        <v>3905914</v>
      </c>
      <c r="D2389" s="284">
        <v>1135971</v>
      </c>
      <c r="E2389" s="284">
        <v>1252370</v>
      </c>
      <c r="F2389" s="284">
        <v>3171069</v>
      </c>
      <c r="G2389" s="284">
        <v>412084</v>
      </c>
      <c r="H2389" s="284">
        <v>18890639</v>
      </c>
    </row>
    <row r="2390" spans="1:8" x14ac:dyDescent="0.35">
      <c r="A2390" s="254" t="s">
        <v>483</v>
      </c>
      <c r="B2390" s="284">
        <v>15879954</v>
      </c>
      <c r="C2390" s="284">
        <v>5162167</v>
      </c>
      <c r="D2390" s="284">
        <v>1332760</v>
      </c>
      <c r="E2390" s="284">
        <v>1637453</v>
      </c>
      <c r="F2390" s="284">
        <v>3932201</v>
      </c>
      <c r="G2390" s="284">
        <v>791688</v>
      </c>
      <c r="H2390" s="284">
        <v>28736223</v>
      </c>
    </row>
    <row r="2391" spans="1:8" x14ac:dyDescent="0.35">
      <c r="A2391" s="254" t="s">
        <v>484</v>
      </c>
      <c r="B2391" s="284">
        <v>9522165</v>
      </c>
      <c r="C2391" s="284">
        <v>3476783</v>
      </c>
      <c r="D2391" s="284">
        <v>953750</v>
      </c>
      <c r="E2391" s="284">
        <v>1206405</v>
      </c>
      <c r="F2391" s="284">
        <v>2965016</v>
      </c>
      <c r="G2391" s="284">
        <v>421675</v>
      </c>
      <c r="H2391" s="284">
        <v>18545794</v>
      </c>
    </row>
    <row r="2392" spans="1:8" x14ac:dyDescent="0.35">
      <c r="A2392" s="254" t="s">
        <v>485</v>
      </c>
      <c r="B2392" s="284">
        <v>7240140</v>
      </c>
      <c r="C2392" s="284">
        <v>3517838</v>
      </c>
      <c r="D2392" s="284">
        <v>1116107</v>
      </c>
      <c r="E2392" s="284">
        <v>1430027</v>
      </c>
      <c r="F2392" s="284">
        <v>3236506</v>
      </c>
      <c r="G2392" s="284">
        <v>721778</v>
      </c>
      <c r="H2392" s="284">
        <v>17262396</v>
      </c>
    </row>
    <row r="2393" spans="1:8" x14ac:dyDescent="0.35">
      <c r="A2393" s="254" t="s">
        <v>486</v>
      </c>
      <c r="B2393" s="284">
        <v>7409892</v>
      </c>
      <c r="C2393" s="284">
        <v>3302236</v>
      </c>
      <c r="D2393" s="284">
        <v>880470</v>
      </c>
      <c r="E2393" s="284">
        <v>1465169</v>
      </c>
      <c r="F2393" s="284">
        <v>2862154</v>
      </c>
      <c r="G2393" s="284">
        <v>410446</v>
      </c>
      <c r="H2393" s="284">
        <v>16330367</v>
      </c>
    </row>
    <row r="2394" spans="1:8" x14ac:dyDescent="0.35">
      <c r="A2394" s="254" t="s">
        <v>487</v>
      </c>
      <c r="B2394" s="284">
        <v>6986813</v>
      </c>
      <c r="C2394" s="284">
        <v>2742668</v>
      </c>
      <c r="D2394" s="284">
        <v>733969</v>
      </c>
      <c r="E2394" s="284">
        <v>1469727</v>
      </c>
      <c r="F2394" s="284">
        <v>2307401</v>
      </c>
      <c r="G2394" s="284">
        <v>446894</v>
      </c>
      <c r="H2394" s="284">
        <v>14687472</v>
      </c>
    </row>
    <row r="2395" spans="1:8" x14ac:dyDescent="0.35">
      <c r="A2395" s="254" t="s">
        <v>488</v>
      </c>
      <c r="B2395" s="284">
        <v>6938488</v>
      </c>
      <c r="C2395" s="284">
        <v>2710824</v>
      </c>
      <c r="D2395" s="284">
        <v>698788</v>
      </c>
      <c r="E2395" s="284">
        <v>1389895</v>
      </c>
      <c r="F2395" s="284">
        <v>2091517</v>
      </c>
      <c r="G2395" s="284">
        <v>417710</v>
      </c>
      <c r="H2395" s="284">
        <v>14247222</v>
      </c>
    </row>
    <row r="2396" spans="1:8" x14ac:dyDescent="0.35">
      <c r="A2396" s="254" t="s">
        <v>489</v>
      </c>
      <c r="B2396" s="284">
        <v>6441549</v>
      </c>
      <c r="C2396" s="284">
        <v>2347165</v>
      </c>
      <c r="D2396" s="284">
        <v>695077</v>
      </c>
      <c r="E2396" s="284">
        <v>1589073</v>
      </c>
      <c r="F2396" s="284">
        <v>2167201</v>
      </c>
      <c r="G2396" s="284">
        <v>428444</v>
      </c>
      <c r="H2396" s="284">
        <v>13668509</v>
      </c>
    </row>
    <row r="2397" spans="1:8" x14ac:dyDescent="0.35">
      <c r="A2397" s="254" t="s">
        <v>490</v>
      </c>
      <c r="B2397" s="284">
        <v>12555841</v>
      </c>
      <c r="C2397" s="284">
        <v>2512306</v>
      </c>
      <c r="D2397" s="284">
        <v>736526</v>
      </c>
      <c r="E2397" s="284">
        <v>1567341</v>
      </c>
      <c r="F2397" s="284">
        <v>2115035</v>
      </c>
      <c r="G2397" s="284">
        <v>465238</v>
      </c>
      <c r="H2397" s="284">
        <v>19952287</v>
      </c>
    </row>
    <row r="2398" spans="1:8" x14ac:dyDescent="0.35">
      <c r="A2398" s="254" t="s">
        <v>491</v>
      </c>
      <c r="B2398" s="284">
        <v>13742374</v>
      </c>
      <c r="C2398" s="284">
        <v>3727369</v>
      </c>
      <c r="D2398" s="284">
        <v>945452</v>
      </c>
      <c r="E2398" s="284">
        <v>1631501</v>
      </c>
      <c r="F2398" s="284">
        <v>2567558</v>
      </c>
      <c r="G2398" s="284">
        <v>683743</v>
      </c>
      <c r="H2398" s="284">
        <v>23297997</v>
      </c>
    </row>
    <row r="2399" spans="1:8" x14ac:dyDescent="0.35">
      <c r="A2399" s="254" t="s">
        <v>492</v>
      </c>
      <c r="B2399" s="284">
        <v>12436666</v>
      </c>
      <c r="C2399" s="284">
        <v>2929348</v>
      </c>
      <c r="D2399" s="284">
        <v>776016</v>
      </c>
      <c r="E2399" s="284">
        <v>1446626</v>
      </c>
      <c r="F2399" s="284">
        <v>2497633</v>
      </c>
      <c r="G2399" s="284">
        <v>550520</v>
      </c>
      <c r="H2399" s="284">
        <v>20636809</v>
      </c>
    </row>
    <row r="2400" spans="1:8" x14ac:dyDescent="0.35">
      <c r="A2400" s="254" t="s">
        <v>493</v>
      </c>
      <c r="B2400" s="284">
        <v>9960222</v>
      </c>
      <c r="C2400" s="284">
        <v>3157237</v>
      </c>
      <c r="D2400" s="284">
        <v>911581</v>
      </c>
      <c r="E2400" s="284">
        <v>1365032</v>
      </c>
      <c r="F2400" s="284">
        <v>2584029</v>
      </c>
      <c r="G2400" s="284">
        <v>529345</v>
      </c>
      <c r="H2400" s="284">
        <v>18507446</v>
      </c>
    </row>
    <row r="2401" spans="1:8" x14ac:dyDescent="0.35">
      <c r="A2401" s="254" t="s">
        <v>814</v>
      </c>
      <c r="B2401" s="284">
        <v>7458222</v>
      </c>
      <c r="C2401" s="284">
        <v>2907420</v>
      </c>
      <c r="D2401" s="284">
        <v>799974</v>
      </c>
      <c r="E2401" s="284">
        <v>917981</v>
      </c>
      <c r="F2401" s="284">
        <v>2130996</v>
      </c>
      <c r="G2401" s="284">
        <v>382626</v>
      </c>
      <c r="H2401" s="284">
        <v>14597219</v>
      </c>
    </row>
    <row r="2402" spans="1:8" x14ac:dyDescent="0.35">
      <c r="A2402" s="267" t="s">
        <v>973</v>
      </c>
      <c r="B2402" s="109">
        <f>SUM(B2382:B2401)</f>
        <v>192776052</v>
      </c>
      <c r="C2402" s="109">
        <f t="shared" ref="C2402:H2402" si="184">SUM(C2382:C2401)</f>
        <v>69626178</v>
      </c>
      <c r="D2402" s="109">
        <f t="shared" si="184"/>
        <v>19080319</v>
      </c>
      <c r="E2402" s="109">
        <f t="shared" si="184"/>
        <v>27429553</v>
      </c>
      <c r="F2402" s="109">
        <f t="shared" si="184"/>
        <v>54760034</v>
      </c>
      <c r="G2402" s="109">
        <f t="shared" si="184"/>
        <v>9738462</v>
      </c>
      <c r="H2402" s="109">
        <f t="shared" si="184"/>
        <v>373410598</v>
      </c>
    </row>
    <row r="2403" spans="1:8" x14ac:dyDescent="0.35">
      <c r="A2403" s="268" t="s">
        <v>974</v>
      </c>
      <c r="B2403" s="158">
        <f>B2402/20</f>
        <v>9638802.5999999996</v>
      </c>
      <c r="C2403" s="158">
        <f t="shared" ref="C2403:H2403" si="185">C2402/20</f>
        <v>3481308.9</v>
      </c>
      <c r="D2403" s="158">
        <f t="shared" si="185"/>
        <v>954015.95</v>
      </c>
      <c r="E2403" s="158">
        <f t="shared" si="185"/>
        <v>1371477.65</v>
      </c>
      <c r="F2403" s="158">
        <f t="shared" si="185"/>
        <v>2738001.7</v>
      </c>
      <c r="G2403" s="158">
        <f t="shared" si="185"/>
        <v>486923.1</v>
      </c>
      <c r="H2403" s="158">
        <f t="shared" si="185"/>
        <v>18670529.899999999</v>
      </c>
    </row>
    <row r="2404" spans="1:8" x14ac:dyDescent="0.35">
      <c r="A2404" s="254"/>
    </row>
    <row r="2405" spans="1:8" x14ac:dyDescent="0.35">
      <c r="A2405" s="254" t="s">
        <v>977</v>
      </c>
      <c r="B2405" s="287">
        <v>8765274</v>
      </c>
      <c r="C2405" s="287">
        <v>3278608</v>
      </c>
      <c r="D2405" s="287">
        <v>846738</v>
      </c>
      <c r="E2405" s="287">
        <v>1012417</v>
      </c>
      <c r="F2405" s="287">
        <v>2533103</v>
      </c>
      <c r="G2405" s="287">
        <v>429514</v>
      </c>
      <c r="H2405" s="287">
        <v>16865654</v>
      </c>
    </row>
    <row r="2406" spans="1:8" x14ac:dyDescent="0.35">
      <c r="A2406" s="254" t="s">
        <v>978</v>
      </c>
      <c r="B2406" s="287">
        <v>7463697</v>
      </c>
      <c r="C2406" s="287">
        <v>2893037</v>
      </c>
      <c r="D2406" s="287">
        <v>777791</v>
      </c>
      <c r="E2406" s="287">
        <v>982059</v>
      </c>
      <c r="F2406" s="287">
        <v>2349964</v>
      </c>
      <c r="G2406" s="287">
        <v>405546</v>
      </c>
      <c r="H2406" s="287">
        <v>14872094</v>
      </c>
    </row>
    <row r="2407" spans="1:8" x14ac:dyDescent="0.35">
      <c r="A2407" s="254" t="s">
        <v>979</v>
      </c>
      <c r="B2407" s="287">
        <v>6266681</v>
      </c>
      <c r="C2407" s="287">
        <v>2655848</v>
      </c>
      <c r="D2407" s="287">
        <v>791101</v>
      </c>
      <c r="E2407" s="287">
        <v>947409</v>
      </c>
      <c r="F2407" s="287">
        <v>2497113</v>
      </c>
      <c r="G2407" s="287">
        <v>479261</v>
      </c>
      <c r="H2407" s="287">
        <v>13637413</v>
      </c>
    </row>
    <row r="2408" spans="1:8" x14ac:dyDescent="0.35">
      <c r="A2408" s="254" t="s">
        <v>980</v>
      </c>
      <c r="B2408" s="287">
        <v>8827428</v>
      </c>
      <c r="C2408" s="287">
        <v>3816636</v>
      </c>
      <c r="D2408" s="287">
        <v>1166498</v>
      </c>
      <c r="E2408" s="287">
        <v>1291238</v>
      </c>
      <c r="F2408" s="287">
        <v>2245745</v>
      </c>
      <c r="G2408" s="287">
        <v>727453</v>
      </c>
      <c r="H2408" s="287">
        <v>18074998</v>
      </c>
    </row>
    <row r="2409" spans="1:8" x14ac:dyDescent="0.35">
      <c r="A2409" s="254" t="s">
        <v>981</v>
      </c>
      <c r="B2409" s="287">
        <v>5338027</v>
      </c>
      <c r="C2409" s="287">
        <v>2754068</v>
      </c>
      <c r="D2409" s="287">
        <v>826452</v>
      </c>
      <c r="E2409" s="287">
        <v>1112889</v>
      </c>
      <c r="F2409" s="287">
        <v>2773665</v>
      </c>
      <c r="G2409" s="287">
        <v>506566</v>
      </c>
      <c r="H2409" s="287">
        <v>13311667</v>
      </c>
    </row>
    <row r="2410" spans="1:8" x14ac:dyDescent="0.35">
      <c r="A2410" s="254" t="s">
        <v>982</v>
      </c>
      <c r="B2410" s="287">
        <v>6545335</v>
      </c>
      <c r="C2410" s="287">
        <v>3202618</v>
      </c>
      <c r="D2410" s="287">
        <v>1262985</v>
      </c>
      <c r="E2410" s="287">
        <v>1045511</v>
      </c>
      <c r="F2410" s="287">
        <v>2948490</v>
      </c>
      <c r="G2410" s="287">
        <v>476483</v>
      </c>
      <c r="H2410" s="287">
        <v>15481422</v>
      </c>
    </row>
    <row r="2411" spans="1:8" x14ac:dyDescent="0.35">
      <c r="A2411" s="254" t="s">
        <v>983</v>
      </c>
      <c r="B2411" s="287">
        <v>6072609</v>
      </c>
      <c r="C2411" s="287">
        <v>2969853</v>
      </c>
      <c r="D2411" s="287">
        <v>1731171</v>
      </c>
      <c r="E2411" s="287">
        <v>1147637</v>
      </c>
      <c r="F2411" s="287">
        <v>2906086</v>
      </c>
      <c r="G2411" s="287">
        <v>470449</v>
      </c>
      <c r="H2411" s="287">
        <v>15297805</v>
      </c>
    </row>
    <row r="2412" spans="1:8" x14ac:dyDescent="0.35">
      <c r="A2412" s="254" t="s">
        <v>984</v>
      </c>
      <c r="B2412" s="287">
        <v>9669143</v>
      </c>
      <c r="C2412" s="287">
        <v>5659349</v>
      </c>
      <c r="D2412" s="287">
        <v>2517334</v>
      </c>
      <c r="E2412" s="287">
        <v>1165181</v>
      </c>
      <c r="F2412" s="287">
        <v>2993772</v>
      </c>
      <c r="G2412" s="287">
        <v>579732</v>
      </c>
      <c r="H2412" s="287">
        <v>22584511</v>
      </c>
    </row>
    <row r="2413" spans="1:8" x14ac:dyDescent="0.35">
      <c r="A2413" s="254" t="s">
        <v>985</v>
      </c>
      <c r="B2413" s="287">
        <v>6598391</v>
      </c>
      <c r="C2413" s="287">
        <v>4674382</v>
      </c>
      <c r="D2413" s="287">
        <v>1294502</v>
      </c>
      <c r="E2413" s="287">
        <v>1112267</v>
      </c>
      <c r="F2413" s="287">
        <v>2405022</v>
      </c>
      <c r="G2413" s="287">
        <v>458374</v>
      </c>
      <c r="H2413" s="287">
        <v>16542938</v>
      </c>
    </row>
    <row r="2414" spans="1:8" x14ac:dyDescent="0.35">
      <c r="A2414" s="254" t="s">
        <v>986</v>
      </c>
      <c r="B2414" s="287">
        <v>4856023</v>
      </c>
      <c r="C2414" s="287">
        <v>3615458</v>
      </c>
      <c r="D2414" s="287">
        <v>589827</v>
      </c>
      <c r="E2414" s="287">
        <v>919766</v>
      </c>
      <c r="F2414" s="287">
        <v>1998578</v>
      </c>
      <c r="G2414" s="287">
        <v>460831</v>
      </c>
      <c r="H2414" s="287">
        <v>12440483</v>
      </c>
    </row>
    <row r="2415" spans="1:8" x14ac:dyDescent="0.35">
      <c r="A2415" s="254" t="s">
        <v>987</v>
      </c>
      <c r="B2415" s="287">
        <v>6143312</v>
      </c>
      <c r="C2415" s="287">
        <v>3874396</v>
      </c>
      <c r="D2415" s="287">
        <v>617327</v>
      </c>
      <c r="E2415" s="287">
        <v>898300</v>
      </c>
      <c r="F2415" s="287">
        <v>2049786</v>
      </c>
      <c r="G2415" s="287">
        <v>381210</v>
      </c>
      <c r="H2415" s="287">
        <v>13964331</v>
      </c>
    </row>
    <row r="2416" spans="1:8" x14ac:dyDescent="0.35">
      <c r="A2416" s="254" t="s">
        <v>988</v>
      </c>
      <c r="B2416" s="287">
        <v>11606649</v>
      </c>
      <c r="C2416" s="287">
        <v>3906067</v>
      </c>
      <c r="D2416" s="287">
        <v>902306</v>
      </c>
      <c r="E2416" s="287">
        <v>783002</v>
      </c>
      <c r="F2416" s="287">
        <v>2345817</v>
      </c>
      <c r="G2416" s="287">
        <v>422507</v>
      </c>
      <c r="H2416" s="287">
        <v>19966348</v>
      </c>
    </row>
    <row r="2417" spans="1:8" x14ac:dyDescent="0.35">
      <c r="A2417" s="254" t="s">
        <v>989</v>
      </c>
      <c r="B2417" s="287">
        <v>7256322</v>
      </c>
      <c r="C2417" s="287">
        <v>4087577</v>
      </c>
      <c r="D2417" s="287">
        <v>1105326</v>
      </c>
      <c r="E2417" s="287">
        <v>1349532</v>
      </c>
      <c r="F2417" s="287">
        <v>2468966</v>
      </c>
      <c r="G2417" s="287">
        <v>503342</v>
      </c>
      <c r="H2417" s="287">
        <v>16771065</v>
      </c>
    </row>
    <row r="2418" spans="1:8" x14ac:dyDescent="0.35">
      <c r="A2418" s="254" t="s">
        <v>990</v>
      </c>
      <c r="B2418" s="287">
        <v>4802367</v>
      </c>
      <c r="C2418" s="287">
        <v>2836850</v>
      </c>
      <c r="D2418" s="287">
        <v>623468</v>
      </c>
      <c r="E2418" s="287">
        <v>708036</v>
      </c>
      <c r="F2418" s="287">
        <v>2630627</v>
      </c>
      <c r="G2418" s="287">
        <v>359857</v>
      </c>
      <c r="H2418" s="287">
        <v>11961205</v>
      </c>
    </row>
    <row r="2419" spans="1:8" x14ac:dyDescent="0.35">
      <c r="A2419" s="254" t="s">
        <v>991</v>
      </c>
      <c r="B2419" s="287">
        <v>3838174</v>
      </c>
      <c r="C2419" s="287">
        <v>1981563</v>
      </c>
      <c r="D2419" s="287">
        <v>457776</v>
      </c>
      <c r="E2419" s="287">
        <v>844353</v>
      </c>
      <c r="F2419" s="287">
        <v>1892392</v>
      </c>
      <c r="G2419" s="287">
        <v>395670</v>
      </c>
      <c r="H2419" s="287">
        <v>9409928</v>
      </c>
    </row>
    <row r="2420" spans="1:8" x14ac:dyDescent="0.35">
      <c r="A2420" s="254" t="s">
        <v>992</v>
      </c>
      <c r="B2420" s="287">
        <v>5381938</v>
      </c>
      <c r="C2420" s="287">
        <v>2302548</v>
      </c>
      <c r="D2420" s="287">
        <v>651758</v>
      </c>
      <c r="E2420" s="287">
        <v>1234819</v>
      </c>
      <c r="F2420" s="287">
        <v>2056696</v>
      </c>
      <c r="G2420" s="287">
        <v>459001</v>
      </c>
      <c r="H2420" s="287">
        <v>12086760</v>
      </c>
    </row>
    <row r="2421" spans="1:8" x14ac:dyDescent="0.35">
      <c r="A2421" s="254" t="s">
        <v>993</v>
      </c>
      <c r="B2421" s="287">
        <v>4790454</v>
      </c>
      <c r="C2421" s="287">
        <v>2411546</v>
      </c>
      <c r="D2421" s="287">
        <v>634652</v>
      </c>
      <c r="E2421" s="287">
        <v>926472</v>
      </c>
      <c r="F2421" s="287">
        <v>2252419</v>
      </c>
      <c r="G2421" s="287">
        <v>619259</v>
      </c>
      <c r="H2421" s="287">
        <v>11634802</v>
      </c>
    </row>
    <row r="2422" spans="1:8" x14ac:dyDescent="0.35">
      <c r="A2422" s="254" t="s">
        <v>994</v>
      </c>
      <c r="B2422" s="287">
        <v>4170894</v>
      </c>
      <c r="C2422" s="287">
        <v>2441511</v>
      </c>
      <c r="D2422" s="287">
        <v>517266</v>
      </c>
      <c r="E2422" s="287">
        <v>1050401</v>
      </c>
      <c r="F2422" s="287">
        <v>1956250</v>
      </c>
      <c r="G2422" s="287">
        <v>435422</v>
      </c>
      <c r="H2422" s="287">
        <v>10571744</v>
      </c>
    </row>
    <row r="2423" spans="1:8" x14ac:dyDescent="0.35">
      <c r="A2423" s="254" t="s">
        <v>995</v>
      </c>
      <c r="B2423" s="287">
        <v>2471951</v>
      </c>
      <c r="C2423" s="287">
        <v>1445595</v>
      </c>
      <c r="D2423" s="287">
        <v>326057</v>
      </c>
      <c r="E2423" s="287">
        <v>949021</v>
      </c>
      <c r="F2423" s="287">
        <v>1244079</v>
      </c>
      <c r="G2423" s="287">
        <v>366851</v>
      </c>
      <c r="H2423" s="287">
        <v>6803554</v>
      </c>
    </row>
    <row r="2424" spans="1:8" x14ac:dyDescent="0.35">
      <c r="A2424" s="254" t="s">
        <v>996</v>
      </c>
      <c r="B2424" s="287">
        <v>6345345</v>
      </c>
      <c r="C2424" s="287">
        <v>2550305</v>
      </c>
      <c r="D2424" s="287">
        <v>834434</v>
      </c>
      <c r="E2424" s="287">
        <v>1187272</v>
      </c>
      <c r="F2424" s="287">
        <v>1997078</v>
      </c>
      <c r="G2424" s="287">
        <v>620392</v>
      </c>
      <c r="H2424" s="287">
        <v>13534826</v>
      </c>
    </row>
    <row r="2425" spans="1:8" x14ac:dyDescent="0.35">
      <c r="A2425" s="254" t="s">
        <v>997</v>
      </c>
      <c r="B2425" s="287">
        <v>6796026</v>
      </c>
      <c r="C2425" s="287">
        <v>2730761</v>
      </c>
      <c r="D2425" s="287">
        <v>771990</v>
      </c>
      <c r="E2425" s="287">
        <v>1436882</v>
      </c>
      <c r="F2425" s="287">
        <v>2026742</v>
      </c>
      <c r="G2425" s="287">
        <v>425246</v>
      </c>
      <c r="H2425" s="287">
        <v>14187647</v>
      </c>
    </row>
    <row r="2426" spans="1:8" x14ac:dyDescent="0.35">
      <c r="A2426" s="254" t="s">
        <v>998</v>
      </c>
      <c r="B2426" s="287">
        <v>6466014</v>
      </c>
      <c r="C2426" s="287">
        <v>2638271</v>
      </c>
      <c r="D2426" s="287">
        <v>825425</v>
      </c>
      <c r="E2426" s="287">
        <v>2517937</v>
      </c>
      <c r="F2426" s="287">
        <v>2011900</v>
      </c>
      <c r="G2426" s="287">
        <v>293839</v>
      </c>
      <c r="H2426" s="287">
        <v>14753386</v>
      </c>
    </row>
    <row r="2427" spans="1:8" x14ac:dyDescent="0.35">
      <c r="A2427" s="267" t="s">
        <v>976</v>
      </c>
      <c r="B2427" s="109">
        <f>SUM(B2405:B2426)</f>
        <v>140472054</v>
      </c>
      <c r="C2427" s="109">
        <f t="shared" ref="C2427:H2427" si="186">SUM(C2405:C2426)</f>
        <v>68726847</v>
      </c>
      <c r="D2427" s="109">
        <f t="shared" si="186"/>
        <v>20072184</v>
      </c>
      <c r="E2427" s="109">
        <f t="shared" si="186"/>
        <v>24622401</v>
      </c>
      <c r="F2427" s="109">
        <f t="shared" si="186"/>
        <v>50584290</v>
      </c>
      <c r="G2427" s="109">
        <f t="shared" si="186"/>
        <v>10276805</v>
      </c>
      <c r="H2427" s="109">
        <f t="shared" si="186"/>
        <v>314754581</v>
      </c>
    </row>
    <row r="2428" spans="1:8" s="285" customFormat="1" x14ac:dyDescent="0.35">
      <c r="A2428" s="268" t="s">
        <v>975</v>
      </c>
      <c r="B2428" s="158">
        <f>B2427/22</f>
        <v>6385093.3636363633</v>
      </c>
      <c r="C2428" s="158">
        <f t="shared" ref="C2428:H2428" si="187">C2427/22</f>
        <v>3123947.5909090908</v>
      </c>
      <c r="D2428" s="158">
        <f t="shared" si="187"/>
        <v>912372</v>
      </c>
      <c r="E2428" s="158">
        <f t="shared" si="187"/>
        <v>1119200.0454545454</v>
      </c>
      <c r="F2428" s="158">
        <f t="shared" si="187"/>
        <v>2299285.9090909092</v>
      </c>
      <c r="G2428" s="158">
        <f t="shared" si="187"/>
        <v>467127.5</v>
      </c>
      <c r="H2428" s="158">
        <f t="shared" si="187"/>
        <v>14307026.409090908</v>
      </c>
    </row>
    <row r="2430" spans="1:8" x14ac:dyDescent="0.35">
      <c r="A2430" s="254" t="s">
        <v>212</v>
      </c>
      <c r="B2430" s="287">
        <v>7659988</v>
      </c>
      <c r="C2430" s="287">
        <v>3319773</v>
      </c>
      <c r="D2430" s="287">
        <v>968104</v>
      </c>
      <c r="E2430" s="287">
        <v>1504011</v>
      </c>
      <c r="F2430" s="287">
        <v>1913579</v>
      </c>
      <c r="G2430" s="287">
        <v>425490</v>
      </c>
      <c r="H2430" s="287">
        <v>15790945</v>
      </c>
    </row>
    <row r="2431" spans="1:8" x14ac:dyDescent="0.35">
      <c r="A2431" s="254" t="s">
        <v>388</v>
      </c>
      <c r="B2431" s="287">
        <v>4049354</v>
      </c>
      <c r="C2431" s="287">
        <v>2146434</v>
      </c>
      <c r="D2431" s="287">
        <v>539080</v>
      </c>
      <c r="E2431" s="287">
        <v>1114753</v>
      </c>
      <c r="F2431" s="287">
        <v>2005904</v>
      </c>
      <c r="G2431" s="287">
        <v>239740</v>
      </c>
      <c r="H2431" s="287">
        <v>10095265</v>
      </c>
    </row>
    <row r="2432" spans="1:8" x14ac:dyDescent="0.35">
      <c r="A2432" s="254" t="s">
        <v>999</v>
      </c>
      <c r="B2432" s="287">
        <v>5555850</v>
      </c>
      <c r="C2432" s="287">
        <v>2827173</v>
      </c>
      <c r="D2432" s="287">
        <v>823239</v>
      </c>
      <c r="E2432" s="287">
        <v>1315157</v>
      </c>
      <c r="F2432" s="287">
        <v>1963062</v>
      </c>
      <c r="G2432" s="287">
        <v>335886</v>
      </c>
      <c r="H2432" s="287">
        <v>12820367</v>
      </c>
    </row>
    <row r="2433" spans="1:8" x14ac:dyDescent="0.35">
      <c r="A2433" s="254" t="s">
        <v>209</v>
      </c>
      <c r="B2433" s="287">
        <v>5172680</v>
      </c>
      <c r="C2433" s="287">
        <v>2848237</v>
      </c>
      <c r="D2433" s="287">
        <v>938152</v>
      </c>
      <c r="E2433" s="287">
        <v>1303020</v>
      </c>
      <c r="F2433" s="287">
        <v>2550016</v>
      </c>
      <c r="G2433" s="287">
        <v>316032</v>
      </c>
      <c r="H2433" s="287">
        <v>13128137</v>
      </c>
    </row>
    <row r="2434" spans="1:8" x14ac:dyDescent="0.35">
      <c r="A2434" s="254" t="s">
        <v>208</v>
      </c>
      <c r="B2434" s="287">
        <v>6408503</v>
      </c>
      <c r="C2434" s="287">
        <v>3317914</v>
      </c>
      <c r="D2434" s="287">
        <v>987952</v>
      </c>
      <c r="E2434" s="287">
        <v>1462795</v>
      </c>
      <c r="F2434" s="287">
        <v>2431559</v>
      </c>
      <c r="G2434" s="287">
        <v>475620</v>
      </c>
      <c r="H2434" s="287">
        <v>15084343</v>
      </c>
    </row>
    <row r="2435" spans="1:8" x14ac:dyDescent="0.35">
      <c r="A2435" s="254" t="s">
        <v>207</v>
      </c>
      <c r="B2435" s="287">
        <v>4373772</v>
      </c>
      <c r="C2435" s="287">
        <v>2870424</v>
      </c>
      <c r="D2435" s="287">
        <v>737141</v>
      </c>
      <c r="E2435" s="287">
        <v>1532962</v>
      </c>
      <c r="F2435" s="287">
        <v>3020890</v>
      </c>
      <c r="G2435" s="287">
        <v>349118</v>
      </c>
      <c r="H2435" s="287">
        <v>12884307</v>
      </c>
    </row>
    <row r="2436" spans="1:8" x14ac:dyDescent="0.35">
      <c r="A2436" s="254" t="s">
        <v>386</v>
      </c>
      <c r="B2436" s="287">
        <v>3873686</v>
      </c>
      <c r="C2436" s="287">
        <v>2657467</v>
      </c>
      <c r="D2436" s="287">
        <v>683542</v>
      </c>
      <c r="E2436" s="287">
        <v>1796834</v>
      </c>
      <c r="F2436" s="287">
        <v>2664975</v>
      </c>
      <c r="G2436" s="287">
        <v>427467</v>
      </c>
      <c r="H2436" s="287">
        <v>12103971</v>
      </c>
    </row>
    <row r="2437" spans="1:8" x14ac:dyDescent="0.35">
      <c r="A2437" s="254" t="s">
        <v>1000</v>
      </c>
      <c r="B2437" s="287">
        <v>4989783</v>
      </c>
      <c r="C2437" s="287">
        <v>2865512</v>
      </c>
      <c r="D2437" s="287">
        <v>749784</v>
      </c>
      <c r="E2437" s="287">
        <v>2277208</v>
      </c>
      <c r="F2437" s="287">
        <v>3388828</v>
      </c>
      <c r="G2437" s="287">
        <v>439669</v>
      </c>
      <c r="H2437" s="287">
        <v>14710784</v>
      </c>
    </row>
    <row r="2438" spans="1:8" x14ac:dyDescent="0.35">
      <c r="A2438" s="254" t="s">
        <v>205</v>
      </c>
      <c r="B2438" s="287">
        <v>5368032</v>
      </c>
      <c r="C2438" s="287">
        <v>2824725</v>
      </c>
      <c r="D2438" s="287">
        <v>731055</v>
      </c>
      <c r="E2438" s="287">
        <v>2637708</v>
      </c>
      <c r="F2438" s="287">
        <v>2945492</v>
      </c>
      <c r="G2438" s="287">
        <v>413123</v>
      </c>
      <c r="H2438" s="287">
        <v>14920135</v>
      </c>
    </row>
    <row r="2439" spans="1:8" x14ac:dyDescent="0.35">
      <c r="A2439" s="254" t="s">
        <v>204</v>
      </c>
      <c r="B2439" s="287">
        <v>5569036</v>
      </c>
      <c r="C2439" s="287">
        <v>2277641</v>
      </c>
      <c r="D2439" s="287">
        <v>702116</v>
      </c>
      <c r="E2439" s="287">
        <v>1946445</v>
      </c>
      <c r="F2439" s="287">
        <v>2865228</v>
      </c>
      <c r="G2439" s="287">
        <v>448003</v>
      </c>
      <c r="H2439" s="287">
        <v>13808469</v>
      </c>
    </row>
    <row r="2440" spans="1:8" x14ac:dyDescent="0.35">
      <c r="A2440" s="254" t="s">
        <v>203</v>
      </c>
      <c r="B2440" s="287">
        <v>4225340</v>
      </c>
      <c r="C2440" s="287">
        <v>2129737</v>
      </c>
      <c r="D2440" s="287">
        <v>575836</v>
      </c>
      <c r="E2440" s="287">
        <v>2035134</v>
      </c>
      <c r="F2440" s="287">
        <v>2702514</v>
      </c>
      <c r="G2440" s="287">
        <v>305308</v>
      </c>
      <c r="H2440" s="287">
        <v>11973869</v>
      </c>
    </row>
    <row r="2441" spans="1:8" x14ac:dyDescent="0.35">
      <c r="A2441" s="254" t="s">
        <v>385</v>
      </c>
      <c r="B2441" s="287">
        <v>4415911</v>
      </c>
      <c r="C2441" s="287">
        <v>2355336</v>
      </c>
      <c r="D2441" s="287">
        <v>649810</v>
      </c>
      <c r="E2441" s="287">
        <v>2049970</v>
      </c>
      <c r="F2441" s="287">
        <v>2320861</v>
      </c>
      <c r="G2441" s="287">
        <v>353844</v>
      </c>
      <c r="H2441" s="287">
        <v>12145732</v>
      </c>
    </row>
    <row r="2442" spans="1:8" x14ac:dyDescent="0.35">
      <c r="A2442" s="254" t="s">
        <v>1001</v>
      </c>
      <c r="B2442" s="287">
        <v>5412037</v>
      </c>
      <c r="C2442" s="287">
        <v>2701525</v>
      </c>
      <c r="D2442" s="287">
        <v>729852</v>
      </c>
      <c r="E2442" s="287">
        <v>2564414</v>
      </c>
      <c r="F2442" s="287">
        <v>2757076</v>
      </c>
      <c r="G2442" s="287">
        <v>562241</v>
      </c>
      <c r="H2442" s="287">
        <v>14727145</v>
      </c>
    </row>
    <row r="2443" spans="1:8" x14ac:dyDescent="0.35">
      <c r="A2443" s="254" t="s">
        <v>200</v>
      </c>
      <c r="B2443" s="287">
        <v>6142982</v>
      </c>
      <c r="C2443" s="287">
        <v>2473813</v>
      </c>
      <c r="D2443" s="287">
        <v>685098</v>
      </c>
      <c r="E2443" s="287">
        <v>2965762</v>
      </c>
      <c r="F2443" s="287">
        <v>2771512</v>
      </c>
      <c r="G2443" s="287">
        <v>483226</v>
      </c>
      <c r="H2443" s="287">
        <v>15522393</v>
      </c>
    </row>
    <row r="2444" spans="1:8" x14ac:dyDescent="0.35">
      <c r="A2444" s="254" t="s">
        <v>199</v>
      </c>
      <c r="B2444" s="287">
        <v>6716232</v>
      </c>
      <c r="C2444" s="287">
        <v>2726726</v>
      </c>
      <c r="D2444" s="287">
        <v>901970</v>
      </c>
      <c r="E2444" s="287">
        <v>2987480</v>
      </c>
      <c r="F2444" s="287">
        <v>2420699</v>
      </c>
      <c r="G2444" s="287">
        <v>737507</v>
      </c>
      <c r="H2444" s="287">
        <v>16490614</v>
      </c>
    </row>
    <row r="2445" spans="1:8" x14ac:dyDescent="0.35">
      <c r="A2445" s="254" t="s">
        <v>198</v>
      </c>
      <c r="B2445" s="287">
        <v>5179452</v>
      </c>
      <c r="C2445" s="287">
        <v>2662133</v>
      </c>
      <c r="D2445" s="287">
        <v>833138</v>
      </c>
      <c r="E2445" s="287">
        <v>2681130</v>
      </c>
      <c r="F2445" s="287">
        <v>2203391</v>
      </c>
      <c r="G2445" s="287">
        <v>548839</v>
      </c>
      <c r="H2445" s="287">
        <v>14108083</v>
      </c>
    </row>
    <row r="2446" spans="1:8" x14ac:dyDescent="0.35">
      <c r="A2446" s="254" t="s">
        <v>384</v>
      </c>
      <c r="B2446" s="287">
        <v>4798745</v>
      </c>
      <c r="C2446" s="287">
        <v>2012266</v>
      </c>
      <c r="D2446" s="287">
        <v>557536</v>
      </c>
      <c r="E2446" s="287">
        <v>2067543</v>
      </c>
      <c r="F2446" s="287">
        <v>1904507</v>
      </c>
      <c r="G2446" s="287">
        <v>383309</v>
      </c>
      <c r="H2446" s="287">
        <v>11723906</v>
      </c>
    </row>
    <row r="2447" spans="1:8" x14ac:dyDescent="0.35">
      <c r="A2447" s="254" t="s">
        <v>1002</v>
      </c>
      <c r="B2447" s="287">
        <v>5978066</v>
      </c>
      <c r="C2447" s="287">
        <v>1972137</v>
      </c>
      <c r="D2447" s="287">
        <v>697400</v>
      </c>
      <c r="E2447" s="287">
        <v>1780602</v>
      </c>
      <c r="F2447" s="287">
        <v>1946699</v>
      </c>
      <c r="G2447" s="287">
        <v>459091</v>
      </c>
      <c r="H2447" s="287">
        <v>12833995</v>
      </c>
    </row>
    <row r="2448" spans="1:8" x14ac:dyDescent="0.35">
      <c r="A2448" s="254" t="s">
        <v>195</v>
      </c>
      <c r="B2448" s="287">
        <v>7783190</v>
      </c>
      <c r="C2448" s="287">
        <v>2342622</v>
      </c>
      <c r="D2448" s="287">
        <v>848231</v>
      </c>
      <c r="E2448" s="287">
        <v>1656765</v>
      </c>
      <c r="F2448" s="287">
        <v>2452629</v>
      </c>
      <c r="G2448" s="287">
        <v>477467</v>
      </c>
      <c r="H2448" s="287">
        <v>15560904</v>
      </c>
    </row>
    <row r="2449" spans="1:1554" x14ac:dyDescent="0.35">
      <c r="A2449" s="254" t="s">
        <v>194</v>
      </c>
      <c r="B2449" s="287">
        <v>6845877</v>
      </c>
      <c r="C2449" s="287">
        <v>3270225</v>
      </c>
      <c r="D2449" s="287">
        <v>913862</v>
      </c>
      <c r="E2449" s="287">
        <v>1889402</v>
      </c>
      <c r="F2449" s="287">
        <v>2086956</v>
      </c>
      <c r="G2449" s="287">
        <v>489338</v>
      </c>
      <c r="H2449" s="287">
        <v>15495660</v>
      </c>
    </row>
    <row r="2450" spans="1:1554" x14ac:dyDescent="0.35">
      <c r="A2450" s="254" t="s">
        <v>193</v>
      </c>
      <c r="B2450" s="287">
        <v>5503837</v>
      </c>
      <c r="C2450" s="287">
        <v>4022217</v>
      </c>
      <c r="D2450" s="287">
        <v>938513</v>
      </c>
      <c r="E2450" s="287">
        <v>1192597</v>
      </c>
      <c r="F2450" s="287">
        <v>2397488</v>
      </c>
      <c r="G2450" s="287">
        <v>567140</v>
      </c>
      <c r="H2450" s="287">
        <v>14621792</v>
      </c>
    </row>
    <row r="2451" spans="1:1554" x14ac:dyDescent="0.35">
      <c r="A2451" s="267" t="s">
        <v>1003</v>
      </c>
      <c r="B2451" s="109">
        <f>SUM(B2430:B2450)</f>
        <v>116022353</v>
      </c>
      <c r="C2451" s="109">
        <f t="shared" ref="C2451:H2451" si="188">SUM(C2430:C2450)</f>
        <v>56624037</v>
      </c>
      <c r="D2451" s="109">
        <f t="shared" si="188"/>
        <v>16191411</v>
      </c>
      <c r="E2451" s="109">
        <f t="shared" si="188"/>
        <v>40761692</v>
      </c>
      <c r="F2451" s="109">
        <f t="shared" si="188"/>
        <v>51713865</v>
      </c>
      <c r="G2451" s="109">
        <f t="shared" si="188"/>
        <v>9237458</v>
      </c>
      <c r="H2451" s="109">
        <f t="shared" si="188"/>
        <v>290550816</v>
      </c>
    </row>
    <row r="2452" spans="1:1554" s="285" customFormat="1" x14ac:dyDescent="0.35">
      <c r="A2452" s="268" t="s">
        <v>1004</v>
      </c>
      <c r="B2452" s="158">
        <f>B2451/21</f>
        <v>5524873.9523809524</v>
      </c>
      <c r="C2452" s="158">
        <f t="shared" ref="C2452:H2452" si="189">C2451/21</f>
        <v>2696382.7142857141</v>
      </c>
      <c r="D2452" s="158">
        <f t="shared" si="189"/>
        <v>771019.57142857148</v>
      </c>
      <c r="E2452" s="158">
        <f t="shared" si="189"/>
        <v>1941032.9523809524</v>
      </c>
      <c r="F2452" s="158">
        <f t="shared" si="189"/>
        <v>2462565</v>
      </c>
      <c r="G2452" s="158">
        <f t="shared" si="189"/>
        <v>439878.95238095237</v>
      </c>
      <c r="H2452" s="158">
        <f t="shared" si="189"/>
        <v>13835753.142857144</v>
      </c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  <c r="Y2452"/>
      <c r="Z2452"/>
      <c r="AA2452"/>
      <c r="AB2452"/>
      <c r="AC2452"/>
      <c r="AD2452"/>
      <c r="AE2452"/>
      <c r="AF2452"/>
      <c r="AG2452"/>
      <c r="AH2452"/>
      <c r="AI2452"/>
      <c r="AJ2452"/>
      <c r="AK2452"/>
      <c r="AL2452"/>
      <c r="AM2452"/>
      <c r="AN2452"/>
      <c r="AO2452"/>
      <c r="AP2452"/>
      <c r="AQ2452"/>
      <c r="AR2452"/>
      <c r="AS2452"/>
      <c r="AT2452"/>
      <c r="AU2452"/>
      <c r="AV2452"/>
      <c r="AW2452"/>
      <c r="AX2452"/>
      <c r="AY2452"/>
      <c r="AZ2452"/>
      <c r="BA2452"/>
      <c r="BB2452"/>
      <c r="BC2452"/>
      <c r="BD2452"/>
      <c r="BE2452"/>
      <c r="BF2452"/>
      <c r="BG2452"/>
      <c r="BH2452"/>
      <c r="BI2452"/>
      <c r="BJ2452"/>
      <c r="BK2452"/>
      <c r="BL2452"/>
      <c r="BM2452"/>
      <c r="BN2452"/>
      <c r="BO2452"/>
      <c r="BP2452"/>
      <c r="BQ2452"/>
      <c r="BR2452"/>
      <c r="BS2452"/>
      <c r="BT2452"/>
      <c r="BU2452"/>
      <c r="BV2452"/>
      <c r="BW2452"/>
      <c r="BX2452"/>
      <c r="BY2452"/>
      <c r="BZ2452"/>
      <c r="CA2452"/>
      <c r="CB2452"/>
      <c r="CC2452"/>
      <c r="CD2452"/>
      <c r="CE2452"/>
      <c r="CF2452"/>
      <c r="CG2452"/>
      <c r="CH2452"/>
      <c r="CI2452"/>
      <c r="CJ2452"/>
      <c r="CK2452"/>
      <c r="CL2452"/>
      <c r="CM2452"/>
      <c r="CN2452"/>
      <c r="CO2452"/>
      <c r="CP2452"/>
      <c r="CQ2452"/>
      <c r="CR2452"/>
      <c r="CS2452"/>
      <c r="CT2452"/>
      <c r="CU2452"/>
      <c r="CV2452"/>
      <c r="CW2452"/>
      <c r="CX2452"/>
      <c r="CY2452"/>
      <c r="CZ2452"/>
      <c r="DA2452"/>
      <c r="DB2452"/>
      <c r="DC2452"/>
      <c r="DD2452"/>
      <c r="DE2452"/>
      <c r="DF2452"/>
      <c r="DG2452"/>
      <c r="DH2452"/>
      <c r="DI2452"/>
      <c r="DJ2452"/>
      <c r="DK2452"/>
      <c r="DL2452"/>
      <c r="DM2452"/>
      <c r="DN2452"/>
      <c r="DO2452"/>
      <c r="DP2452"/>
      <c r="DQ2452"/>
      <c r="DR2452"/>
      <c r="DS2452"/>
      <c r="DT2452"/>
      <c r="DU2452"/>
      <c r="DV2452"/>
      <c r="DW2452"/>
      <c r="DX2452"/>
      <c r="DY2452"/>
      <c r="DZ2452"/>
      <c r="EA2452"/>
      <c r="EB2452"/>
      <c r="EC2452"/>
      <c r="ED2452"/>
      <c r="EE2452"/>
      <c r="EF2452"/>
      <c r="EG2452"/>
      <c r="EH2452"/>
      <c r="EI2452"/>
      <c r="EJ2452"/>
      <c r="EK2452"/>
      <c r="EL2452"/>
      <c r="EM2452"/>
      <c r="EN2452"/>
      <c r="EO2452"/>
      <c r="EP2452"/>
      <c r="EQ2452"/>
      <c r="ER2452"/>
      <c r="ES2452"/>
      <c r="ET2452"/>
      <c r="EU2452"/>
      <c r="EV2452"/>
      <c r="EW2452"/>
      <c r="EX2452"/>
      <c r="EY2452"/>
      <c r="EZ2452"/>
      <c r="FA2452"/>
      <c r="FB2452"/>
      <c r="FC2452"/>
      <c r="FD2452"/>
      <c r="FE2452"/>
      <c r="FF2452"/>
      <c r="FG2452"/>
      <c r="FH2452"/>
      <c r="FI2452"/>
      <c r="FJ2452"/>
      <c r="FK2452"/>
      <c r="FL2452"/>
      <c r="FM2452"/>
      <c r="FN2452"/>
      <c r="FO2452"/>
      <c r="FP2452"/>
      <c r="FQ2452"/>
      <c r="FR2452"/>
      <c r="FS2452"/>
      <c r="FT2452"/>
      <c r="FU2452"/>
      <c r="FV2452"/>
      <c r="FW2452"/>
      <c r="FX2452"/>
      <c r="FY2452"/>
      <c r="FZ2452"/>
      <c r="GA2452"/>
      <c r="GB2452"/>
      <c r="GC2452"/>
      <c r="GD2452"/>
      <c r="GE2452"/>
      <c r="GF2452"/>
      <c r="GG2452"/>
      <c r="GH2452"/>
      <c r="GI2452"/>
      <c r="GJ2452"/>
      <c r="GK2452"/>
      <c r="GL2452"/>
      <c r="GM2452"/>
      <c r="GN2452"/>
      <c r="GO2452"/>
      <c r="GP2452"/>
      <c r="GQ2452"/>
      <c r="GR2452"/>
      <c r="GS2452"/>
      <c r="GT2452"/>
      <c r="GU2452"/>
      <c r="GV2452"/>
      <c r="GW2452"/>
      <c r="GX2452"/>
      <c r="GY2452"/>
      <c r="GZ2452"/>
      <c r="HA2452"/>
      <c r="HB2452"/>
      <c r="HC2452"/>
      <c r="HD2452"/>
      <c r="HE2452"/>
      <c r="HF2452"/>
      <c r="HG2452"/>
      <c r="HH2452"/>
      <c r="HI2452"/>
      <c r="HJ2452"/>
      <c r="HK2452"/>
      <c r="HL2452"/>
      <c r="HM2452"/>
      <c r="HN2452"/>
      <c r="HO2452"/>
      <c r="HP2452"/>
      <c r="HQ2452"/>
      <c r="HR2452"/>
      <c r="HS2452"/>
      <c r="HT2452"/>
      <c r="HU2452"/>
      <c r="HV2452"/>
      <c r="HW2452"/>
      <c r="HX2452"/>
      <c r="HY2452"/>
      <c r="HZ2452"/>
      <c r="IA2452"/>
      <c r="IB2452"/>
      <c r="IC2452"/>
      <c r="ID2452"/>
      <c r="IE2452"/>
      <c r="IF2452"/>
      <c r="IG2452"/>
      <c r="IH2452"/>
      <c r="II2452"/>
      <c r="IJ2452"/>
      <c r="IK2452"/>
      <c r="IL2452"/>
      <c r="IM2452"/>
      <c r="IN2452"/>
      <c r="IO2452"/>
      <c r="IP2452"/>
      <c r="IQ2452"/>
      <c r="IR2452"/>
      <c r="IS2452"/>
      <c r="IT2452"/>
      <c r="IU2452"/>
      <c r="IV2452"/>
      <c r="IW2452"/>
      <c r="IX2452"/>
      <c r="IY2452"/>
      <c r="IZ2452"/>
      <c r="JA2452"/>
      <c r="JB2452"/>
      <c r="JC2452"/>
      <c r="JD2452"/>
      <c r="JE2452"/>
      <c r="JF2452"/>
      <c r="JG2452"/>
      <c r="JH2452"/>
      <c r="JI2452"/>
      <c r="JJ2452"/>
      <c r="JK2452"/>
      <c r="JL2452"/>
      <c r="JM2452"/>
      <c r="JN2452"/>
      <c r="JO2452"/>
      <c r="JP2452"/>
      <c r="JQ2452"/>
      <c r="JR2452"/>
      <c r="JS2452"/>
      <c r="JT2452"/>
      <c r="JU2452"/>
      <c r="JV2452"/>
      <c r="JW2452"/>
      <c r="JX2452"/>
      <c r="JY2452"/>
      <c r="JZ2452"/>
      <c r="KA2452"/>
      <c r="KB2452"/>
      <c r="KC2452"/>
      <c r="KD2452"/>
      <c r="KE2452"/>
      <c r="KF2452"/>
      <c r="KG2452"/>
      <c r="KH2452"/>
      <c r="KI2452"/>
      <c r="KJ2452"/>
      <c r="KK2452"/>
      <c r="KL2452"/>
      <c r="KM2452"/>
      <c r="KN2452"/>
      <c r="KO2452"/>
      <c r="KP2452"/>
      <c r="KQ2452"/>
      <c r="KR2452"/>
      <c r="KS2452"/>
      <c r="KT2452"/>
      <c r="KU2452"/>
      <c r="KV2452"/>
      <c r="KW2452"/>
      <c r="KX2452"/>
      <c r="KY2452"/>
      <c r="KZ2452"/>
      <c r="LA2452"/>
      <c r="LB2452"/>
      <c r="LC2452"/>
      <c r="LD2452"/>
      <c r="LE2452"/>
      <c r="LF2452"/>
      <c r="LG2452"/>
      <c r="LH2452"/>
      <c r="LI2452"/>
      <c r="LJ2452"/>
      <c r="LK2452"/>
      <c r="LL2452"/>
      <c r="LM2452"/>
      <c r="LN2452"/>
      <c r="LO2452"/>
      <c r="LP2452"/>
      <c r="LQ2452"/>
      <c r="LR2452"/>
      <c r="LS2452"/>
      <c r="LT2452"/>
      <c r="LU2452"/>
      <c r="LV2452"/>
      <c r="LW2452"/>
      <c r="LX2452"/>
      <c r="LY2452"/>
      <c r="LZ2452"/>
      <c r="MA2452"/>
      <c r="MB2452"/>
      <c r="MC2452"/>
      <c r="MD2452"/>
      <c r="ME2452"/>
      <c r="MF2452"/>
      <c r="MG2452"/>
      <c r="MH2452"/>
      <c r="MI2452"/>
      <c r="MJ2452"/>
      <c r="MK2452"/>
      <c r="ML2452"/>
      <c r="MM2452"/>
      <c r="MN2452"/>
      <c r="MO2452"/>
      <c r="MP2452"/>
      <c r="MQ2452"/>
      <c r="MR2452"/>
      <c r="MS2452"/>
      <c r="MT2452"/>
      <c r="MU2452"/>
      <c r="MV2452"/>
      <c r="MW2452"/>
      <c r="MX2452"/>
      <c r="MY2452"/>
      <c r="MZ2452"/>
      <c r="NA2452"/>
      <c r="NB2452"/>
      <c r="NC2452"/>
      <c r="ND2452"/>
      <c r="NE2452"/>
      <c r="NF2452"/>
      <c r="NG2452"/>
      <c r="NH2452"/>
      <c r="NI2452"/>
      <c r="NJ2452"/>
      <c r="NK2452"/>
      <c r="NL2452"/>
      <c r="NM2452"/>
      <c r="NN2452"/>
      <c r="NO2452"/>
      <c r="NP2452"/>
      <c r="NQ2452"/>
      <c r="NR2452"/>
      <c r="NS2452"/>
      <c r="NT2452"/>
      <c r="NU2452"/>
      <c r="NV2452"/>
      <c r="NW2452"/>
      <c r="NX2452"/>
      <c r="NY2452"/>
      <c r="NZ2452"/>
      <c r="OA2452"/>
      <c r="OB2452"/>
      <c r="OC2452"/>
      <c r="OD2452"/>
      <c r="OE2452"/>
      <c r="OF2452"/>
      <c r="OG2452"/>
      <c r="OH2452"/>
      <c r="OI2452"/>
      <c r="OJ2452"/>
      <c r="OK2452"/>
      <c r="OL2452"/>
      <c r="OM2452"/>
      <c r="ON2452"/>
      <c r="OO2452"/>
      <c r="OP2452"/>
      <c r="OQ2452"/>
      <c r="OR2452"/>
      <c r="OS2452"/>
      <c r="OT2452"/>
      <c r="OU2452"/>
      <c r="OV2452"/>
      <c r="OW2452"/>
      <c r="OX2452"/>
      <c r="OY2452"/>
      <c r="OZ2452"/>
      <c r="PA2452"/>
      <c r="PB2452"/>
      <c r="PC2452"/>
      <c r="PD2452"/>
      <c r="PE2452"/>
      <c r="PF2452"/>
      <c r="PG2452"/>
      <c r="PH2452"/>
      <c r="PI2452"/>
      <c r="PJ2452"/>
      <c r="PK2452"/>
      <c r="PL2452"/>
      <c r="PM2452"/>
      <c r="PN2452"/>
      <c r="PO2452"/>
      <c r="PP2452"/>
      <c r="PQ2452"/>
      <c r="PR2452"/>
      <c r="PS2452"/>
      <c r="PT2452"/>
      <c r="PU2452"/>
      <c r="PV2452"/>
      <c r="PW2452"/>
      <c r="PX2452"/>
      <c r="PY2452"/>
      <c r="PZ2452"/>
      <c r="QA2452"/>
      <c r="QB2452"/>
      <c r="QC2452"/>
      <c r="QD2452"/>
      <c r="QE2452"/>
      <c r="QF2452"/>
      <c r="QG2452"/>
      <c r="QH2452"/>
      <c r="QI2452"/>
      <c r="QJ2452"/>
      <c r="QK2452"/>
      <c r="QL2452"/>
      <c r="QM2452"/>
      <c r="QN2452"/>
      <c r="QO2452"/>
      <c r="QP2452"/>
      <c r="QQ2452"/>
      <c r="QR2452"/>
      <c r="QS2452"/>
      <c r="QT2452"/>
      <c r="QU2452"/>
      <c r="QV2452"/>
      <c r="QW2452"/>
      <c r="QX2452"/>
      <c r="QY2452"/>
      <c r="QZ2452"/>
      <c r="RA2452"/>
      <c r="RB2452"/>
      <c r="RC2452"/>
      <c r="RD2452"/>
      <c r="RE2452"/>
      <c r="RF2452"/>
      <c r="RG2452"/>
      <c r="RH2452"/>
      <c r="RI2452"/>
      <c r="RJ2452"/>
      <c r="RK2452"/>
      <c r="RL2452"/>
      <c r="RM2452"/>
      <c r="RN2452"/>
      <c r="RO2452"/>
      <c r="RP2452"/>
      <c r="RQ2452"/>
      <c r="RR2452"/>
      <c r="RS2452"/>
      <c r="RT2452"/>
      <c r="RU2452"/>
      <c r="RV2452"/>
      <c r="RW2452"/>
      <c r="RX2452"/>
      <c r="RY2452"/>
      <c r="RZ2452"/>
      <c r="SA2452"/>
      <c r="SB2452"/>
      <c r="SC2452"/>
      <c r="SD2452"/>
      <c r="SE2452"/>
      <c r="SF2452"/>
      <c r="SG2452"/>
      <c r="SH2452"/>
      <c r="SI2452"/>
      <c r="SJ2452"/>
      <c r="SK2452"/>
      <c r="SL2452"/>
      <c r="SM2452"/>
      <c r="SN2452"/>
      <c r="SO2452"/>
      <c r="SP2452"/>
      <c r="SQ2452"/>
      <c r="SR2452"/>
      <c r="SS2452"/>
      <c r="ST2452"/>
      <c r="SU2452"/>
      <c r="SV2452"/>
      <c r="SW2452"/>
      <c r="SX2452"/>
      <c r="SY2452"/>
      <c r="SZ2452"/>
      <c r="TA2452"/>
      <c r="TB2452"/>
      <c r="TC2452"/>
      <c r="TD2452"/>
      <c r="TE2452"/>
      <c r="TF2452"/>
      <c r="TG2452"/>
      <c r="TH2452"/>
      <c r="TI2452"/>
      <c r="TJ2452"/>
      <c r="TK2452"/>
      <c r="TL2452"/>
      <c r="TM2452"/>
      <c r="TN2452"/>
      <c r="TO2452"/>
      <c r="TP2452"/>
      <c r="TQ2452"/>
      <c r="TR2452"/>
      <c r="TS2452"/>
      <c r="TT2452"/>
      <c r="TU2452"/>
      <c r="TV2452"/>
      <c r="TW2452"/>
      <c r="TX2452"/>
      <c r="TY2452"/>
      <c r="TZ2452"/>
      <c r="UA2452"/>
      <c r="UB2452"/>
      <c r="UC2452"/>
      <c r="UD2452"/>
      <c r="UE2452"/>
      <c r="UF2452"/>
      <c r="UG2452"/>
      <c r="UH2452"/>
      <c r="UI2452"/>
      <c r="UJ2452"/>
      <c r="UK2452"/>
      <c r="UL2452"/>
      <c r="UM2452"/>
      <c r="UN2452"/>
      <c r="UO2452"/>
      <c r="UP2452"/>
      <c r="UQ2452"/>
      <c r="UR2452"/>
      <c r="US2452"/>
      <c r="UT2452"/>
      <c r="UU2452"/>
      <c r="UV2452"/>
      <c r="UW2452"/>
      <c r="UX2452"/>
      <c r="UY2452"/>
      <c r="UZ2452"/>
      <c r="VA2452"/>
      <c r="VB2452"/>
      <c r="VC2452"/>
      <c r="VD2452"/>
      <c r="VE2452"/>
      <c r="VF2452"/>
      <c r="VG2452"/>
      <c r="VH2452"/>
      <c r="VI2452"/>
      <c r="VJ2452"/>
      <c r="VK2452"/>
      <c r="VL2452"/>
      <c r="VM2452"/>
      <c r="VN2452"/>
      <c r="VO2452"/>
      <c r="VP2452"/>
      <c r="VQ2452"/>
      <c r="VR2452"/>
      <c r="VS2452"/>
      <c r="VT2452"/>
      <c r="VU2452"/>
      <c r="VV2452"/>
      <c r="VW2452"/>
      <c r="VX2452"/>
      <c r="VY2452"/>
      <c r="VZ2452"/>
      <c r="WA2452"/>
      <c r="WB2452"/>
      <c r="WC2452"/>
      <c r="WD2452"/>
      <c r="WE2452"/>
      <c r="WF2452"/>
      <c r="WG2452"/>
      <c r="WH2452"/>
      <c r="WI2452"/>
      <c r="WJ2452"/>
      <c r="WK2452"/>
      <c r="WL2452"/>
      <c r="WM2452"/>
      <c r="WN2452"/>
      <c r="WO2452"/>
      <c r="WP2452"/>
      <c r="WQ2452"/>
      <c r="WR2452"/>
      <c r="WS2452"/>
      <c r="WT2452"/>
      <c r="WU2452"/>
      <c r="WV2452"/>
      <c r="WW2452"/>
      <c r="WX2452"/>
      <c r="WY2452"/>
      <c r="WZ2452"/>
      <c r="XA2452"/>
      <c r="XB2452"/>
      <c r="XC2452"/>
      <c r="XD2452"/>
      <c r="XE2452"/>
      <c r="XF2452"/>
      <c r="XG2452"/>
      <c r="XH2452"/>
      <c r="XI2452"/>
      <c r="XJ2452"/>
      <c r="XK2452"/>
      <c r="XL2452"/>
      <c r="XM2452"/>
      <c r="XN2452"/>
      <c r="XO2452"/>
      <c r="XP2452"/>
      <c r="XQ2452"/>
      <c r="XR2452"/>
      <c r="XS2452"/>
      <c r="XT2452"/>
      <c r="XU2452"/>
      <c r="XV2452"/>
      <c r="XW2452"/>
      <c r="XX2452"/>
      <c r="XY2452"/>
      <c r="XZ2452"/>
      <c r="YA2452"/>
      <c r="YB2452"/>
      <c r="YC2452"/>
      <c r="YD2452"/>
      <c r="YE2452"/>
      <c r="YF2452"/>
      <c r="YG2452"/>
      <c r="YH2452"/>
      <c r="YI2452"/>
      <c r="YJ2452"/>
      <c r="YK2452"/>
      <c r="YL2452"/>
      <c r="YM2452"/>
      <c r="YN2452"/>
      <c r="YO2452"/>
      <c r="YP2452"/>
      <c r="YQ2452"/>
      <c r="YR2452"/>
      <c r="YS2452"/>
      <c r="YT2452"/>
      <c r="YU2452"/>
      <c r="YV2452"/>
      <c r="YW2452"/>
      <c r="YX2452"/>
      <c r="YY2452"/>
      <c r="YZ2452"/>
      <c r="ZA2452"/>
      <c r="ZB2452"/>
      <c r="ZC2452"/>
      <c r="ZD2452"/>
      <c r="ZE2452"/>
      <c r="ZF2452"/>
      <c r="ZG2452"/>
      <c r="ZH2452"/>
      <c r="ZI2452"/>
      <c r="ZJ2452"/>
      <c r="ZK2452"/>
      <c r="ZL2452"/>
      <c r="ZM2452"/>
      <c r="ZN2452"/>
      <c r="ZO2452"/>
      <c r="ZP2452"/>
      <c r="ZQ2452"/>
      <c r="ZR2452"/>
      <c r="ZS2452"/>
      <c r="ZT2452"/>
      <c r="ZU2452"/>
      <c r="ZV2452"/>
      <c r="ZW2452"/>
      <c r="ZX2452"/>
      <c r="ZY2452"/>
      <c r="ZZ2452"/>
      <c r="AAA2452"/>
      <c r="AAB2452"/>
      <c r="AAC2452"/>
      <c r="AAD2452"/>
      <c r="AAE2452"/>
      <c r="AAF2452"/>
      <c r="AAG2452"/>
      <c r="AAH2452"/>
      <c r="AAI2452"/>
      <c r="AAJ2452"/>
      <c r="AAK2452"/>
      <c r="AAL2452"/>
      <c r="AAM2452"/>
      <c r="AAN2452"/>
      <c r="AAO2452"/>
      <c r="AAP2452"/>
      <c r="AAQ2452"/>
      <c r="AAR2452"/>
      <c r="AAS2452"/>
      <c r="AAT2452"/>
      <c r="AAU2452"/>
      <c r="AAV2452"/>
      <c r="AAW2452"/>
      <c r="AAX2452"/>
      <c r="AAY2452"/>
      <c r="AAZ2452"/>
      <c r="ABA2452"/>
      <c r="ABB2452"/>
      <c r="ABC2452"/>
      <c r="ABD2452"/>
      <c r="ABE2452"/>
      <c r="ABF2452"/>
      <c r="ABG2452"/>
      <c r="ABH2452"/>
      <c r="ABI2452"/>
      <c r="ABJ2452"/>
      <c r="ABK2452"/>
      <c r="ABL2452"/>
      <c r="ABM2452"/>
      <c r="ABN2452"/>
      <c r="ABO2452"/>
      <c r="ABP2452"/>
      <c r="ABQ2452"/>
      <c r="ABR2452"/>
      <c r="ABS2452"/>
      <c r="ABT2452"/>
      <c r="ABU2452"/>
      <c r="ABV2452"/>
      <c r="ABW2452"/>
      <c r="ABX2452"/>
      <c r="ABY2452"/>
      <c r="ABZ2452"/>
      <c r="ACA2452"/>
      <c r="ACB2452"/>
      <c r="ACC2452"/>
      <c r="ACD2452"/>
      <c r="ACE2452"/>
      <c r="ACF2452"/>
      <c r="ACG2452"/>
      <c r="ACH2452"/>
      <c r="ACI2452"/>
      <c r="ACJ2452"/>
      <c r="ACK2452"/>
      <c r="ACL2452"/>
      <c r="ACM2452"/>
      <c r="ACN2452"/>
      <c r="ACO2452"/>
      <c r="ACP2452"/>
      <c r="ACQ2452"/>
      <c r="ACR2452"/>
      <c r="ACS2452"/>
      <c r="ACT2452"/>
      <c r="ACU2452"/>
      <c r="ACV2452"/>
      <c r="ACW2452"/>
      <c r="ACX2452"/>
      <c r="ACY2452"/>
      <c r="ACZ2452"/>
      <c r="ADA2452"/>
      <c r="ADB2452"/>
      <c r="ADC2452"/>
      <c r="ADD2452"/>
      <c r="ADE2452"/>
      <c r="ADF2452"/>
      <c r="ADG2452"/>
      <c r="ADH2452"/>
      <c r="ADI2452"/>
      <c r="ADJ2452"/>
      <c r="ADK2452"/>
      <c r="ADL2452"/>
      <c r="ADM2452"/>
      <c r="ADN2452"/>
      <c r="ADO2452"/>
      <c r="ADP2452"/>
      <c r="ADQ2452"/>
      <c r="ADR2452"/>
      <c r="ADS2452"/>
      <c r="ADT2452"/>
      <c r="ADU2452"/>
      <c r="ADV2452"/>
      <c r="ADW2452"/>
      <c r="ADX2452"/>
      <c r="ADY2452"/>
      <c r="ADZ2452"/>
      <c r="AEA2452"/>
      <c r="AEB2452"/>
      <c r="AEC2452"/>
      <c r="AED2452"/>
      <c r="AEE2452"/>
      <c r="AEF2452"/>
      <c r="AEG2452"/>
      <c r="AEH2452"/>
      <c r="AEI2452"/>
      <c r="AEJ2452"/>
      <c r="AEK2452"/>
      <c r="AEL2452"/>
      <c r="AEM2452"/>
      <c r="AEN2452"/>
      <c r="AEO2452"/>
      <c r="AEP2452"/>
      <c r="AEQ2452"/>
      <c r="AER2452"/>
      <c r="AES2452"/>
      <c r="AET2452"/>
      <c r="AEU2452"/>
      <c r="AEV2452"/>
      <c r="AEW2452"/>
      <c r="AEX2452"/>
      <c r="AEY2452"/>
      <c r="AEZ2452"/>
      <c r="AFA2452"/>
      <c r="AFB2452"/>
      <c r="AFC2452"/>
      <c r="AFD2452"/>
      <c r="AFE2452"/>
      <c r="AFF2452"/>
      <c r="AFG2452"/>
      <c r="AFH2452"/>
      <c r="AFI2452"/>
      <c r="AFJ2452"/>
      <c r="AFK2452"/>
      <c r="AFL2452"/>
      <c r="AFM2452"/>
      <c r="AFN2452"/>
      <c r="AFO2452"/>
      <c r="AFP2452"/>
      <c r="AFQ2452"/>
      <c r="AFR2452"/>
      <c r="AFS2452"/>
      <c r="AFT2452"/>
      <c r="AFU2452"/>
      <c r="AFV2452"/>
      <c r="AFW2452"/>
      <c r="AFX2452"/>
      <c r="AFY2452"/>
      <c r="AFZ2452"/>
      <c r="AGA2452"/>
      <c r="AGB2452"/>
      <c r="AGC2452"/>
      <c r="AGD2452"/>
      <c r="AGE2452"/>
      <c r="AGF2452"/>
      <c r="AGG2452"/>
      <c r="AGH2452"/>
      <c r="AGI2452"/>
      <c r="AGJ2452"/>
      <c r="AGK2452"/>
      <c r="AGL2452"/>
      <c r="AGM2452"/>
      <c r="AGN2452"/>
      <c r="AGO2452"/>
      <c r="AGP2452"/>
      <c r="AGQ2452"/>
      <c r="AGR2452"/>
      <c r="AGS2452"/>
      <c r="AGT2452"/>
      <c r="AGU2452"/>
      <c r="AGV2452"/>
      <c r="AGW2452"/>
      <c r="AGX2452"/>
      <c r="AGY2452"/>
      <c r="AGZ2452"/>
      <c r="AHA2452"/>
      <c r="AHB2452"/>
      <c r="AHC2452"/>
      <c r="AHD2452"/>
      <c r="AHE2452"/>
      <c r="AHF2452"/>
      <c r="AHG2452"/>
      <c r="AHH2452"/>
      <c r="AHI2452"/>
      <c r="AHJ2452"/>
      <c r="AHK2452"/>
      <c r="AHL2452"/>
      <c r="AHM2452"/>
      <c r="AHN2452"/>
      <c r="AHO2452"/>
      <c r="AHP2452"/>
      <c r="AHQ2452"/>
      <c r="AHR2452"/>
      <c r="AHS2452"/>
      <c r="AHT2452"/>
      <c r="AHU2452"/>
      <c r="AHV2452"/>
      <c r="AHW2452"/>
      <c r="AHX2452"/>
      <c r="AHY2452"/>
      <c r="AHZ2452"/>
      <c r="AIA2452"/>
      <c r="AIB2452"/>
      <c r="AIC2452"/>
      <c r="AID2452"/>
      <c r="AIE2452"/>
      <c r="AIF2452"/>
      <c r="AIG2452"/>
      <c r="AIH2452"/>
      <c r="AII2452"/>
      <c r="AIJ2452"/>
      <c r="AIK2452"/>
      <c r="AIL2452"/>
      <c r="AIM2452"/>
      <c r="AIN2452"/>
      <c r="AIO2452"/>
      <c r="AIP2452"/>
      <c r="AIQ2452"/>
      <c r="AIR2452"/>
      <c r="AIS2452"/>
      <c r="AIT2452"/>
      <c r="AIU2452"/>
      <c r="AIV2452"/>
      <c r="AIW2452"/>
      <c r="AIX2452"/>
      <c r="AIY2452"/>
      <c r="AIZ2452"/>
      <c r="AJA2452"/>
      <c r="AJB2452"/>
      <c r="AJC2452"/>
      <c r="AJD2452"/>
      <c r="AJE2452"/>
      <c r="AJF2452"/>
      <c r="AJG2452"/>
      <c r="AJH2452"/>
      <c r="AJI2452"/>
      <c r="AJJ2452"/>
      <c r="AJK2452"/>
      <c r="AJL2452"/>
      <c r="AJM2452"/>
      <c r="AJN2452"/>
      <c r="AJO2452"/>
      <c r="AJP2452"/>
      <c r="AJQ2452"/>
      <c r="AJR2452"/>
      <c r="AJS2452"/>
      <c r="AJT2452"/>
      <c r="AJU2452"/>
      <c r="AJV2452"/>
      <c r="AJW2452"/>
      <c r="AJX2452"/>
      <c r="AJY2452"/>
      <c r="AJZ2452"/>
      <c r="AKA2452"/>
      <c r="AKB2452"/>
      <c r="AKC2452"/>
      <c r="AKD2452"/>
      <c r="AKE2452"/>
      <c r="AKF2452"/>
      <c r="AKG2452"/>
      <c r="AKH2452"/>
      <c r="AKI2452"/>
      <c r="AKJ2452"/>
      <c r="AKK2452"/>
      <c r="AKL2452"/>
      <c r="AKM2452"/>
      <c r="AKN2452"/>
      <c r="AKO2452"/>
      <c r="AKP2452"/>
      <c r="AKQ2452"/>
      <c r="AKR2452"/>
      <c r="AKS2452"/>
      <c r="AKT2452"/>
      <c r="AKU2452"/>
      <c r="AKV2452"/>
      <c r="AKW2452"/>
      <c r="AKX2452"/>
      <c r="AKY2452"/>
      <c r="AKZ2452"/>
      <c r="ALA2452"/>
      <c r="ALB2452"/>
      <c r="ALC2452"/>
      <c r="ALD2452"/>
      <c r="ALE2452"/>
      <c r="ALF2452"/>
      <c r="ALG2452"/>
      <c r="ALH2452"/>
      <c r="ALI2452"/>
      <c r="ALJ2452"/>
      <c r="ALK2452"/>
      <c r="ALL2452"/>
      <c r="ALM2452"/>
      <c r="ALN2452"/>
      <c r="ALO2452"/>
      <c r="ALP2452"/>
      <c r="ALQ2452"/>
      <c r="ALR2452"/>
      <c r="ALS2452"/>
      <c r="ALT2452"/>
      <c r="ALU2452"/>
      <c r="ALV2452"/>
      <c r="ALW2452"/>
      <c r="ALX2452"/>
      <c r="ALY2452"/>
      <c r="ALZ2452"/>
      <c r="AMA2452"/>
      <c r="AMB2452"/>
      <c r="AMC2452"/>
      <c r="AMD2452"/>
      <c r="AME2452"/>
      <c r="AMF2452"/>
      <c r="AMG2452"/>
      <c r="AMH2452"/>
      <c r="AMI2452"/>
      <c r="AMJ2452"/>
      <c r="AMK2452"/>
      <c r="AML2452"/>
      <c r="AMM2452"/>
      <c r="AMN2452"/>
      <c r="AMO2452"/>
      <c r="AMP2452"/>
      <c r="AMQ2452"/>
      <c r="AMR2452"/>
      <c r="AMS2452"/>
      <c r="AMT2452"/>
      <c r="AMU2452"/>
      <c r="AMV2452"/>
      <c r="AMW2452"/>
      <c r="AMX2452"/>
      <c r="AMY2452"/>
      <c r="AMZ2452"/>
      <c r="ANA2452"/>
      <c r="ANB2452"/>
      <c r="ANC2452"/>
      <c r="AND2452"/>
      <c r="ANE2452"/>
      <c r="ANF2452"/>
      <c r="ANG2452"/>
      <c r="ANH2452"/>
      <c r="ANI2452"/>
      <c r="ANJ2452"/>
      <c r="ANK2452"/>
      <c r="ANL2452"/>
      <c r="ANM2452"/>
      <c r="ANN2452"/>
      <c r="ANO2452"/>
      <c r="ANP2452"/>
      <c r="ANQ2452"/>
      <c r="ANR2452"/>
      <c r="ANS2452"/>
      <c r="ANT2452"/>
      <c r="ANU2452"/>
      <c r="ANV2452"/>
      <c r="ANW2452"/>
      <c r="ANX2452"/>
      <c r="ANY2452"/>
      <c r="ANZ2452"/>
      <c r="AOA2452"/>
      <c r="AOB2452"/>
      <c r="AOC2452"/>
      <c r="AOD2452"/>
      <c r="AOE2452"/>
      <c r="AOF2452"/>
      <c r="AOG2452"/>
      <c r="AOH2452"/>
      <c r="AOI2452"/>
      <c r="AOJ2452"/>
      <c r="AOK2452"/>
      <c r="AOL2452"/>
      <c r="AOM2452"/>
      <c r="AON2452"/>
      <c r="AOO2452"/>
      <c r="AOP2452"/>
      <c r="AOQ2452"/>
      <c r="AOR2452"/>
      <c r="AOS2452"/>
      <c r="AOT2452"/>
      <c r="AOU2452"/>
      <c r="AOV2452"/>
      <c r="AOW2452"/>
      <c r="AOX2452"/>
      <c r="AOY2452"/>
      <c r="AOZ2452"/>
      <c r="APA2452"/>
      <c r="APB2452"/>
      <c r="APC2452"/>
      <c r="APD2452"/>
      <c r="APE2452"/>
      <c r="APF2452"/>
      <c r="APG2452"/>
      <c r="APH2452"/>
      <c r="API2452"/>
      <c r="APJ2452"/>
      <c r="APK2452"/>
      <c r="APL2452"/>
      <c r="APM2452"/>
      <c r="APN2452"/>
      <c r="APO2452"/>
      <c r="APP2452"/>
      <c r="APQ2452"/>
      <c r="APR2452"/>
      <c r="APS2452"/>
      <c r="APT2452"/>
      <c r="APU2452"/>
      <c r="APV2452"/>
      <c r="APW2452"/>
      <c r="APX2452"/>
      <c r="APY2452"/>
      <c r="APZ2452"/>
      <c r="AQA2452"/>
      <c r="AQB2452"/>
      <c r="AQC2452"/>
      <c r="AQD2452"/>
      <c r="AQE2452"/>
      <c r="AQF2452"/>
      <c r="AQG2452"/>
      <c r="AQH2452"/>
      <c r="AQI2452"/>
      <c r="AQJ2452"/>
      <c r="AQK2452"/>
      <c r="AQL2452"/>
      <c r="AQM2452"/>
      <c r="AQN2452"/>
      <c r="AQO2452"/>
      <c r="AQP2452"/>
      <c r="AQQ2452"/>
      <c r="AQR2452"/>
      <c r="AQS2452"/>
      <c r="AQT2452"/>
      <c r="AQU2452"/>
      <c r="AQV2452"/>
      <c r="AQW2452"/>
      <c r="AQX2452"/>
      <c r="AQY2452"/>
      <c r="AQZ2452"/>
      <c r="ARA2452"/>
      <c r="ARB2452"/>
      <c r="ARC2452"/>
      <c r="ARD2452"/>
      <c r="ARE2452"/>
      <c r="ARF2452"/>
      <c r="ARG2452"/>
      <c r="ARH2452"/>
      <c r="ARI2452"/>
      <c r="ARJ2452"/>
      <c r="ARK2452"/>
      <c r="ARL2452"/>
      <c r="ARM2452"/>
      <c r="ARN2452"/>
      <c r="ARO2452"/>
      <c r="ARP2452"/>
      <c r="ARQ2452"/>
      <c r="ARR2452"/>
      <c r="ARS2452"/>
      <c r="ART2452"/>
      <c r="ARU2452"/>
      <c r="ARV2452"/>
      <c r="ARW2452"/>
      <c r="ARX2452"/>
      <c r="ARY2452"/>
      <c r="ARZ2452"/>
      <c r="ASA2452"/>
      <c r="ASB2452"/>
      <c r="ASC2452"/>
      <c r="ASD2452"/>
      <c r="ASE2452"/>
      <c r="ASF2452"/>
      <c r="ASG2452"/>
      <c r="ASH2452"/>
      <c r="ASI2452"/>
      <c r="ASJ2452"/>
      <c r="ASK2452"/>
      <c r="ASL2452"/>
      <c r="ASM2452"/>
      <c r="ASN2452"/>
      <c r="ASO2452"/>
      <c r="ASP2452"/>
      <c r="ASQ2452"/>
      <c r="ASR2452"/>
      <c r="ASS2452"/>
      <c r="AST2452"/>
      <c r="ASU2452"/>
      <c r="ASV2452"/>
      <c r="ASW2452"/>
      <c r="ASX2452"/>
      <c r="ASY2452"/>
      <c r="ASZ2452"/>
      <c r="ATA2452"/>
      <c r="ATB2452"/>
      <c r="ATC2452"/>
      <c r="ATD2452"/>
      <c r="ATE2452"/>
      <c r="ATF2452"/>
      <c r="ATG2452"/>
      <c r="ATH2452"/>
      <c r="ATI2452"/>
      <c r="ATJ2452"/>
      <c r="ATK2452"/>
      <c r="ATL2452"/>
      <c r="ATM2452"/>
      <c r="ATN2452"/>
      <c r="ATO2452"/>
      <c r="ATP2452"/>
      <c r="ATQ2452"/>
      <c r="ATR2452"/>
      <c r="ATS2452"/>
      <c r="ATT2452"/>
      <c r="ATU2452"/>
      <c r="ATV2452"/>
      <c r="ATW2452"/>
      <c r="ATX2452"/>
      <c r="ATY2452"/>
      <c r="ATZ2452"/>
      <c r="AUA2452"/>
      <c r="AUB2452"/>
      <c r="AUC2452"/>
      <c r="AUD2452"/>
      <c r="AUE2452"/>
      <c r="AUF2452"/>
      <c r="AUG2452"/>
      <c r="AUH2452"/>
      <c r="AUI2452"/>
      <c r="AUJ2452"/>
      <c r="AUK2452"/>
      <c r="AUL2452"/>
      <c r="AUM2452"/>
      <c r="AUN2452"/>
      <c r="AUO2452"/>
      <c r="AUP2452"/>
      <c r="AUQ2452"/>
      <c r="AUR2452"/>
      <c r="AUS2452"/>
      <c r="AUT2452"/>
      <c r="AUU2452"/>
      <c r="AUV2452"/>
      <c r="AUW2452"/>
      <c r="AUX2452"/>
      <c r="AUY2452"/>
      <c r="AUZ2452"/>
      <c r="AVA2452"/>
      <c r="AVB2452"/>
      <c r="AVC2452"/>
      <c r="AVD2452"/>
      <c r="AVE2452"/>
      <c r="AVF2452"/>
      <c r="AVG2452"/>
      <c r="AVH2452"/>
      <c r="AVI2452"/>
      <c r="AVJ2452"/>
      <c r="AVK2452"/>
      <c r="AVL2452"/>
      <c r="AVM2452"/>
      <c r="AVN2452"/>
      <c r="AVO2452"/>
      <c r="AVP2452"/>
      <c r="AVQ2452"/>
      <c r="AVR2452"/>
      <c r="AVS2452"/>
      <c r="AVT2452"/>
      <c r="AVU2452"/>
      <c r="AVV2452"/>
      <c r="AVW2452"/>
      <c r="AVX2452"/>
      <c r="AVY2452"/>
      <c r="AVZ2452"/>
      <c r="AWA2452"/>
      <c r="AWB2452"/>
      <c r="AWC2452"/>
      <c r="AWD2452"/>
      <c r="AWE2452"/>
      <c r="AWF2452"/>
      <c r="AWG2452"/>
      <c r="AWH2452"/>
      <c r="AWI2452"/>
      <c r="AWJ2452"/>
      <c r="AWK2452"/>
      <c r="AWL2452"/>
      <c r="AWM2452"/>
      <c r="AWN2452"/>
      <c r="AWO2452"/>
      <c r="AWP2452"/>
      <c r="AWQ2452"/>
      <c r="AWR2452"/>
      <c r="AWS2452"/>
      <c r="AWT2452"/>
      <c r="AWU2452"/>
      <c r="AWV2452"/>
      <c r="AWW2452"/>
      <c r="AWX2452"/>
      <c r="AWY2452"/>
      <c r="AWZ2452"/>
      <c r="AXA2452"/>
      <c r="AXB2452"/>
      <c r="AXC2452"/>
      <c r="AXD2452"/>
      <c r="AXE2452"/>
      <c r="AXF2452"/>
      <c r="AXG2452"/>
      <c r="AXH2452"/>
      <c r="AXI2452"/>
      <c r="AXJ2452"/>
      <c r="AXK2452"/>
      <c r="AXL2452"/>
      <c r="AXM2452"/>
      <c r="AXN2452"/>
      <c r="AXO2452"/>
      <c r="AXP2452"/>
      <c r="AXQ2452"/>
      <c r="AXR2452"/>
      <c r="AXS2452"/>
      <c r="AXT2452"/>
      <c r="AXU2452"/>
      <c r="AXV2452"/>
      <c r="AXW2452"/>
      <c r="AXX2452"/>
      <c r="AXY2452"/>
      <c r="AXZ2452"/>
      <c r="AYA2452"/>
      <c r="AYB2452"/>
      <c r="AYC2452"/>
      <c r="AYD2452"/>
      <c r="AYE2452"/>
      <c r="AYF2452"/>
      <c r="AYG2452"/>
      <c r="AYH2452"/>
      <c r="AYI2452"/>
      <c r="AYJ2452"/>
      <c r="AYK2452"/>
      <c r="AYL2452"/>
      <c r="AYM2452"/>
      <c r="AYN2452"/>
      <c r="AYO2452"/>
      <c r="AYP2452"/>
      <c r="AYQ2452"/>
      <c r="AYR2452"/>
      <c r="AYS2452"/>
      <c r="AYT2452"/>
      <c r="AYU2452"/>
      <c r="AYV2452"/>
      <c r="AYW2452"/>
      <c r="AYX2452"/>
      <c r="AYY2452"/>
      <c r="AYZ2452"/>
      <c r="AZA2452"/>
      <c r="AZB2452"/>
      <c r="AZC2452"/>
      <c r="AZD2452"/>
      <c r="AZE2452"/>
      <c r="AZF2452"/>
      <c r="AZG2452"/>
      <c r="AZH2452"/>
      <c r="AZI2452"/>
      <c r="AZJ2452"/>
      <c r="AZK2452"/>
      <c r="AZL2452"/>
      <c r="AZM2452"/>
      <c r="AZN2452"/>
      <c r="AZO2452"/>
      <c r="AZP2452"/>
      <c r="AZQ2452"/>
      <c r="AZR2452"/>
      <c r="AZS2452"/>
      <c r="AZT2452"/>
      <c r="AZU2452"/>
      <c r="AZV2452"/>
      <c r="AZW2452"/>
      <c r="AZX2452"/>
      <c r="AZY2452"/>
      <c r="AZZ2452"/>
      <c r="BAA2452"/>
      <c r="BAB2452"/>
      <c r="BAC2452"/>
      <c r="BAD2452"/>
      <c r="BAE2452"/>
      <c r="BAF2452"/>
      <c r="BAG2452"/>
      <c r="BAH2452"/>
      <c r="BAI2452"/>
      <c r="BAJ2452"/>
      <c r="BAK2452"/>
      <c r="BAL2452"/>
      <c r="BAM2452"/>
      <c r="BAN2452"/>
      <c r="BAO2452"/>
      <c r="BAP2452"/>
      <c r="BAQ2452"/>
      <c r="BAR2452"/>
      <c r="BAS2452"/>
      <c r="BAT2452"/>
      <c r="BAU2452"/>
      <c r="BAV2452"/>
      <c r="BAW2452"/>
      <c r="BAX2452"/>
      <c r="BAY2452"/>
      <c r="BAZ2452"/>
      <c r="BBA2452"/>
      <c r="BBB2452"/>
      <c r="BBC2452"/>
      <c r="BBD2452"/>
      <c r="BBE2452"/>
      <c r="BBF2452"/>
      <c r="BBG2452"/>
      <c r="BBH2452"/>
      <c r="BBI2452"/>
      <c r="BBJ2452"/>
      <c r="BBK2452"/>
      <c r="BBL2452"/>
      <c r="BBM2452"/>
      <c r="BBN2452"/>
      <c r="BBO2452"/>
      <c r="BBP2452"/>
      <c r="BBQ2452"/>
      <c r="BBR2452"/>
      <c r="BBS2452"/>
      <c r="BBT2452"/>
      <c r="BBU2452"/>
      <c r="BBV2452"/>
      <c r="BBW2452"/>
      <c r="BBX2452"/>
      <c r="BBY2452"/>
      <c r="BBZ2452"/>
      <c r="BCA2452"/>
      <c r="BCB2452"/>
      <c r="BCC2452"/>
      <c r="BCD2452"/>
      <c r="BCE2452"/>
      <c r="BCF2452"/>
      <c r="BCG2452"/>
      <c r="BCH2452"/>
      <c r="BCI2452"/>
      <c r="BCJ2452"/>
      <c r="BCK2452"/>
      <c r="BCL2452"/>
      <c r="BCM2452"/>
      <c r="BCN2452"/>
      <c r="BCO2452"/>
      <c r="BCP2452"/>
      <c r="BCQ2452"/>
      <c r="BCR2452"/>
      <c r="BCS2452"/>
      <c r="BCT2452"/>
      <c r="BCU2452"/>
      <c r="BCV2452"/>
      <c r="BCW2452"/>
      <c r="BCX2452"/>
      <c r="BCY2452"/>
      <c r="BCZ2452"/>
      <c r="BDA2452"/>
      <c r="BDB2452"/>
      <c r="BDC2452"/>
      <c r="BDD2452"/>
      <c r="BDE2452"/>
      <c r="BDF2452"/>
      <c r="BDG2452"/>
      <c r="BDH2452"/>
      <c r="BDI2452"/>
      <c r="BDJ2452"/>
      <c r="BDK2452"/>
      <c r="BDL2452"/>
      <c r="BDM2452"/>
      <c r="BDN2452"/>
      <c r="BDO2452"/>
      <c r="BDP2452"/>
      <c r="BDQ2452"/>
      <c r="BDR2452"/>
      <c r="BDS2452"/>
      <c r="BDT2452"/>
      <c r="BDU2452"/>
      <c r="BDV2452"/>
      <c r="BDW2452"/>
      <c r="BDX2452"/>
      <c r="BDY2452"/>
      <c r="BDZ2452"/>
      <c r="BEA2452"/>
      <c r="BEB2452"/>
      <c r="BEC2452"/>
      <c r="BED2452"/>
      <c r="BEE2452"/>
      <c r="BEF2452"/>
      <c r="BEG2452"/>
      <c r="BEH2452"/>
      <c r="BEI2452"/>
      <c r="BEJ2452"/>
      <c r="BEK2452"/>
      <c r="BEL2452"/>
      <c r="BEM2452"/>
      <c r="BEN2452"/>
      <c r="BEO2452"/>
      <c r="BEP2452"/>
      <c r="BEQ2452"/>
      <c r="BER2452"/>
      <c r="BES2452"/>
      <c r="BET2452"/>
      <c r="BEU2452"/>
      <c r="BEV2452"/>
      <c r="BEW2452"/>
      <c r="BEX2452"/>
      <c r="BEY2452"/>
      <c r="BEZ2452"/>
      <c r="BFA2452"/>
      <c r="BFB2452"/>
      <c r="BFC2452"/>
      <c r="BFD2452"/>
      <c r="BFE2452"/>
      <c r="BFF2452"/>
      <c r="BFG2452"/>
      <c r="BFH2452"/>
      <c r="BFI2452"/>
      <c r="BFJ2452"/>
      <c r="BFK2452"/>
      <c r="BFL2452"/>
      <c r="BFM2452"/>
      <c r="BFN2452"/>
      <c r="BFO2452"/>
      <c r="BFP2452"/>
      <c r="BFQ2452"/>
      <c r="BFR2452"/>
      <c r="BFS2452"/>
      <c r="BFT2452"/>
      <c r="BFU2452"/>
      <c r="BFV2452"/>
      <c r="BFW2452"/>
      <c r="BFX2452"/>
      <c r="BFY2452"/>
      <c r="BFZ2452"/>
      <c r="BGA2452"/>
      <c r="BGB2452"/>
      <c r="BGC2452"/>
      <c r="BGD2452"/>
      <c r="BGE2452"/>
      <c r="BGF2452"/>
      <c r="BGG2452"/>
      <c r="BGH2452"/>
      <c r="BGI2452"/>
      <c r="BGJ2452"/>
      <c r="BGK2452"/>
      <c r="BGL2452"/>
      <c r="BGM2452"/>
      <c r="BGN2452"/>
      <c r="BGO2452"/>
      <c r="BGP2452"/>
      <c r="BGQ2452"/>
      <c r="BGR2452"/>
      <c r="BGS2452"/>
      <c r="BGT2452"/>
    </row>
    <row r="2453" spans="1:1554" s="285" customFormat="1" ht="11.25" customHeight="1" x14ac:dyDescent="0.35">
      <c r="A2453" s="3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  <c r="X2453"/>
      <c r="Y2453"/>
      <c r="Z2453"/>
      <c r="AA2453"/>
      <c r="AB2453"/>
      <c r="AC2453"/>
      <c r="AD2453"/>
      <c r="AE2453"/>
      <c r="AF2453"/>
      <c r="AG2453"/>
      <c r="AH2453"/>
      <c r="AI2453"/>
      <c r="AJ2453"/>
      <c r="AK2453"/>
      <c r="AL2453"/>
      <c r="AM2453"/>
      <c r="AN2453"/>
      <c r="AO2453"/>
      <c r="AP2453"/>
      <c r="AQ2453"/>
      <c r="AR2453"/>
      <c r="AS2453"/>
      <c r="AT2453"/>
      <c r="AU2453"/>
      <c r="AV2453"/>
      <c r="AW2453"/>
      <c r="AX2453"/>
      <c r="AY2453"/>
      <c r="AZ2453"/>
      <c r="BA2453"/>
      <c r="BB2453"/>
      <c r="BC2453"/>
      <c r="BD2453"/>
      <c r="BE2453"/>
      <c r="BF2453"/>
      <c r="BG2453"/>
      <c r="BH2453"/>
      <c r="BI2453"/>
      <c r="BJ2453"/>
      <c r="BK2453"/>
      <c r="BL2453"/>
      <c r="BM2453"/>
      <c r="BN2453"/>
      <c r="BO2453"/>
      <c r="BP2453"/>
      <c r="BQ2453"/>
      <c r="BR2453"/>
      <c r="BS2453"/>
      <c r="BT2453"/>
      <c r="BU2453"/>
      <c r="BV2453"/>
      <c r="BW2453"/>
      <c r="BX2453"/>
      <c r="BY2453"/>
      <c r="BZ2453"/>
      <c r="CA2453"/>
      <c r="CB2453"/>
      <c r="CC2453"/>
      <c r="CD2453"/>
      <c r="CE2453"/>
      <c r="CF2453"/>
      <c r="CG2453"/>
      <c r="CH2453"/>
      <c r="CI2453"/>
      <c r="CJ2453"/>
      <c r="CK2453"/>
      <c r="CL2453"/>
      <c r="CM2453"/>
      <c r="CN2453"/>
      <c r="CO2453"/>
      <c r="CP2453"/>
      <c r="CQ2453"/>
      <c r="CR2453"/>
      <c r="CS2453"/>
      <c r="CT2453"/>
      <c r="CU2453"/>
      <c r="CV2453"/>
      <c r="CW2453"/>
      <c r="CX2453"/>
      <c r="CY2453"/>
      <c r="CZ2453"/>
      <c r="DA2453"/>
      <c r="DB2453"/>
      <c r="DC2453"/>
      <c r="DD2453"/>
      <c r="DE2453"/>
      <c r="DF2453"/>
      <c r="DG2453"/>
      <c r="DH2453"/>
      <c r="DI2453"/>
      <c r="DJ2453"/>
      <c r="DK2453"/>
      <c r="DL2453"/>
      <c r="DM2453"/>
      <c r="DN2453"/>
      <c r="DO2453"/>
      <c r="DP2453"/>
      <c r="DQ2453"/>
      <c r="DR2453"/>
      <c r="DS2453"/>
      <c r="DT2453"/>
      <c r="DU2453"/>
      <c r="DV2453"/>
      <c r="DW2453"/>
      <c r="DX2453"/>
      <c r="DY2453"/>
      <c r="DZ2453"/>
      <c r="EA2453"/>
      <c r="EB2453"/>
      <c r="EC2453"/>
      <c r="ED2453"/>
      <c r="EE2453"/>
      <c r="EF2453"/>
      <c r="EG2453"/>
      <c r="EH2453"/>
      <c r="EI2453"/>
      <c r="EJ2453"/>
      <c r="EK2453"/>
      <c r="EL2453"/>
      <c r="EM2453"/>
      <c r="EN2453"/>
      <c r="EO2453"/>
      <c r="EP2453"/>
      <c r="EQ2453"/>
      <c r="ER2453"/>
      <c r="ES2453"/>
      <c r="ET2453"/>
      <c r="EU2453"/>
      <c r="EV2453"/>
      <c r="EW2453"/>
      <c r="EX2453"/>
      <c r="EY2453"/>
      <c r="EZ2453"/>
      <c r="FA2453"/>
      <c r="FB2453"/>
      <c r="FC2453"/>
      <c r="FD2453"/>
      <c r="FE2453"/>
      <c r="FF2453"/>
      <c r="FG2453"/>
      <c r="FH2453"/>
      <c r="FI2453"/>
      <c r="FJ2453"/>
      <c r="FK2453"/>
      <c r="FL2453"/>
      <c r="FM2453"/>
      <c r="FN2453"/>
      <c r="FO2453"/>
      <c r="FP2453"/>
      <c r="FQ2453"/>
      <c r="FR2453"/>
      <c r="FS2453"/>
      <c r="FT2453"/>
      <c r="FU2453"/>
      <c r="FV2453"/>
      <c r="FW2453"/>
      <c r="FX2453"/>
      <c r="FY2453"/>
      <c r="FZ2453"/>
      <c r="GA2453"/>
      <c r="GB2453"/>
      <c r="GC2453"/>
      <c r="GD2453"/>
      <c r="GE2453"/>
      <c r="GF2453"/>
      <c r="GG2453"/>
      <c r="GH2453"/>
      <c r="GI2453"/>
      <c r="GJ2453"/>
      <c r="GK2453"/>
      <c r="GL2453"/>
      <c r="GM2453"/>
      <c r="GN2453"/>
      <c r="GO2453"/>
      <c r="GP2453"/>
      <c r="GQ2453"/>
      <c r="GR2453"/>
      <c r="GS2453"/>
      <c r="GT2453"/>
      <c r="GU2453"/>
      <c r="GV2453"/>
      <c r="GW2453"/>
      <c r="GX2453"/>
      <c r="GY2453"/>
      <c r="GZ2453"/>
      <c r="HA2453"/>
      <c r="HB2453"/>
      <c r="HC2453"/>
      <c r="HD2453"/>
      <c r="HE2453"/>
      <c r="HF2453"/>
      <c r="HG2453"/>
      <c r="HH2453"/>
      <c r="HI2453"/>
      <c r="HJ2453"/>
      <c r="HK2453"/>
      <c r="HL2453"/>
      <c r="HM2453"/>
      <c r="HN2453"/>
      <c r="HO2453"/>
      <c r="HP2453"/>
      <c r="HQ2453"/>
      <c r="HR2453"/>
      <c r="HS2453"/>
      <c r="HT2453"/>
      <c r="HU2453"/>
      <c r="HV2453"/>
      <c r="HW2453"/>
      <c r="HX2453"/>
      <c r="HY2453"/>
      <c r="HZ2453"/>
      <c r="IA2453"/>
      <c r="IB2453"/>
      <c r="IC2453"/>
      <c r="ID2453"/>
      <c r="IE2453"/>
      <c r="IF2453"/>
      <c r="IG2453"/>
      <c r="IH2453"/>
      <c r="II2453"/>
      <c r="IJ2453"/>
      <c r="IK2453"/>
      <c r="IL2453"/>
      <c r="IM2453"/>
      <c r="IN2453"/>
      <c r="IO2453"/>
      <c r="IP2453"/>
      <c r="IQ2453"/>
      <c r="IR2453"/>
      <c r="IS2453"/>
      <c r="IT2453"/>
      <c r="IU2453"/>
      <c r="IV2453"/>
      <c r="IW2453"/>
      <c r="IX2453"/>
      <c r="IY2453"/>
      <c r="IZ2453"/>
      <c r="JA2453"/>
      <c r="JB2453"/>
      <c r="JC2453"/>
      <c r="JD2453"/>
      <c r="JE2453"/>
      <c r="JF2453"/>
      <c r="JG2453"/>
      <c r="JH2453"/>
      <c r="JI2453"/>
      <c r="JJ2453"/>
      <c r="JK2453"/>
      <c r="JL2453"/>
      <c r="JM2453"/>
      <c r="JN2453"/>
      <c r="JO2453"/>
      <c r="JP2453"/>
      <c r="JQ2453"/>
      <c r="JR2453"/>
      <c r="JS2453"/>
      <c r="JT2453"/>
      <c r="JU2453"/>
      <c r="JV2453"/>
      <c r="JW2453"/>
      <c r="JX2453"/>
      <c r="JY2453"/>
      <c r="JZ2453"/>
      <c r="KA2453"/>
      <c r="KB2453"/>
      <c r="KC2453"/>
      <c r="KD2453"/>
      <c r="KE2453"/>
      <c r="KF2453"/>
      <c r="KG2453"/>
      <c r="KH2453"/>
      <c r="KI2453"/>
      <c r="KJ2453"/>
      <c r="KK2453"/>
      <c r="KL2453"/>
      <c r="KM2453"/>
      <c r="KN2453"/>
      <c r="KO2453"/>
      <c r="KP2453"/>
      <c r="KQ2453"/>
      <c r="KR2453"/>
      <c r="KS2453"/>
      <c r="KT2453"/>
      <c r="KU2453"/>
      <c r="KV2453"/>
      <c r="KW2453"/>
      <c r="KX2453"/>
      <c r="KY2453"/>
      <c r="KZ2453"/>
      <c r="LA2453"/>
      <c r="LB2453"/>
      <c r="LC2453"/>
      <c r="LD2453"/>
      <c r="LE2453"/>
      <c r="LF2453"/>
      <c r="LG2453"/>
      <c r="LH2453"/>
      <c r="LI2453"/>
      <c r="LJ2453"/>
      <c r="LK2453"/>
      <c r="LL2453"/>
      <c r="LM2453"/>
      <c r="LN2453"/>
      <c r="LO2453"/>
      <c r="LP2453"/>
      <c r="LQ2453"/>
      <c r="LR2453"/>
      <c r="LS2453"/>
      <c r="LT2453"/>
      <c r="LU2453"/>
      <c r="LV2453"/>
      <c r="LW2453"/>
      <c r="LX2453"/>
      <c r="LY2453"/>
      <c r="LZ2453"/>
      <c r="MA2453"/>
      <c r="MB2453"/>
      <c r="MC2453"/>
      <c r="MD2453"/>
      <c r="ME2453"/>
      <c r="MF2453"/>
      <c r="MG2453"/>
      <c r="MH2453"/>
      <c r="MI2453"/>
      <c r="MJ2453"/>
      <c r="MK2453"/>
      <c r="ML2453"/>
      <c r="MM2453"/>
      <c r="MN2453"/>
      <c r="MO2453"/>
      <c r="MP2453"/>
      <c r="MQ2453"/>
      <c r="MR2453"/>
      <c r="MS2453"/>
      <c r="MT2453"/>
      <c r="MU2453"/>
      <c r="MV2453"/>
      <c r="MW2453"/>
      <c r="MX2453"/>
      <c r="MY2453"/>
      <c r="MZ2453"/>
      <c r="NA2453"/>
      <c r="NB2453"/>
      <c r="NC2453"/>
      <c r="ND2453"/>
      <c r="NE2453"/>
      <c r="NF2453"/>
      <c r="NG2453"/>
      <c r="NH2453"/>
      <c r="NI2453"/>
      <c r="NJ2453"/>
      <c r="NK2453"/>
      <c r="NL2453"/>
      <c r="NM2453"/>
      <c r="NN2453"/>
      <c r="NO2453"/>
      <c r="NP2453"/>
      <c r="NQ2453"/>
      <c r="NR2453"/>
      <c r="NS2453"/>
      <c r="NT2453"/>
      <c r="NU2453"/>
      <c r="NV2453"/>
      <c r="NW2453"/>
      <c r="NX2453"/>
      <c r="NY2453"/>
      <c r="NZ2453"/>
      <c r="OA2453"/>
      <c r="OB2453"/>
      <c r="OC2453"/>
      <c r="OD2453"/>
      <c r="OE2453"/>
      <c r="OF2453"/>
      <c r="OG2453"/>
      <c r="OH2453"/>
      <c r="OI2453"/>
      <c r="OJ2453"/>
      <c r="OK2453"/>
      <c r="OL2453"/>
      <c r="OM2453"/>
      <c r="ON2453"/>
      <c r="OO2453"/>
      <c r="OP2453"/>
      <c r="OQ2453"/>
      <c r="OR2453"/>
      <c r="OS2453"/>
      <c r="OT2453"/>
      <c r="OU2453"/>
      <c r="OV2453"/>
      <c r="OW2453"/>
      <c r="OX2453"/>
      <c r="OY2453"/>
      <c r="OZ2453"/>
      <c r="PA2453"/>
      <c r="PB2453"/>
      <c r="PC2453"/>
      <c r="PD2453"/>
      <c r="PE2453"/>
      <c r="PF2453"/>
      <c r="PG2453"/>
      <c r="PH2453"/>
      <c r="PI2453"/>
      <c r="PJ2453"/>
      <c r="PK2453"/>
      <c r="PL2453"/>
      <c r="PM2453"/>
      <c r="PN2453"/>
      <c r="PO2453"/>
      <c r="PP2453"/>
      <c r="PQ2453"/>
      <c r="PR2453"/>
      <c r="PS2453"/>
      <c r="PT2453"/>
      <c r="PU2453"/>
      <c r="PV2453"/>
      <c r="PW2453"/>
      <c r="PX2453"/>
      <c r="PY2453"/>
      <c r="PZ2453"/>
      <c r="QA2453"/>
      <c r="QB2453"/>
      <c r="QC2453"/>
      <c r="QD2453"/>
      <c r="QE2453"/>
      <c r="QF2453"/>
      <c r="QG2453"/>
      <c r="QH2453"/>
      <c r="QI2453"/>
      <c r="QJ2453"/>
      <c r="QK2453"/>
      <c r="QL2453"/>
      <c r="QM2453"/>
      <c r="QN2453"/>
      <c r="QO2453"/>
      <c r="QP2453"/>
      <c r="QQ2453"/>
      <c r="QR2453"/>
      <c r="QS2453"/>
      <c r="QT2453"/>
      <c r="QU2453"/>
      <c r="QV2453"/>
      <c r="QW2453"/>
      <c r="QX2453"/>
      <c r="QY2453"/>
      <c r="QZ2453"/>
      <c r="RA2453"/>
      <c r="RB2453"/>
      <c r="RC2453"/>
      <c r="RD2453"/>
      <c r="RE2453"/>
      <c r="RF2453"/>
      <c r="RG2453"/>
      <c r="RH2453"/>
      <c r="RI2453"/>
      <c r="RJ2453"/>
      <c r="RK2453"/>
      <c r="RL2453"/>
      <c r="RM2453"/>
      <c r="RN2453"/>
      <c r="RO2453"/>
      <c r="RP2453"/>
      <c r="RQ2453"/>
      <c r="RR2453"/>
      <c r="RS2453"/>
      <c r="RT2453"/>
      <c r="RU2453"/>
      <c r="RV2453"/>
      <c r="RW2453"/>
      <c r="RX2453"/>
      <c r="RY2453"/>
      <c r="RZ2453"/>
      <c r="SA2453"/>
      <c r="SB2453"/>
      <c r="SC2453"/>
      <c r="SD2453"/>
      <c r="SE2453"/>
      <c r="SF2453"/>
      <c r="SG2453"/>
      <c r="SH2453"/>
      <c r="SI2453"/>
      <c r="SJ2453"/>
      <c r="SK2453"/>
      <c r="SL2453"/>
      <c r="SM2453"/>
      <c r="SN2453"/>
      <c r="SO2453"/>
      <c r="SP2453"/>
      <c r="SQ2453"/>
      <c r="SR2453"/>
      <c r="SS2453"/>
      <c r="ST2453"/>
      <c r="SU2453"/>
      <c r="SV2453"/>
      <c r="SW2453"/>
      <c r="SX2453"/>
      <c r="SY2453"/>
      <c r="SZ2453"/>
      <c r="TA2453"/>
      <c r="TB2453"/>
      <c r="TC2453"/>
      <c r="TD2453"/>
      <c r="TE2453"/>
      <c r="TF2453"/>
      <c r="TG2453"/>
      <c r="TH2453"/>
      <c r="TI2453"/>
      <c r="TJ2453"/>
      <c r="TK2453"/>
      <c r="TL2453"/>
      <c r="TM2453"/>
      <c r="TN2453"/>
      <c r="TO2453"/>
      <c r="TP2453"/>
      <c r="TQ2453"/>
      <c r="TR2453"/>
      <c r="TS2453"/>
      <c r="TT2453"/>
      <c r="TU2453"/>
      <c r="TV2453"/>
      <c r="TW2453"/>
      <c r="TX2453"/>
      <c r="TY2453"/>
      <c r="TZ2453"/>
      <c r="UA2453"/>
      <c r="UB2453"/>
      <c r="UC2453"/>
      <c r="UD2453"/>
      <c r="UE2453"/>
      <c r="UF2453"/>
      <c r="UG2453"/>
      <c r="UH2453"/>
      <c r="UI2453"/>
      <c r="UJ2453"/>
      <c r="UK2453"/>
      <c r="UL2453"/>
      <c r="UM2453"/>
      <c r="UN2453"/>
      <c r="UO2453"/>
      <c r="UP2453"/>
      <c r="UQ2453"/>
      <c r="UR2453"/>
      <c r="US2453"/>
      <c r="UT2453"/>
      <c r="UU2453"/>
      <c r="UV2453"/>
      <c r="UW2453"/>
      <c r="UX2453"/>
      <c r="UY2453"/>
      <c r="UZ2453"/>
      <c r="VA2453"/>
      <c r="VB2453"/>
      <c r="VC2453"/>
      <c r="VD2453"/>
      <c r="VE2453"/>
      <c r="VF2453"/>
      <c r="VG2453"/>
      <c r="VH2453"/>
      <c r="VI2453"/>
      <c r="VJ2453"/>
      <c r="VK2453"/>
      <c r="VL2453"/>
      <c r="VM2453"/>
      <c r="VN2453"/>
      <c r="VO2453"/>
      <c r="VP2453"/>
      <c r="VQ2453"/>
      <c r="VR2453"/>
      <c r="VS2453"/>
      <c r="VT2453"/>
      <c r="VU2453"/>
      <c r="VV2453"/>
      <c r="VW2453"/>
      <c r="VX2453"/>
      <c r="VY2453"/>
      <c r="VZ2453"/>
      <c r="WA2453"/>
      <c r="WB2453"/>
      <c r="WC2453"/>
      <c r="WD2453"/>
      <c r="WE2453"/>
      <c r="WF2453"/>
      <c r="WG2453"/>
      <c r="WH2453"/>
      <c r="WI2453"/>
      <c r="WJ2453"/>
      <c r="WK2453"/>
      <c r="WL2453"/>
      <c r="WM2453"/>
      <c r="WN2453"/>
      <c r="WO2453"/>
      <c r="WP2453"/>
      <c r="WQ2453"/>
      <c r="WR2453"/>
      <c r="WS2453"/>
      <c r="WT2453"/>
      <c r="WU2453"/>
      <c r="WV2453"/>
      <c r="WW2453"/>
      <c r="WX2453"/>
      <c r="WY2453"/>
      <c r="WZ2453"/>
      <c r="XA2453"/>
      <c r="XB2453"/>
      <c r="XC2453"/>
      <c r="XD2453"/>
      <c r="XE2453"/>
      <c r="XF2453"/>
      <c r="XG2453"/>
      <c r="XH2453"/>
      <c r="XI2453"/>
      <c r="XJ2453"/>
      <c r="XK2453"/>
      <c r="XL2453"/>
      <c r="XM2453"/>
      <c r="XN2453"/>
      <c r="XO2453"/>
      <c r="XP2453"/>
      <c r="XQ2453"/>
      <c r="XR2453"/>
      <c r="XS2453"/>
      <c r="XT2453"/>
      <c r="XU2453"/>
      <c r="XV2453"/>
      <c r="XW2453"/>
      <c r="XX2453"/>
      <c r="XY2453"/>
      <c r="XZ2453"/>
      <c r="YA2453"/>
      <c r="YB2453"/>
      <c r="YC2453"/>
      <c r="YD2453"/>
      <c r="YE2453"/>
      <c r="YF2453"/>
      <c r="YG2453"/>
      <c r="YH2453"/>
      <c r="YI2453"/>
      <c r="YJ2453"/>
      <c r="YK2453"/>
      <c r="YL2453"/>
      <c r="YM2453"/>
      <c r="YN2453"/>
      <c r="YO2453"/>
      <c r="YP2453"/>
      <c r="YQ2453"/>
      <c r="YR2453"/>
      <c r="YS2453"/>
      <c r="YT2453"/>
      <c r="YU2453"/>
      <c r="YV2453"/>
      <c r="YW2453"/>
      <c r="YX2453"/>
      <c r="YY2453"/>
      <c r="YZ2453"/>
      <c r="ZA2453"/>
      <c r="ZB2453"/>
      <c r="ZC2453"/>
      <c r="ZD2453"/>
      <c r="ZE2453"/>
      <c r="ZF2453"/>
      <c r="ZG2453"/>
      <c r="ZH2453"/>
      <c r="ZI2453"/>
      <c r="ZJ2453"/>
      <c r="ZK2453"/>
      <c r="ZL2453"/>
      <c r="ZM2453"/>
      <c r="ZN2453"/>
      <c r="ZO2453"/>
      <c r="ZP2453"/>
      <c r="ZQ2453"/>
      <c r="ZR2453"/>
      <c r="ZS2453"/>
      <c r="ZT2453"/>
      <c r="ZU2453"/>
      <c r="ZV2453"/>
      <c r="ZW2453"/>
      <c r="ZX2453"/>
      <c r="ZY2453"/>
      <c r="ZZ2453"/>
      <c r="AAA2453"/>
      <c r="AAB2453"/>
      <c r="AAC2453"/>
      <c r="AAD2453"/>
      <c r="AAE2453"/>
      <c r="AAF2453"/>
      <c r="AAG2453"/>
      <c r="AAH2453"/>
      <c r="AAI2453"/>
      <c r="AAJ2453"/>
      <c r="AAK2453"/>
      <c r="AAL2453"/>
      <c r="AAM2453"/>
      <c r="AAN2453"/>
      <c r="AAO2453"/>
      <c r="AAP2453"/>
      <c r="AAQ2453"/>
      <c r="AAR2453"/>
      <c r="AAS2453"/>
      <c r="AAT2453"/>
      <c r="AAU2453"/>
      <c r="AAV2453"/>
      <c r="AAW2453"/>
      <c r="AAX2453"/>
      <c r="AAY2453"/>
      <c r="AAZ2453"/>
      <c r="ABA2453"/>
      <c r="ABB2453"/>
      <c r="ABC2453"/>
      <c r="ABD2453"/>
      <c r="ABE2453"/>
      <c r="ABF2453"/>
      <c r="ABG2453"/>
      <c r="ABH2453"/>
      <c r="ABI2453"/>
      <c r="ABJ2453"/>
      <c r="ABK2453"/>
      <c r="ABL2453"/>
      <c r="ABM2453"/>
      <c r="ABN2453"/>
      <c r="ABO2453"/>
      <c r="ABP2453"/>
      <c r="ABQ2453"/>
      <c r="ABR2453"/>
      <c r="ABS2453"/>
      <c r="ABT2453"/>
      <c r="ABU2453"/>
      <c r="ABV2453"/>
      <c r="ABW2453"/>
      <c r="ABX2453"/>
      <c r="ABY2453"/>
      <c r="ABZ2453"/>
      <c r="ACA2453"/>
      <c r="ACB2453"/>
      <c r="ACC2453"/>
      <c r="ACD2453"/>
      <c r="ACE2453"/>
      <c r="ACF2453"/>
      <c r="ACG2453"/>
      <c r="ACH2453"/>
      <c r="ACI2453"/>
      <c r="ACJ2453"/>
      <c r="ACK2453"/>
      <c r="ACL2453"/>
      <c r="ACM2453"/>
      <c r="ACN2453"/>
      <c r="ACO2453"/>
      <c r="ACP2453"/>
      <c r="ACQ2453"/>
      <c r="ACR2453"/>
      <c r="ACS2453"/>
      <c r="ACT2453"/>
      <c r="ACU2453"/>
      <c r="ACV2453"/>
      <c r="ACW2453"/>
      <c r="ACX2453"/>
      <c r="ACY2453"/>
      <c r="ACZ2453"/>
      <c r="ADA2453"/>
      <c r="ADB2453"/>
      <c r="ADC2453"/>
      <c r="ADD2453"/>
      <c r="ADE2453"/>
      <c r="ADF2453"/>
      <c r="ADG2453"/>
      <c r="ADH2453"/>
      <c r="ADI2453"/>
      <c r="ADJ2453"/>
      <c r="ADK2453"/>
      <c r="ADL2453"/>
      <c r="ADM2453"/>
      <c r="ADN2453"/>
      <c r="ADO2453"/>
      <c r="ADP2453"/>
      <c r="ADQ2453"/>
      <c r="ADR2453"/>
      <c r="ADS2453"/>
      <c r="ADT2453"/>
      <c r="ADU2453"/>
      <c r="ADV2453"/>
      <c r="ADW2453"/>
      <c r="ADX2453"/>
      <c r="ADY2453"/>
      <c r="ADZ2453"/>
      <c r="AEA2453"/>
      <c r="AEB2453"/>
      <c r="AEC2453"/>
      <c r="AED2453"/>
      <c r="AEE2453"/>
      <c r="AEF2453"/>
      <c r="AEG2453"/>
      <c r="AEH2453"/>
      <c r="AEI2453"/>
      <c r="AEJ2453"/>
      <c r="AEK2453"/>
      <c r="AEL2453"/>
      <c r="AEM2453"/>
      <c r="AEN2453"/>
      <c r="AEO2453"/>
      <c r="AEP2453"/>
      <c r="AEQ2453"/>
      <c r="AER2453"/>
      <c r="AES2453"/>
      <c r="AET2453"/>
      <c r="AEU2453"/>
      <c r="AEV2453"/>
      <c r="AEW2453"/>
      <c r="AEX2453"/>
      <c r="AEY2453"/>
      <c r="AEZ2453"/>
      <c r="AFA2453"/>
      <c r="AFB2453"/>
      <c r="AFC2453"/>
      <c r="AFD2453"/>
      <c r="AFE2453"/>
      <c r="AFF2453"/>
      <c r="AFG2453"/>
      <c r="AFH2453"/>
      <c r="AFI2453"/>
      <c r="AFJ2453"/>
      <c r="AFK2453"/>
      <c r="AFL2453"/>
      <c r="AFM2453"/>
      <c r="AFN2453"/>
      <c r="AFO2453"/>
      <c r="AFP2453"/>
      <c r="AFQ2453"/>
      <c r="AFR2453"/>
      <c r="AFS2453"/>
      <c r="AFT2453"/>
      <c r="AFU2453"/>
      <c r="AFV2453"/>
      <c r="AFW2453"/>
      <c r="AFX2453"/>
      <c r="AFY2453"/>
      <c r="AFZ2453"/>
      <c r="AGA2453"/>
      <c r="AGB2453"/>
      <c r="AGC2453"/>
      <c r="AGD2453"/>
      <c r="AGE2453"/>
      <c r="AGF2453"/>
      <c r="AGG2453"/>
      <c r="AGH2453"/>
      <c r="AGI2453"/>
      <c r="AGJ2453"/>
      <c r="AGK2453"/>
      <c r="AGL2453"/>
      <c r="AGM2453"/>
      <c r="AGN2453"/>
      <c r="AGO2453"/>
      <c r="AGP2453"/>
      <c r="AGQ2453"/>
      <c r="AGR2453"/>
      <c r="AGS2453"/>
      <c r="AGT2453"/>
      <c r="AGU2453"/>
      <c r="AGV2453"/>
      <c r="AGW2453"/>
      <c r="AGX2453"/>
      <c r="AGY2453"/>
      <c r="AGZ2453"/>
      <c r="AHA2453"/>
      <c r="AHB2453"/>
      <c r="AHC2453"/>
      <c r="AHD2453"/>
      <c r="AHE2453"/>
      <c r="AHF2453"/>
      <c r="AHG2453"/>
      <c r="AHH2453"/>
      <c r="AHI2453"/>
      <c r="AHJ2453"/>
      <c r="AHK2453"/>
      <c r="AHL2453"/>
      <c r="AHM2453"/>
      <c r="AHN2453"/>
      <c r="AHO2453"/>
      <c r="AHP2453"/>
      <c r="AHQ2453"/>
      <c r="AHR2453"/>
      <c r="AHS2453"/>
      <c r="AHT2453"/>
      <c r="AHU2453"/>
      <c r="AHV2453"/>
      <c r="AHW2453"/>
      <c r="AHX2453"/>
      <c r="AHY2453"/>
      <c r="AHZ2453"/>
      <c r="AIA2453"/>
      <c r="AIB2453"/>
      <c r="AIC2453"/>
      <c r="AID2453"/>
      <c r="AIE2453"/>
      <c r="AIF2453"/>
      <c r="AIG2453"/>
      <c r="AIH2453"/>
      <c r="AII2453"/>
      <c r="AIJ2453"/>
      <c r="AIK2453"/>
      <c r="AIL2453"/>
      <c r="AIM2453"/>
      <c r="AIN2453"/>
      <c r="AIO2453"/>
      <c r="AIP2453"/>
      <c r="AIQ2453"/>
      <c r="AIR2453"/>
      <c r="AIS2453"/>
      <c r="AIT2453"/>
      <c r="AIU2453"/>
      <c r="AIV2453"/>
      <c r="AIW2453"/>
      <c r="AIX2453"/>
      <c r="AIY2453"/>
      <c r="AIZ2453"/>
      <c r="AJA2453"/>
      <c r="AJB2453"/>
      <c r="AJC2453"/>
      <c r="AJD2453"/>
      <c r="AJE2453"/>
      <c r="AJF2453"/>
      <c r="AJG2453"/>
      <c r="AJH2453"/>
      <c r="AJI2453"/>
      <c r="AJJ2453"/>
      <c r="AJK2453"/>
      <c r="AJL2453"/>
      <c r="AJM2453"/>
      <c r="AJN2453"/>
      <c r="AJO2453"/>
      <c r="AJP2453"/>
      <c r="AJQ2453"/>
      <c r="AJR2453"/>
      <c r="AJS2453"/>
      <c r="AJT2453"/>
      <c r="AJU2453"/>
      <c r="AJV2453"/>
      <c r="AJW2453"/>
      <c r="AJX2453"/>
      <c r="AJY2453"/>
      <c r="AJZ2453"/>
      <c r="AKA2453"/>
      <c r="AKB2453"/>
      <c r="AKC2453"/>
      <c r="AKD2453"/>
      <c r="AKE2453"/>
      <c r="AKF2453"/>
      <c r="AKG2453"/>
      <c r="AKH2453"/>
      <c r="AKI2453"/>
      <c r="AKJ2453"/>
      <c r="AKK2453"/>
      <c r="AKL2453"/>
      <c r="AKM2453"/>
      <c r="AKN2453"/>
      <c r="AKO2453"/>
      <c r="AKP2453"/>
      <c r="AKQ2453"/>
      <c r="AKR2453"/>
      <c r="AKS2453"/>
      <c r="AKT2453"/>
      <c r="AKU2453"/>
      <c r="AKV2453"/>
      <c r="AKW2453"/>
      <c r="AKX2453"/>
      <c r="AKY2453"/>
      <c r="AKZ2453"/>
      <c r="ALA2453"/>
      <c r="ALB2453"/>
      <c r="ALC2453"/>
      <c r="ALD2453"/>
      <c r="ALE2453"/>
      <c r="ALF2453"/>
      <c r="ALG2453"/>
      <c r="ALH2453"/>
      <c r="ALI2453"/>
      <c r="ALJ2453"/>
      <c r="ALK2453"/>
      <c r="ALL2453"/>
      <c r="ALM2453"/>
      <c r="ALN2453"/>
      <c r="ALO2453"/>
      <c r="ALP2453"/>
      <c r="ALQ2453"/>
      <c r="ALR2453"/>
      <c r="ALS2453"/>
      <c r="ALT2453"/>
      <c r="ALU2453"/>
      <c r="ALV2453"/>
      <c r="ALW2453"/>
      <c r="ALX2453"/>
      <c r="ALY2453"/>
      <c r="ALZ2453"/>
      <c r="AMA2453"/>
      <c r="AMB2453"/>
      <c r="AMC2453"/>
      <c r="AMD2453"/>
      <c r="AME2453"/>
      <c r="AMF2453"/>
      <c r="AMG2453"/>
      <c r="AMH2453"/>
      <c r="AMI2453"/>
      <c r="AMJ2453"/>
      <c r="AMK2453"/>
      <c r="AML2453"/>
      <c r="AMM2453"/>
      <c r="AMN2453"/>
      <c r="AMO2453"/>
      <c r="AMP2453"/>
      <c r="AMQ2453"/>
      <c r="AMR2453"/>
      <c r="AMS2453"/>
      <c r="AMT2453"/>
      <c r="AMU2453"/>
      <c r="AMV2453"/>
      <c r="AMW2453"/>
      <c r="AMX2453"/>
      <c r="AMY2453"/>
      <c r="AMZ2453"/>
      <c r="ANA2453"/>
      <c r="ANB2453"/>
      <c r="ANC2453"/>
      <c r="AND2453"/>
      <c r="ANE2453"/>
      <c r="ANF2453"/>
      <c r="ANG2453"/>
      <c r="ANH2453"/>
      <c r="ANI2453"/>
      <c r="ANJ2453"/>
      <c r="ANK2453"/>
      <c r="ANL2453"/>
      <c r="ANM2453"/>
      <c r="ANN2453"/>
      <c r="ANO2453"/>
      <c r="ANP2453"/>
      <c r="ANQ2453"/>
      <c r="ANR2453"/>
      <c r="ANS2453"/>
      <c r="ANT2453"/>
      <c r="ANU2453"/>
      <c r="ANV2453"/>
      <c r="ANW2453"/>
      <c r="ANX2453"/>
      <c r="ANY2453"/>
      <c r="ANZ2453"/>
      <c r="AOA2453"/>
      <c r="AOB2453"/>
      <c r="AOC2453"/>
      <c r="AOD2453"/>
      <c r="AOE2453"/>
      <c r="AOF2453"/>
      <c r="AOG2453"/>
      <c r="AOH2453"/>
      <c r="AOI2453"/>
      <c r="AOJ2453"/>
      <c r="AOK2453"/>
      <c r="AOL2453"/>
      <c r="AOM2453"/>
      <c r="AON2453"/>
      <c r="AOO2453"/>
      <c r="AOP2453"/>
      <c r="AOQ2453"/>
      <c r="AOR2453"/>
      <c r="AOS2453"/>
      <c r="AOT2453"/>
      <c r="AOU2453"/>
      <c r="AOV2453"/>
      <c r="AOW2453"/>
      <c r="AOX2453"/>
      <c r="AOY2453"/>
      <c r="AOZ2453"/>
      <c r="APA2453"/>
      <c r="APB2453"/>
      <c r="APC2453"/>
      <c r="APD2453"/>
      <c r="APE2453"/>
      <c r="APF2453"/>
      <c r="APG2453"/>
      <c r="APH2453"/>
      <c r="API2453"/>
      <c r="APJ2453"/>
      <c r="APK2453"/>
      <c r="APL2453"/>
      <c r="APM2453"/>
      <c r="APN2453"/>
      <c r="APO2453"/>
      <c r="APP2453"/>
      <c r="APQ2453"/>
      <c r="APR2453"/>
      <c r="APS2453"/>
      <c r="APT2453"/>
      <c r="APU2453"/>
      <c r="APV2453"/>
      <c r="APW2453"/>
      <c r="APX2453"/>
      <c r="APY2453"/>
      <c r="APZ2453"/>
      <c r="AQA2453"/>
      <c r="AQB2453"/>
      <c r="AQC2453"/>
      <c r="AQD2453"/>
      <c r="AQE2453"/>
      <c r="AQF2453"/>
      <c r="AQG2453"/>
      <c r="AQH2453"/>
      <c r="AQI2453"/>
      <c r="AQJ2453"/>
      <c r="AQK2453"/>
      <c r="AQL2453"/>
      <c r="AQM2453"/>
      <c r="AQN2453"/>
      <c r="AQO2453"/>
      <c r="AQP2453"/>
      <c r="AQQ2453"/>
      <c r="AQR2453"/>
      <c r="AQS2453"/>
      <c r="AQT2453"/>
      <c r="AQU2453"/>
      <c r="AQV2453"/>
      <c r="AQW2453"/>
      <c r="AQX2453"/>
      <c r="AQY2453"/>
      <c r="AQZ2453"/>
      <c r="ARA2453"/>
      <c r="ARB2453"/>
      <c r="ARC2453"/>
      <c r="ARD2453"/>
      <c r="ARE2453"/>
      <c r="ARF2453"/>
      <c r="ARG2453"/>
      <c r="ARH2453"/>
      <c r="ARI2453"/>
      <c r="ARJ2453"/>
      <c r="ARK2453"/>
      <c r="ARL2453"/>
      <c r="ARM2453"/>
      <c r="ARN2453"/>
      <c r="ARO2453"/>
      <c r="ARP2453"/>
      <c r="ARQ2453"/>
      <c r="ARR2453"/>
      <c r="ARS2453"/>
      <c r="ART2453"/>
      <c r="ARU2453"/>
      <c r="ARV2453"/>
      <c r="ARW2453"/>
      <c r="ARX2453"/>
      <c r="ARY2453"/>
      <c r="ARZ2453"/>
      <c r="ASA2453"/>
      <c r="ASB2453"/>
      <c r="ASC2453"/>
      <c r="ASD2453"/>
      <c r="ASE2453"/>
      <c r="ASF2453"/>
      <c r="ASG2453"/>
      <c r="ASH2453"/>
      <c r="ASI2453"/>
      <c r="ASJ2453"/>
      <c r="ASK2453"/>
      <c r="ASL2453"/>
      <c r="ASM2453"/>
      <c r="ASN2453"/>
      <c r="ASO2453"/>
      <c r="ASP2453"/>
      <c r="ASQ2453"/>
      <c r="ASR2453"/>
      <c r="ASS2453"/>
      <c r="AST2453"/>
      <c r="ASU2453"/>
      <c r="ASV2453"/>
      <c r="ASW2453"/>
      <c r="ASX2453"/>
      <c r="ASY2453"/>
      <c r="ASZ2453"/>
      <c r="ATA2453"/>
      <c r="ATB2453"/>
      <c r="ATC2453"/>
      <c r="ATD2453"/>
      <c r="ATE2453"/>
      <c r="ATF2453"/>
      <c r="ATG2453"/>
      <c r="ATH2453"/>
      <c r="ATI2453"/>
      <c r="ATJ2453"/>
      <c r="ATK2453"/>
      <c r="ATL2453"/>
      <c r="ATM2453"/>
      <c r="ATN2453"/>
      <c r="ATO2453"/>
      <c r="ATP2453"/>
      <c r="ATQ2453"/>
      <c r="ATR2453"/>
      <c r="ATS2453"/>
      <c r="ATT2453"/>
      <c r="ATU2453"/>
      <c r="ATV2453"/>
      <c r="ATW2453"/>
      <c r="ATX2453"/>
      <c r="ATY2453"/>
      <c r="ATZ2453"/>
      <c r="AUA2453"/>
      <c r="AUB2453"/>
      <c r="AUC2453"/>
      <c r="AUD2453"/>
      <c r="AUE2453"/>
      <c r="AUF2453"/>
      <c r="AUG2453"/>
      <c r="AUH2453"/>
      <c r="AUI2453"/>
      <c r="AUJ2453"/>
      <c r="AUK2453"/>
      <c r="AUL2453"/>
      <c r="AUM2453"/>
      <c r="AUN2453"/>
      <c r="AUO2453"/>
      <c r="AUP2453"/>
      <c r="AUQ2453"/>
      <c r="AUR2453"/>
      <c r="AUS2453"/>
      <c r="AUT2453"/>
      <c r="AUU2453"/>
      <c r="AUV2453"/>
      <c r="AUW2453"/>
      <c r="AUX2453"/>
      <c r="AUY2453"/>
      <c r="AUZ2453"/>
      <c r="AVA2453"/>
      <c r="AVB2453"/>
      <c r="AVC2453"/>
      <c r="AVD2453"/>
      <c r="AVE2453"/>
      <c r="AVF2453"/>
      <c r="AVG2453"/>
      <c r="AVH2453"/>
      <c r="AVI2453"/>
      <c r="AVJ2453"/>
      <c r="AVK2453"/>
      <c r="AVL2453"/>
      <c r="AVM2453"/>
      <c r="AVN2453"/>
      <c r="AVO2453"/>
      <c r="AVP2453"/>
      <c r="AVQ2453"/>
      <c r="AVR2453"/>
      <c r="AVS2453"/>
      <c r="AVT2453"/>
      <c r="AVU2453"/>
      <c r="AVV2453"/>
      <c r="AVW2453"/>
      <c r="AVX2453"/>
      <c r="AVY2453"/>
      <c r="AVZ2453"/>
      <c r="AWA2453"/>
      <c r="AWB2453"/>
      <c r="AWC2453"/>
      <c r="AWD2453"/>
      <c r="AWE2453"/>
      <c r="AWF2453"/>
      <c r="AWG2453"/>
      <c r="AWH2453"/>
      <c r="AWI2453"/>
      <c r="AWJ2453"/>
      <c r="AWK2453"/>
      <c r="AWL2453"/>
      <c r="AWM2453"/>
      <c r="AWN2453"/>
      <c r="AWO2453"/>
      <c r="AWP2453"/>
      <c r="AWQ2453"/>
      <c r="AWR2453"/>
      <c r="AWS2453"/>
      <c r="AWT2453"/>
      <c r="AWU2453"/>
      <c r="AWV2453"/>
      <c r="AWW2453"/>
      <c r="AWX2453"/>
      <c r="AWY2453"/>
      <c r="AWZ2453"/>
      <c r="AXA2453"/>
      <c r="AXB2453"/>
      <c r="AXC2453"/>
      <c r="AXD2453"/>
      <c r="AXE2453"/>
      <c r="AXF2453"/>
      <c r="AXG2453"/>
      <c r="AXH2453"/>
      <c r="AXI2453"/>
      <c r="AXJ2453"/>
      <c r="AXK2453"/>
      <c r="AXL2453"/>
      <c r="AXM2453"/>
      <c r="AXN2453"/>
      <c r="AXO2453"/>
      <c r="AXP2453"/>
      <c r="AXQ2453"/>
      <c r="AXR2453"/>
      <c r="AXS2453"/>
      <c r="AXT2453"/>
      <c r="AXU2453"/>
      <c r="AXV2453"/>
      <c r="AXW2453"/>
      <c r="AXX2453"/>
      <c r="AXY2453"/>
      <c r="AXZ2453"/>
      <c r="AYA2453"/>
      <c r="AYB2453"/>
      <c r="AYC2453"/>
      <c r="AYD2453"/>
      <c r="AYE2453"/>
      <c r="AYF2453"/>
      <c r="AYG2453"/>
      <c r="AYH2453"/>
      <c r="AYI2453"/>
      <c r="AYJ2453"/>
      <c r="AYK2453"/>
      <c r="AYL2453"/>
      <c r="AYM2453"/>
      <c r="AYN2453"/>
      <c r="AYO2453"/>
      <c r="AYP2453"/>
      <c r="AYQ2453"/>
      <c r="AYR2453"/>
      <c r="AYS2453"/>
      <c r="AYT2453"/>
      <c r="AYU2453"/>
      <c r="AYV2453"/>
      <c r="AYW2453"/>
      <c r="AYX2453"/>
      <c r="AYY2453"/>
      <c r="AYZ2453"/>
      <c r="AZA2453"/>
      <c r="AZB2453"/>
      <c r="AZC2453"/>
      <c r="AZD2453"/>
      <c r="AZE2453"/>
      <c r="AZF2453"/>
      <c r="AZG2453"/>
      <c r="AZH2453"/>
      <c r="AZI2453"/>
      <c r="AZJ2453"/>
      <c r="AZK2453"/>
      <c r="AZL2453"/>
      <c r="AZM2453"/>
      <c r="AZN2453"/>
      <c r="AZO2453"/>
      <c r="AZP2453"/>
      <c r="AZQ2453"/>
      <c r="AZR2453"/>
      <c r="AZS2453"/>
      <c r="AZT2453"/>
      <c r="AZU2453"/>
      <c r="AZV2453"/>
      <c r="AZW2453"/>
      <c r="AZX2453"/>
      <c r="AZY2453"/>
      <c r="AZZ2453"/>
      <c r="BAA2453"/>
      <c r="BAB2453"/>
      <c r="BAC2453"/>
      <c r="BAD2453"/>
      <c r="BAE2453"/>
      <c r="BAF2453"/>
      <c r="BAG2453"/>
      <c r="BAH2453"/>
      <c r="BAI2453"/>
      <c r="BAJ2453"/>
      <c r="BAK2453"/>
      <c r="BAL2453"/>
      <c r="BAM2453"/>
      <c r="BAN2453"/>
      <c r="BAO2453"/>
      <c r="BAP2453"/>
      <c r="BAQ2453"/>
      <c r="BAR2453"/>
      <c r="BAS2453"/>
      <c r="BAT2453"/>
      <c r="BAU2453"/>
      <c r="BAV2453"/>
      <c r="BAW2453"/>
      <c r="BAX2453"/>
      <c r="BAY2453"/>
      <c r="BAZ2453"/>
      <c r="BBA2453"/>
      <c r="BBB2453"/>
      <c r="BBC2453"/>
      <c r="BBD2453"/>
      <c r="BBE2453"/>
      <c r="BBF2453"/>
      <c r="BBG2453"/>
      <c r="BBH2453"/>
      <c r="BBI2453"/>
      <c r="BBJ2453"/>
      <c r="BBK2453"/>
      <c r="BBL2453"/>
      <c r="BBM2453"/>
      <c r="BBN2453"/>
      <c r="BBO2453"/>
      <c r="BBP2453"/>
      <c r="BBQ2453"/>
      <c r="BBR2453"/>
      <c r="BBS2453"/>
      <c r="BBT2453"/>
      <c r="BBU2453"/>
      <c r="BBV2453"/>
      <c r="BBW2453"/>
      <c r="BBX2453"/>
      <c r="BBY2453"/>
      <c r="BBZ2453"/>
      <c r="BCA2453"/>
      <c r="BCB2453"/>
      <c r="BCC2453"/>
      <c r="BCD2453"/>
      <c r="BCE2453"/>
      <c r="BCF2453"/>
      <c r="BCG2453"/>
      <c r="BCH2453"/>
      <c r="BCI2453"/>
      <c r="BCJ2453"/>
      <c r="BCK2453"/>
      <c r="BCL2453"/>
      <c r="BCM2453"/>
      <c r="BCN2453"/>
      <c r="BCO2453"/>
      <c r="BCP2453"/>
      <c r="BCQ2453"/>
      <c r="BCR2453"/>
      <c r="BCS2453"/>
      <c r="BCT2453"/>
      <c r="BCU2453"/>
      <c r="BCV2453"/>
      <c r="BCW2453"/>
      <c r="BCX2453"/>
      <c r="BCY2453"/>
      <c r="BCZ2453"/>
      <c r="BDA2453"/>
      <c r="BDB2453"/>
      <c r="BDC2453"/>
      <c r="BDD2453"/>
      <c r="BDE2453"/>
      <c r="BDF2453"/>
      <c r="BDG2453"/>
      <c r="BDH2453"/>
      <c r="BDI2453"/>
      <c r="BDJ2453"/>
      <c r="BDK2453"/>
      <c r="BDL2453"/>
      <c r="BDM2453"/>
      <c r="BDN2453"/>
      <c r="BDO2453"/>
      <c r="BDP2453"/>
      <c r="BDQ2453"/>
      <c r="BDR2453"/>
      <c r="BDS2453"/>
      <c r="BDT2453"/>
      <c r="BDU2453"/>
      <c r="BDV2453"/>
      <c r="BDW2453"/>
      <c r="BDX2453"/>
      <c r="BDY2453"/>
      <c r="BDZ2453"/>
      <c r="BEA2453"/>
      <c r="BEB2453"/>
      <c r="BEC2453"/>
      <c r="BED2453"/>
      <c r="BEE2453"/>
      <c r="BEF2453"/>
      <c r="BEG2453"/>
      <c r="BEH2453"/>
      <c r="BEI2453"/>
      <c r="BEJ2453"/>
      <c r="BEK2453"/>
      <c r="BEL2453"/>
      <c r="BEM2453"/>
      <c r="BEN2453"/>
      <c r="BEO2453"/>
      <c r="BEP2453"/>
      <c r="BEQ2453"/>
      <c r="BER2453"/>
      <c r="BES2453"/>
      <c r="BET2453"/>
      <c r="BEU2453"/>
      <c r="BEV2453"/>
      <c r="BEW2453"/>
      <c r="BEX2453"/>
      <c r="BEY2453"/>
      <c r="BEZ2453"/>
      <c r="BFA2453"/>
      <c r="BFB2453"/>
      <c r="BFC2453"/>
      <c r="BFD2453"/>
      <c r="BFE2453"/>
      <c r="BFF2453"/>
      <c r="BFG2453"/>
      <c r="BFH2453"/>
      <c r="BFI2453"/>
      <c r="BFJ2453"/>
      <c r="BFK2453"/>
      <c r="BFL2453"/>
      <c r="BFM2453"/>
      <c r="BFN2453"/>
      <c r="BFO2453"/>
      <c r="BFP2453"/>
      <c r="BFQ2453"/>
      <c r="BFR2453"/>
      <c r="BFS2453"/>
      <c r="BFT2453"/>
      <c r="BFU2453"/>
      <c r="BFV2453"/>
      <c r="BFW2453"/>
      <c r="BFX2453"/>
      <c r="BFY2453"/>
      <c r="BFZ2453"/>
      <c r="BGA2453"/>
      <c r="BGB2453"/>
      <c r="BGC2453"/>
      <c r="BGD2453"/>
      <c r="BGE2453"/>
      <c r="BGF2453"/>
      <c r="BGG2453"/>
      <c r="BGH2453"/>
      <c r="BGI2453"/>
      <c r="BGJ2453"/>
      <c r="BGK2453"/>
      <c r="BGL2453"/>
      <c r="BGM2453"/>
      <c r="BGN2453"/>
      <c r="BGO2453"/>
      <c r="BGP2453"/>
      <c r="BGQ2453"/>
      <c r="BGR2453"/>
      <c r="BGS2453"/>
      <c r="BGT2453"/>
    </row>
    <row r="2454" spans="1:1554" ht="26.25" customHeight="1" x14ac:dyDescent="0.5">
      <c r="A2454" s="231">
        <v>2016</v>
      </c>
    </row>
    <row r="2455" spans="1:1554" x14ac:dyDescent="0.35">
      <c r="A2455" s="254" t="s">
        <v>1005</v>
      </c>
      <c r="B2455" s="287">
        <v>3602474</v>
      </c>
      <c r="C2455" s="287">
        <v>2127239</v>
      </c>
      <c r="D2455" s="287">
        <v>600513</v>
      </c>
      <c r="E2455" s="287">
        <v>1132185</v>
      </c>
      <c r="F2455" s="287">
        <v>1725873</v>
      </c>
      <c r="G2455" s="287">
        <v>413952</v>
      </c>
      <c r="H2455" s="287">
        <v>9602236</v>
      </c>
    </row>
    <row r="2456" spans="1:1554" x14ac:dyDescent="0.35">
      <c r="A2456" s="254" t="s">
        <v>1006</v>
      </c>
      <c r="B2456" s="287">
        <v>6288361</v>
      </c>
      <c r="C2456" s="287">
        <v>2841275</v>
      </c>
      <c r="D2456" s="287">
        <v>1031402</v>
      </c>
      <c r="E2456" s="287">
        <v>1793537</v>
      </c>
      <c r="F2456" s="287">
        <v>2162867</v>
      </c>
      <c r="G2456" s="287">
        <v>460379</v>
      </c>
      <c r="H2456" s="287">
        <v>14577821</v>
      </c>
    </row>
    <row r="2457" spans="1:1554" x14ac:dyDescent="0.35">
      <c r="A2457" s="254" t="s">
        <v>1007</v>
      </c>
      <c r="B2457" s="287">
        <v>6158285</v>
      </c>
      <c r="C2457" s="287">
        <v>2470880</v>
      </c>
      <c r="D2457" s="287">
        <v>895454</v>
      </c>
      <c r="E2457" s="287">
        <v>1281845</v>
      </c>
      <c r="F2457" s="287">
        <v>2474450</v>
      </c>
      <c r="G2457" s="287">
        <v>443846</v>
      </c>
      <c r="H2457" s="287">
        <v>13724760</v>
      </c>
    </row>
    <row r="2458" spans="1:1554" x14ac:dyDescent="0.35">
      <c r="A2458" s="254" t="s">
        <v>1008</v>
      </c>
      <c r="B2458" s="287">
        <v>7090823</v>
      </c>
      <c r="C2458" s="287">
        <v>2304450</v>
      </c>
      <c r="D2458" s="287">
        <v>714367</v>
      </c>
      <c r="E2458" s="287">
        <v>1398175</v>
      </c>
      <c r="F2458" s="287">
        <v>2549940</v>
      </c>
      <c r="G2458" s="287">
        <v>392006</v>
      </c>
      <c r="H2458" s="287">
        <v>14449761</v>
      </c>
    </row>
    <row r="2459" spans="1:1554" x14ac:dyDescent="0.35">
      <c r="A2459" s="254" t="s">
        <v>1009</v>
      </c>
      <c r="B2459" s="287">
        <v>8243079</v>
      </c>
      <c r="C2459" s="287">
        <v>3019500</v>
      </c>
      <c r="D2459" s="287">
        <v>908067</v>
      </c>
      <c r="E2459" s="287">
        <v>1063210</v>
      </c>
      <c r="F2459" s="287">
        <v>2255674</v>
      </c>
      <c r="G2459" s="287">
        <v>502274</v>
      </c>
      <c r="H2459" s="287">
        <v>15991804</v>
      </c>
    </row>
    <row r="2460" spans="1:1554" x14ac:dyDescent="0.35">
      <c r="A2460" s="254" t="s">
        <v>1010</v>
      </c>
      <c r="B2460" s="287">
        <v>4204380</v>
      </c>
      <c r="C2460" s="287">
        <v>2246491</v>
      </c>
      <c r="D2460" s="287">
        <v>636048</v>
      </c>
      <c r="E2460" s="287">
        <v>1193473</v>
      </c>
      <c r="F2460" s="287">
        <v>2442070</v>
      </c>
      <c r="G2460" s="287">
        <v>493626</v>
      </c>
      <c r="H2460" s="287">
        <v>11216088</v>
      </c>
    </row>
    <row r="2461" spans="1:1554" x14ac:dyDescent="0.35">
      <c r="A2461" s="254" t="s">
        <v>1011</v>
      </c>
      <c r="B2461" s="287">
        <v>4654834</v>
      </c>
      <c r="C2461" s="287">
        <v>2470079</v>
      </c>
      <c r="D2461" s="287">
        <v>620284</v>
      </c>
      <c r="E2461" s="287">
        <v>2273381</v>
      </c>
      <c r="F2461" s="287">
        <v>2502036</v>
      </c>
      <c r="G2461" s="287">
        <v>398021</v>
      </c>
      <c r="H2461" s="287">
        <v>12918635</v>
      </c>
    </row>
    <row r="2462" spans="1:1554" x14ac:dyDescent="0.35">
      <c r="A2462" s="254" t="s">
        <v>1012</v>
      </c>
      <c r="B2462" s="287">
        <v>4861518</v>
      </c>
      <c r="C2462" s="287">
        <v>2280376</v>
      </c>
      <c r="D2462" s="287">
        <v>587537</v>
      </c>
      <c r="E2462" s="287">
        <v>1501341</v>
      </c>
      <c r="F2462" s="287">
        <v>3072729</v>
      </c>
      <c r="G2462" s="287">
        <v>527339</v>
      </c>
      <c r="H2462" s="287">
        <v>12830840</v>
      </c>
    </row>
    <row r="2463" spans="1:1554" x14ac:dyDescent="0.35">
      <c r="A2463" s="254" t="s">
        <v>1013</v>
      </c>
      <c r="B2463" s="287">
        <v>6302504</v>
      </c>
      <c r="C2463" s="287">
        <v>2995622</v>
      </c>
      <c r="D2463" s="287">
        <v>652636</v>
      </c>
      <c r="E2463" s="287">
        <v>1567860</v>
      </c>
      <c r="F2463" s="287">
        <v>2560035</v>
      </c>
      <c r="G2463" s="287">
        <v>483725</v>
      </c>
      <c r="H2463" s="287">
        <v>14562382</v>
      </c>
    </row>
    <row r="2464" spans="1:1554" x14ac:dyDescent="0.35">
      <c r="A2464" s="254" t="s">
        <v>1014</v>
      </c>
      <c r="B2464" s="287">
        <v>6322314</v>
      </c>
      <c r="C2464" s="287">
        <v>3081027</v>
      </c>
      <c r="D2464" s="287">
        <v>749831</v>
      </c>
      <c r="E2464" s="287">
        <v>1211661</v>
      </c>
      <c r="F2464" s="287">
        <v>2150531</v>
      </c>
      <c r="G2464" s="287">
        <v>371387</v>
      </c>
      <c r="H2464" s="287">
        <v>13886751</v>
      </c>
    </row>
    <row r="2465" spans="1:1613" x14ac:dyDescent="0.35">
      <c r="A2465" s="254" t="s">
        <v>1015</v>
      </c>
      <c r="B2465" s="287">
        <v>4091436</v>
      </c>
      <c r="C2465" s="287">
        <v>2335395</v>
      </c>
      <c r="D2465" s="287">
        <v>443967</v>
      </c>
      <c r="E2465" s="287">
        <v>991893</v>
      </c>
      <c r="F2465" s="287">
        <v>2456131</v>
      </c>
      <c r="G2465" s="287">
        <v>404254</v>
      </c>
      <c r="H2465" s="287">
        <v>10723076</v>
      </c>
    </row>
    <row r="2466" spans="1:1613" x14ac:dyDescent="0.35">
      <c r="A2466" s="254" t="s">
        <v>1016</v>
      </c>
      <c r="B2466" s="287">
        <v>6956530</v>
      </c>
      <c r="C2466" s="287">
        <v>3175330</v>
      </c>
      <c r="D2466" s="287">
        <v>666085</v>
      </c>
      <c r="E2466" s="287">
        <v>1274332</v>
      </c>
      <c r="F2466" s="287">
        <v>2397614</v>
      </c>
      <c r="G2466" s="287">
        <v>417523</v>
      </c>
      <c r="H2466" s="287">
        <v>14887414</v>
      </c>
    </row>
    <row r="2467" spans="1:1613" x14ac:dyDescent="0.35">
      <c r="A2467" s="254" t="s">
        <v>1017</v>
      </c>
      <c r="B2467" s="287">
        <v>12547366</v>
      </c>
      <c r="C2467" s="287">
        <v>3407323</v>
      </c>
      <c r="D2467" s="287">
        <v>908889</v>
      </c>
      <c r="E2467" s="287">
        <v>1445577</v>
      </c>
      <c r="F2467" s="287">
        <v>2589058</v>
      </c>
      <c r="G2467" s="287">
        <v>502173</v>
      </c>
      <c r="H2467" s="287">
        <v>21400386</v>
      </c>
    </row>
    <row r="2468" spans="1:1613" x14ac:dyDescent="0.35">
      <c r="A2468" s="254" t="s">
        <v>1018</v>
      </c>
      <c r="B2468" s="287">
        <v>10157356</v>
      </c>
      <c r="C2468" s="287">
        <v>3531744</v>
      </c>
      <c r="D2468" s="287">
        <v>770945</v>
      </c>
      <c r="E2468" s="287">
        <v>1620276</v>
      </c>
      <c r="F2468" s="287">
        <v>2245788</v>
      </c>
      <c r="G2468" s="287">
        <v>589513</v>
      </c>
      <c r="H2468" s="287">
        <v>18915622</v>
      </c>
    </row>
    <row r="2469" spans="1:1613" x14ac:dyDescent="0.35">
      <c r="A2469" s="254" t="s">
        <v>1019</v>
      </c>
      <c r="B2469" s="287">
        <v>5405248</v>
      </c>
      <c r="C2469" s="287">
        <v>2834508</v>
      </c>
      <c r="D2469" s="287">
        <v>548789</v>
      </c>
      <c r="E2469" s="287">
        <v>1608986</v>
      </c>
      <c r="F2469" s="287">
        <v>1806269</v>
      </c>
      <c r="G2469" s="287">
        <v>435263</v>
      </c>
      <c r="H2469" s="287">
        <v>12639063</v>
      </c>
    </row>
    <row r="2470" spans="1:1613" x14ac:dyDescent="0.35">
      <c r="A2470" s="254" t="s">
        <v>1020</v>
      </c>
      <c r="B2470" s="287">
        <v>7687277</v>
      </c>
      <c r="C2470" s="287">
        <v>1926461</v>
      </c>
      <c r="D2470" s="287">
        <v>541963</v>
      </c>
      <c r="E2470" s="287">
        <v>1275530</v>
      </c>
      <c r="F2470" s="287">
        <v>1743248</v>
      </c>
      <c r="G2470" s="287">
        <v>483271</v>
      </c>
      <c r="H2470" s="287">
        <v>13657750</v>
      </c>
    </row>
    <row r="2471" spans="1:1613" x14ac:dyDescent="0.35">
      <c r="A2471" s="254" t="s">
        <v>1021</v>
      </c>
      <c r="B2471" s="287">
        <v>10596114</v>
      </c>
      <c r="C2471" s="287">
        <v>2653887</v>
      </c>
      <c r="D2471" s="287">
        <v>701839</v>
      </c>
      <c r="E2471" s="287">
        <v>1345061</v>
      </c>
      <c r="F2471" s="287">
        <v>2058382</v>
      </c>
      <c r="G2471" s="287">
        <v>679082</v>
      </c>
      <c r="H2471" s="287">
        <v>18034365</v>
      </c>
    </row>
    <row r="2472" spans="1:1613" x14ac:dyDescent="0.35">
      <c r="A2472" s="254" t="s">
        <v>1022</v>
      </c>
      <c r="B2472" s="287">
        <v>12146781</v>
      </c>
      <c r="C2472" s="287">
        <v>2599259</v>
      </c>
      <c r="D2472" s="287">
        <v>668617</v>
      </c>
      <c r="E2472" s="287">
        <v>1389864</v>
      </c>
      <c r="F2472" s="287">
        <v>2300633</v>
      </c>
      <c r="G2472" s="287">
        <v>591917</v>
      </c>
      <c r="H2472" s="287">
        <v>19697071</v>
      </c>
    </row>
    <row r="2473" spans="1:1613" x14ac:dyDescent="0.35">
      <c r="A2473" s="254" t="s">
        <v>1023</v>
      </c>
      <c r="B2473" s="287">
        <v>12102280</v>
      </c>
      <c r="C2473" s="287">
        <v>1689525</v>
      </c>
      <c r="D2473" s="287">
        <v>689978</v>
      </c>
      <c r="E2473" s="287">
        <v>1685589</v>
      </c>
      <c r="F2473" s="287">
        <v>2056692</v>
      </c>
      <c r="G2473" s="287">
        <v>557471</v>
      </c>
      <c r="H2473" s="287">
        <v>18781535</v>
      </c>
    </row>
    <row r="2474" spans="1:1613" x14ac:dyDescent="0.35">
      <c r="A2474" s="254" t="s">
        <v>1024</v>
      </c>
      <c r="B2474" s="287">
        <v>7863116</v>
      </c>
      <c r="C2474" s="287">
        <v>1871999</v>
      </c>
      <c r="D2474" s="287">
        <v>633091</v>
      </c>
      <c r="E2474" s="287">
        <v>1283936</v>
      </c>
      <c r="F2474" s="287">
        <v>1508517</v>
      </c>
      <c r="G2474" s="287">
        <v>432053</v>
      </c>
      <c r="H2474" s="287">
        <v>13592712</v>
      </c>
    </row>
    <row r="2475" spans="1:1613" x14ac:dyDescent="0.35">
      <c r="A2475" s="254" t="s">
        <v>1025</v>
      </c>
      <c r="B2475" s="287">
        <v>9269335</v>
      </c>
      <c r="C2475" s="287">
        <v>2783463</v>
      </c>
      <c r="D2475" s="287">
        <v>1068197</v>
      </c>
      <c r="E2475" s="287">
        <v>1406764</v>
      </c>
      <c r="F2475" s="287">
        <v>1850278</v>
      </c>
      <c r="G2475" s="287">
        <v>487968</v>
      </c>
      <c r="H2475" s="287">
        <v>16866005</v>
      </c>
    </row>
    <row r="2476" spans="1:1613" x14ac:dyDescent="0.35">
      <c r="A2476" s="267" t="s">
        <v>1026</v>
      </c>
      <c r="B2476" s="109">
        <f>SUM(B2455:B2475)</f>
        <v>156551411</v>
      </c>
      <c r="C2476" s="109">
        <f t="shared" ref="C2476:H2476" si="190">SUM(C2455:C2475)</f>
        <v>54645833</v>
      </c>
      <c r="D2476" s="109">
        <f t="shared" si="190"/>
        <v>15038499</v>
      </c>
      <c r="E2476" s="109">
        <f t="shared" si="190"/>
        <v>29744476</v>
      </c>
      <c r="F2476" s="109">
        <f t="shared" si="190"/>
        <v>46908815</v>
      </c>
      <c r="G2476" s="109">
        <f t="shared" si="190"/>
        <v>10067043</v>
      </c>
      <c r="H2476" s="109">
        <f t="shared" si="190"/>
        <v>312956077</v>
      </c>
    </row>
    <row r="2477" spans="1:1613" s="285" customFormat="1" x14ac:dyDescent="0.35">
      <c r="A2477" s="268" t="s">
        <v>1027</v>
      </c>
      <c r="B2477" s="286">
        <f>B2476/21</f>
        <v>7454829.0952380951</v>
      </c>
      <c r="C2477" s="286">
        <f t="shared" ref="C2477:H2477" si="191">C2476/21</f>
        <v>2602182.5238095238</v>
      </c>
      <c r="D2477" s="286">
        <f t="shared" si="191"/>
        <v>716119</v>
      </c>
      <c r="E2477" s="286">
        <f t="shared" si="191"/>
        <v>1416403.6190476189</v>
      </c>
      <c r="F2477" s="286">
        <f t="shared" si="191"/>
        <v>2233753.0952380951</v>
      </c>
      <c r="G2477" s="286">
        <f t="shared" si="191"/>
        <v>479383</v>
      </c>
      <c r="H2477" s="286">
        <f t="shared" si="191"/>
        <v>14902670.333333334</v>
      </c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  <c r="X2477"/>
      <c r="Y2477"/>
      <c r="Z2477"/>
      <c r="AA2477"/>
      <c r="AB2477"/>
      <c r="AC2477"/>
      <c r="AD2477"/>
      <c r="AE2477"/>
      <c r="AF2477"/>
      <c r="AG2477"/>
      <c r="AH2477"/>
      <c r="AI2477"/>
      <c r="AJ2477"/>
      <c r="AK2477"/>
      <c r="AL2477"/>
      <c r="AM2477"/>
      <c r="AN2477"/>
      <c r="AO2477"/>
      <c r="AP2477"/>
      <c r="AQ2477"/>
      <c r="AR2477"/>
      <c r="AS2477"/>
      <c r="AT2477"/>
      <c r="AU2477"/>
      <c r="AV2477"/>
      <c r="AW2477"/>
      <c r="AX2477"/>
      <c r="AY2477"/>
      <c r="AZ2477"/>
      <c r="BA2477"/>
      <c r="BB2477"/>
      <c r="BC2477"/>
      <c r="BD2477"/>
      <c r="BE2477"/>
      <c r="BF2477"/>
      <c r="BG2477"/>
      <c r="BH2477"/>
      <c r="BI2477"/>
      <c r="BJ2477"/>
      <c r="BK2477"/>
      <c r="BL2477"/>
      <c r="BM2477"/>
      <c r="BN2477"/>
      <c r="BO2477"/>
      <c r="BP2477"/>
      <c r="BQ2477"/>
      <c r="BR2477"/>
      <c r="BS2477"/>
      <c r="BT2477"/>
      <c r="BU2477"/>
      <c r="BV2477"/>
      <c r="BW2477"/>
      <c r="BX2477"/>
      <c r="BY2477"/>
      <c r="BZ2477"/>
      <c r="CA2477"/>
      <c r="CB2477"/>
      <c r="CC2477"/>
      <c r="CD2477"/>
      <c r="CE2477"/>
      <c r="CF2477"/>
      <c r="CG2477"/>
      <c r="CH2477"/>
      <c r="CI2477"/>
      <c r="CJ2477"/>
      <c r="CK2477"/>
      <c r="CL2477"/>
      <c r="CM2477"/>
      <c r="CN2477"/>
      <c r="CO2477"/>
      <c r="CP2477"/>
      <c r="CQ2477"/>
      <c r="CR2477"/>
      <c r="CS2477"/>
      <c r="CT2477"/>
      <c r="CU2477"/>
      <c r="CV2477"/>
      <c r="CW2477"/>
      <c r="CX2477"/>
      <c r="CY2477"/>
      <c r="CZ2477"/>
      <c r="DA2477"/>
      <c r="DB2477"/>
      <c r="DC2477"/>
      <c r="DD2477"/>
      <c r="DE2477"/>
      <c r="DF2477"/>
      <c r="DG2477"/>
      <c r="DH2477"/>
      <c r="DI2477"/>
      <c r="DJ2477"/>
      <c r="DK2477"/>
      <c r="DL2477"/>
      <c r="DM2477"/>
      <c r="DN2477"/>
      <c r="DO2477"/>
      <c r="DP2477"/>
      <c r="DQ2477"/>
      <c r="DR2477"/>
      <c r="DS2477"/>
      <c r="DT2477"/>
      <c r="DU2477"/>
      <c r="DV2477"/>
      <c r="DW2477"/>
      <c r="DX2477"/>
      <c r="DY2477"/>
      <c r="DZ2477"/>
      <c r="EA2477"/>
      <c r="EB2477"/>
      <c r="EC2477"/>
      <c r="ED2477"/>
      <c r="EE2477"/>
      <c r="EF2477"/>
      <c r="EG2477"/>
      <c r="EH2477"/>
      <c r="EI2477"/>
      <c r="EJ2477"/>
      <c r="EK2477"/>
      <c r="EL2477"/>
      <c r="EM2477"/>
      <c r="EN2477"/>
      <c r="EO2477"/>
      <c r="EP2477"/>
      <c r="EQ2477"/>
      <c r="ER2477"/>
      <c r="ES2477"/>
      <c r="ET2477"/>
      <c r="EU2477"/>
      <c r="EV2477"/>
      <c r="EW2477"/>
      <c r="EX2477"/>
      <c r="EY2477"/>
      <c r="EZ2477"/>
      <c r="FA2477"/>
      <c r="FB2477"/>
      <c r="FC2477"/>
      <c r="FD2477"/>
      <c r="FE2477"/>
      <c r="FF2477"/>
      <c r="FG2477"/>
      <c r="FH2477"/>
      <c r="FI2477"/>
      <c r="FJ2477"/>
      <c r="FK2477"/>
      <c r="FL2477"/>
      <c r="FM2477"/>
      <c r="FN2477"/>
      <c r="FO2477"/>
      <c r="FP2477"/>
      <c r="FQ2477"/>
      <c r="FR2477"/>
      <c r="FS2477"/>
      <c r="FT2477"/>
      <c r="FU2477"/>
      <c r="FV2477"/>
      <c r="FW2477"/>
      <c r="FX2477"/>
      <c r="FY2477"/>
      <c r="FZ2477"/>
      <c r="GA2477"/>
      <c r="GB2477"/>
      <c r="GC2477"/>
      <c r="GD2477"/>
      <c r="GE2477"/>
      <c r="GF2477"/>
      <c r="GG2477"/>
      <c r="GH2477"/>
      <c r="GI2477"/>
      <c r="GJ2477"/>
      <c r="GK2477"/>
      <c r="GL2477"/>
      <c r="GM2477"/>
      <c r="GN2477"/>
      <c r="GO2477"/>
      <c r="GP2477"/>
      <c r="GQ2477"/>
      <c r="GR2477"/>
      <c r="GS2477"/>
      <c r="GT2477"/>
      <c r="GU2477"/>
      <c r="GV2477"/>
      <c r="GW2477"/>
      <c r="GX2477"/>
      <c r="GY2477"/>
      <c r="GZ2477"/>
      <c r="HA2477"/>
      <c r="HB2477"/>
      <c r="HC2477"/>
      <c r="HD2477"/>
      <c r="HE2477"/>
      <c r="HF2477"/>
      <c r="HG2477"/>
      <c r="HH2477"/>
      <c r="HI2477"/>
      <c r="HJ2477"/>
      <c r="HK2477"/>
      <c r="HL2477"/>
      <c r="HM2477"/>
      <c r="HN2477"/>
      <c r="HO2477"/>
      <c r="HP2477"/>
      <c r="HQ2477"/>
      <c r="HR2477"/>
      <c r="HS2477"/>
      <c r="HT2477"/>
      <c r="HU2477"/>
      <c r="HV2477"/>
      <c r="HW2477"/>
      <c r="HX2477"/>
      <c r="HY2477"/>
      <c r="HZ2477"/>
      <c r="IA2477"/>
      <c r="IB2477"/>
      <c r="IC2477"/>
      <c r="ID2477"/>
      <c r="IE2477"/>
      <c r="IF2477"/>
      <c r="IG2477"/>
      <c r="IH2477"/>
      <c r="II2477"/>
      <c r="IJ2477"/>
      <c r="IK2477"/>
      <c r="IL2477"/>
      <c r="IM2477"/>
      <c r="IN2477"/>
      <c r="IO2477"/>
      <c r="IP2477"/>
      <c r="IQ2477"/>
      <c r="IR2477"/>
      <c r="IS2477"/>
      <c r="IT2477"/>
      <c r="IU2477"/>
      <c r="IV2477"/>
      <c r="IW2477"/>
      <c r="IX2477"/>
      <c r="IY2477"/>
      <c r="IZ2477"/>
      <c r="JA2477"/>
      <c r="JB2477"/>
      <c r="JC2477"/>
      <c r="JD2477"/>
      <c r="JE2477"/>
      <c r="JF2477"/>
      <c r="JG2477"/>
      <c r="JH2477"/>
      <c r="JI2477"/>
      <c r="JJ2477"/>
      <c r="JK2477"/>
      <c r="JL2477"/>
      <c r="JM2477"/>
      <c r="JN2477"/>
      <c r="JO2477"/>
      <c r="JP2477"/>
      <c r="JQ2477"/>
      <c r="JR2477"/>
      <c r="JS2477"/>
      <c r="JT2477"/>
      <c r="JU2477"/>
      <c r="JV2477"/>
      <c r="JW2477"/>
      <c r="JX2477"/>
      <c r="JY2477"/>
      <c r="JZ2477"/>
      <c r="KA2477"/>
      <c r="KB2477"/>
      <c r="KC2477"/>
      <c r="KD2477"/>
      <c r="KE2477"/>
      <c r="KF2477"/>
      <c r="KG2477"/>
      <c r="KH2477"/>
      <c r="KI2477"/>
      <c r="KJ2477"/>
      <c r="KK2477"/>
      <c r="KL2477"/>
      <c r="KM2477"/>
      <c r="KN2477"/>
      <c r="KO2477"/>
      <c r="KP2477"/>
      <c r="KQ2477"/>
      <c r="KR2477"/>
      <c r="KS2477"/>
      <c r="KT2477"/>
      <c r="KU2477"/>
      <c r="KV2477"/>
      <c r="KW2477"/>
      <c r="KX2477"/>
      <c r="KY2477"/>
      <c r="KZ2477"/>
      <c r="LA2477"/>
      <c r="LB2477"/>
      <c r="LC2477"/>
      <c r="LD2477"/>
      <c r="LE2477"/>
      <c r="LF2477"/>
      <c r="LG2477"/>
      <c r="LH2477"/>
      <c r="LI2477"/>
      <c r="LJ2477"/>
      <c r="LK2477"/>
      <c r="LL2477"/>
      <c r="LM2477"/>
      <c r="LN2477"/>
      <c r="LO2477"/>
      <c r="LP2477"/>
      <c r="LQ2477"/>
      <c r="LR2477"/>
      <c r="LS2477"/>
      <c r="LT2477"/>
      <c r="LU2477"/>
      <c r="LV2477"/>
      <c r="LW2477"/>
      <c r="LX2477"/>
      <c r="LY2477"/>
      <c r="LZ2477"/>
      <c r="MA2477"/>
      <c r="MB2477"/>
      <c r="MC2477"/>
      <c r="MD2477"/>
      <c r="ME2477"/>
      <c r="MF2477"/>
      <c r="MG2477"/>
      <c r="MH2477"/>
      <c r="MI2477"/>
      <c r="MJ2477"/>
      <c r="MK2477"/>
      <c r="ML2477"/>
      <c r="MM2477"/>
      <c r="MN2477"/>
      <c r="MO2477"/>
      <c r="MP2477"/>
      <c r="MQ2477"/>
      <c r="MR2477"/>
      <c r="MS2477"/>
      <c r="MT2477"/>
      <c r="MU2477"/>
      <c r="MV2477"/>
      <c r="MW2477"/>
      <c r="MX2477"/>
      <c r="MY2477"/>
      <c r="MZ2477"/>
      <c r="NA2477"/>
      <c r="NB2477"/>
      <c r="NC2477"/>
      <c r="ND2477"/>
      <c r="NE2477"/>
      <c r="NF2477"/>
      <c r="NG2477"/>
      <c r="NH2477"/>
      <c r="NI2477"/>
      <c r="NJ2477"/>
      <c r="NK2477"/>
      <c r="NL2477"/>
      <c r="NM2477"/>
      <c r="NN2477"/>
      <c r="NO2477"/>
      <c r="NP2477"/>
      <c r="NQ2477"/>
      <c r="NR2477"/>
      <c r="NS2477"/>
      <c r="NT2477"/>
      <c r="NU2477"/>
      <c r="NV2477"/>
      <c r="NW2477"/>
      <c r="NX2477"/>
      <c r="NY2477"/>
      <c r="NZ2477"/>
      <c r="OA2477"/>
      <c r="OB2477"/>
      <c r="OC2477"/>
      <c r="OD2477"/>
      <c r="OE2477"/>
      <c r="OF2477"/>
      <c r="OG2477"/>
      <c r="OH2477"/>
      <c r="OI2477"/>
      <c r="OJ2477"/>
      <c r="OK2477"/>
      <c r="OL2477"/>
      <c r="OM2477"/>
      <c r="ON2477"/>
      <c r="OO2477"/>
      <c r="OP2477"/>
      <c r="OQ2477"/>
      <c r="OR2477"/>
      <c r="OS2477"/>
      <c r="OT2477"/>
      <c r="OU2477"/>
      <c r="OV2477"/>
      <c r="OW2477"/>
      <c r="OX2477"/>
      <c r="OY2477"/>
      <c r="OZ2477"/>
      <c r="PA2477"/>
      <c r="PB2477"/>
      <c r="PC2477"/>
      <c r="PD2477"/>
      <c r="PE2477"/>
      <c r="PF2477"/>
      <c r="PG2477"/>
      <c r="PH2477"/>
      <c r="PI2477"/>
      <c r="PJ2477"/>
      <c r="PK2477"/>
      <c r="PL2477"/>
      <c r="PM2477"/>
      <c r="PN2477"/>
      <c r="PO2477"/>
      <c r="PP2477"/>
      <c r="PQ2477"/>
      <c r="PR2477"/>
      <c r="PS2477"/>
      <c r="PT2477"/>
      <c r="PU2477"/>
      <c r="PV2477"/>
      <c r="PW2477"/>
      <c r="PX2477"/>
      <c r="PY2477"/>
      <c r="PZ2477"/>
      <c r="QA2477"/>
      <c r="QB2477"/>
      <c r="QC2477"/>
      <c r="QD2477"/>
      <c r="QE2477"/>
      <c r="QF2477"/>
      <c r="QG2477"/>
      <c r="QH2477"/>
      <c r="QI2477"/>
      <c r="QJ2477"/>
      <c r="QK2477"/>
      <c r="QL2477"/>
      <c r="QM2477"/>
      <c r="QN2477"/>
      <c r="QO2477"/>
      <c r="QP2477"/>
      <c r="QQ2477"/>
      <c r="QR2477"/>
      <c r="QS2477"/>
      <c r="QT2477"/>
      <c r="QU2477"/>
      <c r="QV2477"/>
      <c r="QW2477"/>
      <c r="QX2477"/>
      <c r="QY2477"/>
      <c r="QZ2477"/>
      <c r="RA2477"/>
      <c r="RB2477"/>
      <c r="RC2477"/>
      <c r="RD2477"/>
      <c r="RE2477"/>
      <c r="RF2477"/>
      <c r="RG2477"/>
      <c r="RH2477"/>
      <c r="RI2477"/>
      <c r="RJ2477"/>
      <c r="RK2477"/>
      <c r="RL2477"/>
      <c r="RM2477"/>
      <c r="RN2477"/>
      <c r="RO2477"/>
      <c r="RP2477"/>
      <c r="RQ2477"/>
      <c r="RR2477"/>
      <c r="RS2477"/>
      <c r="RT2477"/>
      <c r="RU2477"/>
      <c r="RV2477"/>
      <c r="RW2477"/>
      <c r="RX2477"/>
      <c r="RY2477"/>
      <c r="RZ2477"/>
      <c r="SA2477"/>
      <c r="SB2477"/>
      <c r="SC2477"/>
      <c r="SD2477"/>
      <c r="SE2477"/>
      <c r="SF2477"/>
      <c r="SG2477"/>
      <c r="SH2477"/>
      <c r="SI2477"/>
      <c r="SJ2477"/>
      <c r="SK2477"/>
      <c r="SL2477"/>
      <c r="SM2477"/>
      <c r="SN2477"/>
      <c r="SO2477"/>
      <c r="SP2477"/>
      <c r="SQ2477"/>
      <c r="SR2477"/>
      <c r="SS2477"/>
      <c r="ST2477"/>
      <c r="SU2477"/>
      <c r="SV2477"/>
      <c r="SW2477"/>
      <c r="SX2477"/>
      <c r="SY2477"/>
      <c r="SZ2477"/>
      <c r="TA2477"/>
      <c r="TB2477"/>
      <c r="TC2477"/>
      <c r="TD2477"/>
      <c r="TE2477"/>
      <c r="TF2477"/>
      <c r="TG2477"/>
      <c r="TH2477"/>
      <c r="TI2477"/>
      <c r="TJ2477"/>
      <c r="TK2477"/>
      <c r="TL2477"/>
      <c r="TM2477"/>
      <c r="TN2477"/>
      <c r="TO2477"/>
      <c r="TP2477"/>
      <c r="TQ2477"/>
      <c r="TR2477"/>
      <c r="TS2477"/>
      <c r="TT2477"/>
      <c r="TU2477"/>
      <c r="TV2477"/>
      <c r="TW2477"/>
      <c r="TX2477"/>
      <c r="TY2477"/>
      <c r="TZ2477"/>
      <c r="UA2477"/>
      <c r="UB2477"/>
      <c r="UC2477"/>
      <c r="UD2477"/>
      <c r="UE2477"/>
      <c r="UF2477"/>
      <c r="UG2477"/>
      <c r="UH2477"/>
      <c r="UI2477"/>
      <c r="UJ2477"/>
      <c r="UK2477"/>
      <c r="UL2477"/>
      <c r="UM2477"/>
      <c r="UN2477"/>
      <c r="UO2477"/>
      <c r="UP2477"/>
      <c r="UQ2477"/>
      <c r="UR2477"/>
      <c r="US2477"/>
      <c r="UT2477"/>
      <c r="UU2477"/>
      <c r="UV2477"/>
      <c r="UW2477"/>
      <c r="UX2477"/>
      <c r="UY2477"/>
      <c r="UZ2477"/>
      <c r="VA2477"/>
      <c r="VB2477"/>
      <c r="VC2477"/>
      <c r="VD2477"/>
      <c r="VE2477"/>
      <c r="VF2477"/>
      <c r="VG2477"/>
      <c r="VH2477"/>
      <c r="VI2477"/>
      <c r="VJ2477"/>
      <c r="VK2477"/>
      <c r="VL2477"/>
      <c r="VM2477"/>
      <c r="VN2477"/>
      <c r="VO2477"/>
      <c r="VP2477"/>
      <c r="VQ2477"/>
      <c r="VR2477"/>
      <c r="VS2477"/>
      <c r="VT2477"/>
      <c r="VU2477"/>
      <c r="VV2477"/>
      <c r="VW2477"/>
      <c r="VX2477"/>
      <c r="VY2477"/>
      <c r="VZ2477"/>
      <c r="WA2477"/>
      <c r="WB2477"/>
      <c r="WC2477"/>
      <c r="WD2477"/>
      <c r="WE2477"/>
      <c r="WF2477"/>
      <c r="WG2477"/>
      <c r="WH2477"/>
      <c r="WI2477"/>
      <c r="WJ2477"/>
      <c r="WK2477"/>
      <c r="WL2477"/>
      <c r="WM2477"/>
      <c r="WN2477"/>
      <c r="WO2477"/>
      <c r="WP2477"/>
      <c r="WQ2477"/>
      <c r="WR2477"/>
      <c r="WS2477"/>
      <c r="WT2477"/>
      <c r="WU2477"/>
      <c r="WV2477"/>
      <c r="WW2477"/>
      <c r="WX2477"/>
      <c r="WY2477"/>
      <c r="WZ2477"/>
      <c r="XA2477"/>
      <c r="XB2477"/>
      <c r="XC2477"/>
      <c r="XD2477"/>
      <c r="XE2477"/>
      <c r="XF2477"/>
      <c r="XG2477"/>
      <c r="XH2477"/>
      <c r="XI2477"/>
      <c r="XJ2477"/>
      <c r="XK2477"/>
      <c r="XL2477"/>
      <c r="XM2477"/>
      <c r="XN2477"/>
      <c r="XO2477"/>
      <c r="XP2477"/>
      <c r="XQ2477"/>
      <c r="XR2477"/>
      <c r="XS2477"/>
      <c r="XT2477"/>
      <c r="XU2477"/>
      <c r="XV2477"/>
      <c r="XW2477"/>
      <c r="XX2477"/>
      <c r="XY2477"/>
      <c r="XZ2477"/>
      <c r="YA2477"/>
      <c r="YB2477"/>
      <c r="YC2477"/>
      <c r="YD2477"/>
      <c r="YE2477"/>
      <c r="YF2477"/>
      <c r="YG2477"/>
      <c r="YH2477"/>
      <c r="YI2477"/>
      <c r="YJ2477"/>
      <c r="YK2477"/>
      <c r="YL2477"/>
      <c r="YM2477"/>
      <c r="YN2477"/>
      <c r="YO2477"/>
      <c r="YP2477"/>
      <c r="YQ2477"/>
      <c r="YR2477"/>
      <c r="YS2477"/>
      <c r="YT2477"/>
      <c r="YU2477"/>
      <c r="YV2477"/>
      <c r="YW2477"/>
      <c r="YX2477"/>
      <c r="YY2477"/>
      <c r="YZ2477"/>
      <c r="ZA2477"/>
      <c r="ZB2477"/>
      <c r="ZC2477"/>
      <c r="ZD2477"/>
      <c r="ZE2477"/>
      <c r="ZF2477"/>
      <c r="ZG2477"/>
      <c r="ZH2477"/>
      <c r="ZI2477"/>
      <c r="ZJ2477"/>
      <c r="ZK2477"/>
      <c r="ZL2477"/>
      <c r="ZM2477"/>
      <c r="ZN2477"/>
      <c r="ZO2477"/>
      <c r="ZP2477"/>
      <c r="ZQ2477"/>
      <c r="ZR2477"/>
      <c r="ZS2477"/>
      <c r="ZT2477"/>
      <c r="ZU2477"/>
      <c r="ZV2477"/>
      <c r="ZW2477"/>
      <c r="ZX2477"/>
      <c r="ZY2477"/>
      <c r="ZZ2477"/>
      <c r="AAA2477"/>
      <c r="AAB2477"/>
      <c r="AAC2477"/>
      <c r="AAD2477"/>
      <c r="AAE2477"/>
      <c r="AAF2477"/>
      <c r="AAG2477"/>
      <c r="AAH2477"/>
      <c r="AAI2477"/>
      <c r="AAJ2477"/>
      <c r="AAK2477"/>
      <c r="AAL2477"/>
      <c r="AAM2477"/>
      <c r="AAN2477"/>
      <c r="AAO2477"/>
      <c r="AAP2477"/>
      <c r="AAQ2477"/>
      <c r="AAR2477"/>
      <c r="AAS2477"/>
      <c r="AAT2477"/>
      <c r="AAU2477"/>
      <c r="AAV2477"/>
      <c r="AAW2477"/>
      <c r="AAX2477"/>
      <c r="AAY2477"/>
      <c r="AAZ2477"/>
      <c r="ABA2477"/>
      <c r="ABB2477"/>
      <c r="ABC2477"/>
      <c r="ABD2477"/>
      <c r="ABE2477"/>
      <c r="ABF2477"/>
      <c r="ABG2477"/>
      <c r="ABH2477"/>
      <c r="ABI2477"/>
      <c r="ABJ2477"/>
      <c r="ABK2477"/>
      <c r="ABL2477"/>
      <c r="ABM2477"/>
      <c r="ABN2477"/>
      <c r="ABO2477"/>
      <c r="ABP2477"/>
      <c r="ABQ2477"/>
      <c r="ABR2477"/>
      <c r="ABS2477"/>
      <c r="ABT2477"/>
      <c r="ABU2477"/>
      <c r="ABV2477"/>
      <c r="ABW2477"/>
      <c r="ABX2477"/>
      <c r="ABY2477"/>
      <c r="ABZ2477"/>
      <c r="ACA2477"/>
      <c r="ACB2477"/>
      <c r="ACC2477"/>
      <c r="ACD2477"/>
      <c r="ACE2477"/>
      <c r="ACF2477"/>
      <c r="ACG2477"/>
      <c r="ACH2477"/>
      <c r="ACI2477"/>
      <c r="ACJ2477"/>
      <c r="ACK2477"/>
      <c r="ACL2477"/>
      <c r="ACM2477"/>
      <c r="ACN2477"/>
      <c r="ACO2477"/>
      <c r="ACP2477"/>
      <c r="ACQ2477"/>
      <c r="ACR2477"/>
      <c r="ACS2477"/>
      <c r="ACT2477"/>
      <c r="ACU2477"/>
      <c r="ACV2477"/>
      <c r="ACW2477"/>
      <c r="ACX2477"/>
      <c r="ACY2477"/>
      <c r="ACZ2477"/>
      <c r="ADA2477"/>
      <c r="ADB2477"/>
      <c r="ADC2477"/>
      <c r="ADD2477"/>
      <c r="ADE2477"/>
      <c r="ADF2477"/>
      <c r="ADG2477"/>
      <c r="ADH2477"/>
      <c r="ADI2477"/>
      <c r="ADJ2477"/>
      <c r="ADK2477"/>
      <c r="ADL2477"/>
      <c r="ADM2477"/>
      <c r="ADN2477"/>
      <c r="ADO2477"/>
      <c r="ADP2477"/>
      <c r="ADQ2477"/>
      <c r="ADR2477"/>
      <c r="ADS2477"/>
      <c r="ADT2477"/>
      <c r="ADU2477"/>
      <c r="ADV2477"/>
      <c r="ADW2477"/>
      <c r="ADX2477"/>
      <c r="ADY2477"/>
      <c r="ADZ2477"/>
      <c r="AEA2477"/>
      <c r="AEB2477"/>
      <c r="AEC2477"/>
      <c r="AED2477"/>
      <c r="AEE2477"/>
      <c r="AEF2477"/>
      <c r="AEG2477"/>
      <c r="AEH2477"/>
      <c r="AEI2477"/>
      <c r="AEJ2477"/>
      <c r="AEK2477"/>
      <c r="AEL2477"/>
      <c r="AEM2477"/>
      <c r="AEN2477"/>
      <c r="AEO2477"/>
      <c r="AEP2477"/>
      <c r="AEQ2477"/>
      <c r="AER2477"/>
      <c r="AES2477"/>
      <c r="AET2477"/>
      <c r="AEU2477"/>
      <c r="AEV2477"/>
      <c r="AEW2477"/>
      <c r="AEX2477"/>
      <c r="AEY2477"/>
      <c r="AEZ2477"/>
      <c r="AFA2477"/>
      <c r="AFB2477"/>
      <c r="AFC2477"/>
      <c r="AFD2477"/>
      <c r="AFE2477"/>
      <c r="AFF2477"/>
      <c r="AFG2477"/>
      <c r="AFH2477"/>
      <c r="AFI2477"/>
      <c r="AFJ2477"/>
      <c r="AFK2477"/>
      <c r="AFL2477"/>
      <c r="AFM2477"/>
      <c r="AFN2477"/>
      <c r="AFO2477"/>
      <c r="AFP2477"/>
      <c r="AFQ2477"/>
      <c r="AFR2477"/>
      <c r="AFS2477"/>
      <c r="AFT2477"/>
      <c r="AFU2477"/>
      <c r="AFV2477"/>
      <c r="AFW2477"/>
      <c r="AFX2477"/>
      <c r="AFY2477"/>
      <c r="AFZ2477"/>
      <c r="AGA2477"/>
      <c r="AGB2477"/>
      <c r="AGC2477"/>
      <c r="AGD2477"/>
      <c r="AGE2477"/>
      <c r="AGF2477"/>
      <c r="AGG2477"/>
      <c r="AGH2477"/>
      <c r="AGI2477"/>
      <c r="AGJ2477"/>
      <c r="AGK2477"/>
      <c r="AGL2477"/>
      <c r="AGM2477"/>
      <c r="AGN2477"/>
      <c r="AGO2477"/>
      <c r="AGP2477"/>
      <c r="AGQ2477"/>
      <c r="AGR2477"/>
      <c r="AGS2477"/>
      <c r="AGT2477"/>
      <c r="AGU2477"/>
      <c r="AGV2477"/>
      <c r="AGW2477"/>
      <c r="AGX2477"/>
      <c r="AGY2477"/>
      <c r="AGZ2477"/>
      <c r="AHA2477"/>
      <c r="AHB2477"/>
      <c r="AHC2477"/>
      <c r="AHD2477"/>
      <c r="AHE2477"/>
      <c r="AHF2477"/>
      <c r="AHG2477"/>
      <c r="AHH2477"/>
      <c r="AHI2477"/>
      <c r="AHJ2477"/>
      <c r="AHK2477"/>
      <c r="AHL2477"/>
      <c r="AHM2477"/>
      <c r="AHN2477"/>
      <c r="AHO2477"/>
      <c r="AHP2477"/>
      <c r="AHQ2477"/>
      <c r="AHR2477"/>
      <c r="AHS2477"/>
      <c r="AHT2477"/>
      <c r="AHU2477"/>
      <c r="AHV2477"/>
      <c r="AHW2477"/>
      <c r="AHX2477"/>
      <c r="AHY2477"/>
      <c r="AHZ2477"/>
      <c r="AIA2477"/>
      <c r="AIB2477"/>
      <c r="AIC2477"/>
      <c r="AID2477"/>
      <c r="AIE2477"/>
      <c r="AIF2477"/>
      <c r="AIG2477"/>
      <c r="AIH2477"/>
      <c r="AII2477"/>
      <c r="AIJ2477"/>
      <c r="AIK2477"/>
      <c r="AIL2477"/>
      <c r="AIM2477"/>
      <c r="AIN2477"/>
      <c r="AIO2477"/>
      <c r="AIP2477"/>
      <c r="AIQ2477"/>
      <c r="AIR2477"/>
      <c r="AIS2477"/>
      <c r="AIT2477"/>
      <c r="AIU2477"/>
      <c r="AIV2477"/>
      <c r="AIW2477"/>
      <c r="AIX2477"/>
      <c r="AIY2477"/>
      <c r="AIZ2477"/>
      <c r="AJA2477"/>
      <c r="AJB2477"/>
      <c r="AJC2477"/>
      <c r="AJD2477"/>
      <c r="AJE2477"/>
      <c r="AJF2477"/>
      <c r="AJG2477"/>
      <c r="AJH2477"/>
      <c r="AJI2477"/>
      <c r="AJJ2477"/>
      <c r="AJK2477"/>
      <c r="AJL2477"/>
      <c r="AJM2477"/>
      <c r="AJN2477"/>
      <c r="AJO2477"/>
      <c r="AJP2477"/>
      <c r="AJQ2477"/>
      <c r="AJR2477"/>
      <c r="AJS2477"/>
      <c r="AJT2477"/>
      <c r="AJU2477"/>
      <c r="AJV2477"/>
      <c r="AJW2477"/>
      <c r="AJX2477"/>
      <c r="AJY2477"/>
      <c r="AJZ2477"/>
      <c r="AKA2477"/>
      <c r="AKB2477"/>
      <c r="AKC2477"/>
      <c r="AKD2477"/>
      <c r="AKE2477"/>
      <c r="AKF2477"/>
      <c r="AKG2477"/>
      <c r="AKH2477"/>
      <c r="AKI2477"/>
      <c r="AKJ2477"/>
      <c r="AKK2477"/>
      <c r="AKL2477"/>
      <c r="AKM2477"/>
      <c r="AKN2477"/>
      <c r="AKO2477"/>
      <c r="AKP2477"/>
      <c r="AKQ2477"/>
      <c r="AKR2477"/>
      <c r="AKS2477"/>
      <c r="AKT2477"/>
      <c r="AKU2477"/>
      <c r="AKV2477"/>
      <c r="AKW2477"/>
      <c r="AKX2477"/>
      <c r="AKY2477"/>
      <c r="AKZ2477"/>
      <c r="ALA2477"/>
      <c r="ALB2477"/>
      <c r="ALC2477"/>
      <c r="ALD2477"/>
      <c r="ALE2477"/>
      <c r="ALF2477"/>
      <c r="ALG2477"/>
      <c r="ALH2477"/>
      <c r="ALI2477"/>
      <c r="ALJ2477"/>
      <c r="ALK2477"/>
      <c r="ALL2477"/>
      <c r="ALM2477"/>
      <c r="ALN2477"/>
      <c r="ALO2477"/>
      <c r="ALP2477"/>
      <c r="ALQ2477"/>
      <c r="ALR2477"/>
      <c r="ALS2477"/>
      <c r="ALT2477"/>
      <c r="ALU2477"/>
      <c r="ALV2477"/>
      <c r="ALW2477"/>
      <c r="ALX2477"/>
      <c r="ALY2477"/>
      <c r="ALZ2477"/>
      <c r="AMA2477"/>
      <c r="AMB2477"/>
      <c r="AMC2477"/>
      <c r="AMD2477"/>
      <c r="AME2477"/>
      <c r="AMF2477"/>
      <c r="AMG2477"/>
      <c r="AMH2477"/>
      <c r="AMI2477"/>
      <c r="AMJ2477"/>
      <c r="AMK2477"/>
      <c r="AML2477"/>
      <c r="AMM2477"/>
      <c r="AMN2477"/>
      <c r="AMO2477"/>
      <c r="AMP2477"/>
      <c r="AMQ2477"/>
      <c r="AMR2477"/>
      <c r="AMS2477"/>
      <c r="AMT2477"/>
      <c r="AMU2477"/>
      <c r="AMV2477"/>
      <c r="AMW2477"/>
      <c r="AMX2477"/>
      <c r="AMY2477"/>
      <c r="AMZ2477"/>
      <c r="ANA2477"/>
      <c r="ANB2477"/>
      <c r="ANC2477"/>
      <c r="AND2477"/>
      <c r="ANE2477"/>
      <c r="ANF2477"/>
      <c r="ANG2477"/>
      <c r="ANH2477"/>
      <c r="ANI2477"/>
      <c r="ANJ2477"/>
      <c r="ANK2477"/>
      <c r="ANL2477"/>
      <c r="ANM2477"/>
      <c r="ANN2477"/>
      <c r="ANO2477"/>
      <c r="ANP2477"/>
      <c r="ANQ2477"/>
      <c r="ANR2477"/>
      <c r="ANS2477"/>
      <c r="ANT2477"/>
      <c r="ANU2477"/>
      <c r="ANV2477"/>
      <c r="ANW2477"/>
      <c r="ANX2477"/>
      <c r="ANY2477"/>
      <c r="ANZ2477"/>
      <c r="AOA2477"/>
      <c r="AOB2477"/>
      <c r="AOC2477"/>
      <c r="AOD2477"/>
      <c r="AOE2477"/>
      <c r="AOF2477"/>
      <c r="AOG2477"/>
      <c r="AOH2477"/>
      <c r="AOI2477"/>
      <c r="AOJ2477"/>
      <c r="AOK2477"/>
      <c r="AOL2477"/>
      <c r="AOM2477"/>
      <c r="AON2477"/>
      <c r="AOO2477"/>
      <c r="AOP2477"/>
      <c r="AOQ2477"/>
      <c r="AOR2477"/>
      <c r="AOS2477"/>
      <c r="AOT2477"/>
      <c r="AOU2477"/>
      <c r="AOV2477"/>
      <c r="AOW2477"/>
      <c r="AOX2477"/>
      <c r="AOY2477"/>
      <c r="AOZ2477"/>
      <c r="APA2477"/>
      <c r="APB2477"/>
      <c r="APC2477"/>
      <c r="APD2477"/>
      <c r="APE2477"/>
      <c r="APF2477"/>
      <c r="APG2477"/>
      <c r="APH2477"/>
      <c r="API2477"/>
      <c r="APJ2477"/>
      <c r="APK2477"/>
      <c r="APL2477"/>
      <c r="APM2477"/>
      <c r="APN2477"/>
      <c r="APO2477"/>
      <c r="APP2477"/>
      <c r="APQ2477"/>
      <c r="APR2477"/>
      <c r="APS2477"/>
      <c r="APT2477"/>
      <c r="APU2477"/>
      <c r="APV2477"/>
      <c r="APW2477"/>
      <c r="APX2477"/>
      <c r="APY2477"/>
      <c r="APZ2477"/>
      <c r="AQA2477"/>
      <c r="AQB2477"/>
      <c r="AQC2477"/>
      <c r="AQD2477"/>
      <c r="AQE2477"/>
      <c r="AQF2477"/>
      <c r="AQG2477"/>
      <c r="AQH2477"/>
      <c r="AQI2477"/>
      <c r="AQJ2477"/>
      <c r="AQK2477"/>
      <c r="AQL2477"/>
      <c r="AQM2477"/>
      <c r="AQN2477"/>
      <c r="AQO2477"/>
      <c r="AQP2477"/>
      <c r="AQQ2477"/>
      <c r="AQR2477"/>
      <c r="AQS2477"/>
      <c r="AQT2477"/>
      <c r="AQU2477"/>
      <c r="AQV2477"/>
      <c r="AQW2477"/>
      <c r="AQX2477"/>
      <c r="AQY2477"/>
      <c r="AQZ2477"/>
      <c r="ARA2477"/>
      <c r="ARB2477"/>
      <c r="ARC2477"/>
      <c r="ARD2477"/>
      <c r="ARE2477"/>
      <c r="ARF2477"/>
      <c r="ARG2477"/>
      <c r="ARH2477"/>
      <c r="ARI2477"/>
      <c r="ARJ2477"/>
      <c r="ARK2477"/>
      <c r="ARL2477"/>
      <c r="ARM2477"/>
      <c r="ARN2477"/>
      <c r="ARO2477"/>
      <c r="ARP2477"/>
      <c r="ARQ2477"/>
      <c r="ARR2477"/>
      <c r="ARS2477"/>
      <c r="ART2477"/>
      <c r="ARU2477"/>
      <c r="ARV2477"/>
      <c r="ARW2477"/>
      <c r="ARX2477"/>
      <c r="ARY2477"/>
      <c r="ARZ2477"/>
      <c r="ASA2477"/>
      <c r="ASB2477"/>
      <c r="ASC2477"/>
      <c r="ASD2477"/>
      <c r="ASE2477"/>
      <c r="ASF2477"/>
      <c r="ASG2477"/>
      <c r="ASH2477"/>
      <c r="ASI2477"/>
      <c r="ASJ2477"/>
      <c r="ASK2477"/>
      <c r="ASL2477"/>
      <c r="ASM2477"/>
      <c r="ASN2477"/>
      <c r="ASO2477"/>
      <c r="ASP2477"/>
      <c r="ASQ2477"/>
      <c r="ASR2477"/>
      <c r="ASS2477"/>
      <c r="AST2477"/>
      <c r="ASU2477"/>
      <c r="ASV2477"/>
      <c r="ASW2477"/>
      <c r="ASX2477"/>
      <c r="ASY2477"/>
      <c r="ASZ2477"/>
      <c r="ATA2477"/>
      <c r="ATB2477"/>
      <c r="ATC2477"/>
      <c r="ATD2477"/>
      <c r="ATE2477"/>
      <c r="ATF2477"/>
      <c r="ATG2477"/>
      <c r="ATH2477"/>
      <c r="ATI2477"/>
      <c r="ATJ2477"/>
      <c r="ATK2477"/>
      <c r="ATL2477"/>
      <c r="ATM2477"/>
      <c r="ATN2477"/>
      <c r="ATO2477"/>
      <c r="ATP2477"/>
      <c r="ATQ2477"/>
      <c r="ATR2477"/>
      <c r="ATS2477"/>
      <c r="ATT2477"/>
      <c r="ATU2477"/>
      <c r="ATV2477"/>
      <c r="ATW2477"/>
      <c r="ATX2477"/>
      <c r="ATY2477"/>
      <c r="ATZ2477"/>
      <c r="AUA2477"/>
      <c r="AUB2477"/>
      <c r="AUC2477"/>
      <c r="AUD2477"/>
      <c r="AUE2477"/>
      <c r="AUF2477"/>
      <c r="AUG2477"/>
      <c r="AUH2477"/>
      <c r="AUI2477"/>
      <c r="AUJ2477"/>
      <c r="AUK2477"/>
      <c r="AUL2477"/>
      <c r="AUM2477"/>
      <c r="AUN2477"/>
      <c r="AUO2477"/>
      <c r="AUP2477"/>
      <c r="AUQ2477"/>
      <c r="AUR2477"/>
      <c r="AUS2477"/>
      <c r="AUT2477"/>
      <c r="AUU2477"/>
      <c r="AUV2477"/>
      <c r="AUW2477"/>
      <c r="AUX2477"/>
      <c r="AUY2477"/>
      <c r="AUZ2477"/>
      <c r="AVA2477"/>
      <c r="AVB2477"/>
      <c r="AVC2477"/>
      <c r="AVD2477"/>
      <c r="AVE2477"/>
      <c r="AVF2477"/>
      <c r="AVG2477"/>
      <c r="AVH2477"/>
      <c r="AVI2477"/>
      <c r="AVJ2477"/>
      <c r="AVK2477"/>
      <c r="AVL2477"/>
      <c r="AVM2477"/>
      <c r="AVN2477"/>
      <c r="AVO2477"/>
      <c r="AVP2477"/>
      <c r="AVQ2477"/>
      <c r="AVR2477"/>
      <c r="AVS2477"/>
      <c r="AVT2477"/>
      <c r="AVU2477"/>
      <c r="AVV2477"/>
      <c r="AVW2477"/>
      <c r="AVX2477"/>
      <c r="AVY2477"/>
      <c r="AVZ2477"/>
      <c r="AWA2477"/>
      <c r="AWB2477"/>
      <c r="AWC2477"/>
      <c r="AWD2477"/>
      <c r="AWE2477"/>
      <c r="AWF2477"/>
      <c r="AWG2477"/>
      <c r="AWH2477"/>
      <c r="AWI2477"/>
      <c r="AWJ2477"/>
      <c r="AWK2477"/>
      <c r="AWL2477"/>
      <c r="AWM2477"/>
      <c r="AWN2477"/>
      <c r="AWO2477"/>
      <c r="AWP2477"/>
      <c r="AWQ2477"/>
      <c r="AWR2477"/>
      <c r="AWS2477"/>
      <c r="AWT2477"/>
      <c r="AWU2477"/>
      <c r="AWV2477"/>
      <c r="AWW2477"/>
      <c r="AWX2477"/>
      <c r="AWY2477"/>
      <c r="AWZ2477"/>
      <c r="AXA2477"/>
      <c r="AXB2477"/>
      <c r="AXC2477"/>
      <c r="AXD2477"/>
      <c r="AXE2477"/>
      <c r="AXF2477"/>
      <c r="AXG2477"/>
      <c r="AXH2477"/>
      <c r="AXI2477"/>
      <c r="AXJ2477"/>
      <c r="AXK2477"/>
      <c r="AXL2477"/>
      <c r="AXM2477"/>
      <c r="AXN2477"/>
      <c r="AXO2477"/>
      <c r="AXP2477"/>
      <c r="AXQ2477"/>
      <c r="AXR2477"/>
      <c r="AXS2477"/>
      <c r="AXT2477"/>
      <c r="AXU2477"/>
      <c r="AXV2477"/>
      <c r="AXW2477"/>
      <c r="AXX2477"/>
      <c r="AXY2477"/>
      <c r="AXZ2477"/>
      <c r="AYA2477"/>
      <c r="AYB2477"/>
      <c r="AYC2477"/>
      <c r="AYD2477"/>
      <c r="AYE2477"/>
      <c r="AYF2477"/>
      <c r="AYG2477"/>
      <c r="AYH2477"/>
      <c r="AYI2477"/>
      <c r="AYJ2477"/>
      <c r="AYK2477"/>
      <c r="AYL2477"/>
      <c r="AYM2477"/>
      <c r="AYN2477"/>
      <c r="AYO2477"/>
      <c r="AYP2477"/>
      <c r="AYQ2477"/>
      <c r="AYR2477"/>
      <c r="AYS2477"/>
      <c r="AYT2477"/>
      <c r="AYU2477"/>
      <c r="AYV2477"/>
      <c r="AYW2477"/>
      <c r="AYX2477"/>
      <c r="AYY2477"/>
      <c r="AYZ2477"/>
      <c r="AZA2477"/>
      <c r="AZB2477"/>
      <c r="AZC2477"/>
      <c r="AZD2477"/>
      <c r="AZE2477"/>
      <c r="AZF2477"/>
      <c r="AZG2477"/>
      <c r="AZH2477"/>
      <c r="AZI2477"/>
      <c r="AZJ2477"/>
      <c r="AZK2477"/>
      <c r="AZL2477"/>
      <c r="AZM2477"/>
      <c r="AZN2477"/>
      <c r="AZO2477"/>
      <c r="AZP2477"/>
      <c r="AZQ2477"/>
      <c r="AZR2477"/>
      <c r="AZS2477"/>
      <c r="AZT2477"/>
      <c r="AZU2477"/>
      <c r="AZV2477"/>
      <c r="AZW2477"/>
      <c r="AZX2477"/>
      <c r="AZY2477"/>
      <c r="AZZ2477"/>
      <c r="BAA2477"/>
      <c r="BAB2477"/>
      <c r="BAC2477"/>
      <c r="BAD2477"/>
      <c r="BAE2477"/>
      <c r="BAF2477"/>
      <c r="BAG2477"/>
      <c r="BAH2477"/>
      <c r="BAI2477"/>
      <c r="BAJ2477"/>
      <c r="BAK2477"/>
      <c r="BAL2477"/>
      <c r="BAM2477"/>
      <c r="BAN2477"/>
      <c r="BAO2477"/>
      <c r="BAP2477"/>
      <c r="BAQ2477"/>
      <c r="BAR2477"/>
      <c r="BAS2477"/>
      <c r="BAT2477"/>
      <c r="BAU2477"/>
      <c r="BAV2477"/>
      <c r="BAW2477"/>
      <c r="BAX2477"/>
      <c r="BAY2477"/>
      <c r="BAZ2477"/>
      <c r="BBA2477"/>
      <c r="BBB2477"/>
      <c r="BBC2477"/>
      <c r="BBD2477"/>
      <c r="BBE2477"/>
      <c r="BBF2477"/>
      <c r="BBG2477"/>
      <c r="BBH2477"/>
      <c r="BBI2477"/>
      <c r="BBJ2477"/>
      <c r="BBK2477"/>
      <c r="BBL2477"/>
      <c r="BBM2477"/>
      <c r="BBN2477"/>
      <c r="BBO2477"/>
      <c r="BBP2477"/>
      <c r="BBQ2477"/>
      <c r="BBR2477"/>
      <c r="BBS2477"/>
      <c r="BBT2477"/>
      <c r="BBU2477"/>
      <c r="BBV2477"/>
      <c r="BBW2477"/>
      <c r="BBX2477"/>
      <c r="BBY2477"/>
      <c r="BBZ2477"/>
      <c r="BCA2477"/>
      <c r="BCB2477"/>
      <c r="BCC2477"/>
      <c r="BCD2477"/>
      <c r="BCE2477"/>
      <c r="BCF2477"/>
      <c r="BCG2477"/>
      <c r="BCH2477"/>
      <c r="BCI2477"/>
      <c r="BCJ2477"/>
      <c r="BCK2477"/>
      <c r="BCL2477"/>
      <c r="BCM2477"/>
      <c r="BCN2477"/>
      <c r="BCO2477"/>
      <c r="BCP2477"/>
      <c r="BCQ2477"/>
      <c r="BCR2477"/>
      <c r="BCS2477"/>
      <c r="BCT2477"/>
      <c r="BCU2477"/>
      <c r="BCV2477"/>
      <c r="BCW2477"/>
      <c r="BCX2477"/>
      <c r="BCY2477"/>
      <c r="BCZ2477"/>
      <c r="BDA2477"/>
      <c r="BDB2477"/>
      <c r="BDC2477"/>
      <c r="BDD2477"/>
      <c r="BDE2477"/>
      <c r="BDF2477"/>
      <c r="BDG2477"/>
      <c r="BDH2477"/>
      <c r="BDI2477"/>
      <c r="BDJ2477"/>
      <c r="BDK2477"/>
      <c r="BDL2477"/>
      <c r="BDM2477"/>
      <c r="BDN2477"/>
      <c r="BDO2477"/>
      <c r="BDP2477"/>
      <c r="BDQ2477"/>
      <c r="BDR2477"/>
      <c r="BDS2477"/>
      <c r="BDT2477"/>
      <c r="BDU2477"/>
      <c r="BDV2477"/>
      <c r="BDW2477"/>
      <c r="BDX2477"/>
      <c r="BDY2477"/>
      <c r="BDZ2477"/>
      <c r="BEA2477"/>
      <c r="BEB2477"/>
      <c r="BEC2477"/>
      <c r="BED2477"/>
      <c r="BEE2477"/>
      <c r="BEF2477"/>
      <c r="BEG2477"/>
      <c r="BEH2477"/>
      <c r="BEI2477"/>
      <c r="BEJ2477"/>
      <c r="BEK2477"/>
      <c r="BEL2477"/>
      <c r="BEM2477"/>
      <c r="BEN2477"/>
      <c r="BEO2477"/>
      <c r="BEP2477"/>
      <c r="BEQ2477"/>
      <c r="BER2477"/>
      <c r="BES2477"/>
      <c r="BET2477"/>
      <c r="BEU2477"/>
      <c r="BEV2477"/>
      <c r="BEW2477"/>
      <c r="BEX2477"/>
      <c r="BEY2477"/>
      <c r="BEZ2477"/>
      <c r="BFA2477"/>
      <c r="BFB2477"/>
      <c r="BFC2477"/>
      <c r="BFD2477"/>
      <c r="BFE2477"/>
      <c r="BFF2477"/>
      <c r="BFG2477"/>
      <c r="BFH2477"/>
      <c r="BFI2477"/>
      <c r="BFJ2477"/>
      <c r="BFK2477"/>
      <c r="BFL2477"/>
      <c r="BFM2477"/>
      <c r="BFN2477"/>
      <c r="BFO2477"/>
      <c r="BFP2477"/>
      <c r="BFQ2477"/>
      <c r="BFR2477"/>
      <c r="BFS2477"/>
      <c r="BFT2477"/>
      <c r="BFU2477"/>
      <c r="BFV2477"/>
      <c r="BFW2477"/>
      <c r="BFX2477"/>
      <c r="BFY2477"/>
      <c r="BFZ2477"/>
      <c r="BGA2477"/>
      <c r="BGB2477"/>
      <c r="BGC2477"/>
      <c r="BGD2477"/>
      <c r="BGE2477"/>
      <c r="BGF2477"/>
      <c r="BGG2477"/>
      <c r="BGH2477"/>
      <c r="BGI2477"/>
      <c r="BGJ2477"/>
      <c r="BGK2477"/>
      <c r="BGL2477"/>
      <c r="BGM2477"/>
      <c r="BGN2477"/>
      <c r="BGO2477"/>
      <c r="BGP2477"/>
      <c r="BGQ2477"/>
      <c r="BGR2477"/>
      <c r="BGS2477"/>
      <c r="BGT2477"/>
      <c r="BGU2477"/>
      <c r="BGV2477"/>
      <c r="BGW2477"/>
      <c r="BGX2477"/>
      <c r="BGY2477"/>
      <c r="BGZ2477"/>
      <c r="BHA2477"/>
      <c r="BHB2477"/>
      <c r="BHC2477"/>
      <c r="BHD2477"/>
      <c r="BHE2477"/>
      <c r="BHF2477"/>
      <c r="BHG2477"/>
      <c r="BHH2477"/>
      <c r="BHI2477"/>
      <c r="BHJ2477"/>
      <c r="BHK2477"/>
      <c r="BHL2477"/>
      <c r="BHM2477"/>
      <c r="BHN2477"/>
      <c r="BHO2477"/>
      <c r="BHP2477"/>
      <c r="BHQ2477"/>
      <c r="BHR2477"/>
      <c r="BHS2477"/>
      <c r="BHT2477"/>
      <c r="BHU2477"/>
      <c r="BHV2477"/>
      <c r="BHW2477"/>
      <c r="BHX2477"/>
      <c r="BHY2477"/>
      <c r="BHZ2477"/>
      <c r="BIA2477"/>
      <c r="BIB2477"/>
      <c r="BIC2477"/>
      <c r="BID2477"/>
      <c r="BIE2477"/>
      <c r="BIF2477"/>
      <c r="BIG2477"/>
      <c r="BIH2477"/>
      <c r="BII2477"/>
      <c r="BIJ2477"/>
      <c r="BIK2477"/>
      <c r="BIL2477"/>
      <c r="BIM2477"/>
      <c r="BIN2477"/>
      <c r="BIO2477"/>
      <c r="BIP2477"/>
      <c r="BIQ2477"/>
      <c r="BIR2477"/>
      <c r="BIS2477"/>
      <c r="BIT2477"/>
      <c r="BIU2477"/>
      <c r="BIV2477"/>
      <c r="BIW2477"/>
      <c r="BIX2477"/>
      <c r="BIY2477"/>
      <c r="BIZ2477"/>
      <c r="BJA2477"/>
    </row>
    <row r="2479" spans="1:1613" x14ac:dyDescent="0.35">
      <c r="A2479" s="254" t="s">
        <v>570</v>
      </c>
      <c r="B2479" s="287">
        <v>7120466</v>
      </c>
      <c r="C2479" s="287">
        <v>2247580</v>
      </c>
      <c r="D2479" s="287">
        <v>900905</v>
      </c>
      <c r="E2479" s="287">
        <v>1436722</v>
      </c>
      <c r="F2479" s="287">
        <v>2328375</v>
      </c>
      <c r="G2479" s="287">
        <v>374077</v>
      </c>
      <c r="H2479" s="287">
        <v>14408125</v>
      </c>
    </row>
    <row r="2480" spans="1:1613" x14ac:dyDescent="0.35">
      <c r="A2480" s="254" t="s">
        <v>571</v>
      </c>
      <c r="B2480" s="287">
        <v>6495989</v>
      </c>
      <c r="C2480" s="287">
        <v>2237291</v>
      </c>
      <c r="D2480" s="287">
        <v>721787</v>
      </c>
      <c r="E2480" s="287">
        <v>1938786</v>
      </c>
      <c r="F2480" s="287">
        <v>2182253</v>
      </c>
      <c r="G2480" s="287">
        <v>272593</v>
      </c>
      <c r="H2480" s="287">
        <v>13848699</v>
      </c>
    </row>
    <row r="2481" spans="1:8" x14ac:dyDescent="0.35">
      <c r="A2481" s="254" t="s">
        <v>572</v>
      </c>
      <c r="B2481" s="287">
        <v>10566531</v>
      </c>
      <c r="C2481" s="287">
        <v>3133854</v>
      </c>
      <c r="D2481" s="287">
        <v>1267407</v>
      </c>
      <c r="E2481" s="287">
        <v>1755851</v>
      </c>
      <c r="F2481" s="287">
        <v>1744013</v>
      </c>
      <c r="G2481" s="287">
        <v>507063</v>
      </c>
      <c r="H2481" s="287">
        <v>18974719</v>
      </c>
    </row>
    <row r="2482" spans="1:8" x14ac:dyDescent="0.35">
      <c r="A2482" s="254" t="s">
        <v>739</v>
      </c>
      <c r="B2482" s="287">
        <v>7010836</v>
      </c>
      <c r="C2482" s="287">
        <v>2388633</v>
      </c>
      <c r="D2482" s="287">
        <v>1117291</v>
      </c>
      <c r="E2482" s="287">
        <v>1721490</v>
      </c>
      <c r="F2482" s="287">
        <v>1807076</v>
      </c>
      <c r="G2482" s="287">
        <v>365561</v>
      </c>
      <c r="H2482" s="287">
        <v>14410887</v>
      </c>
    </row>
    <row r="2483" spans="1:8" x14ac:dyDescent="0.35">
      <c r="A2483" s="254" t="s">
        <v>574</v>
      </c>
      <c r="B2483" s="287">
        <v>4223974</v>
      </c>
      <c r="C2483" s="287">
        <v>2196566</v>
      </c>
      <c r="D2483" s="287">
        <v>1097881</v>
      </c>
      <c r="E2483" s="287">
        <v>2025292</v>
      </c>
      <c r="F2483" s="287">
        <v>2307448</v>
      </c>
      <c r="G2483" s="287">
        <v>381601</v>
      </c>
      <c r="H2483" s="287">
        <v>12232762</v>
      </c>
    </row>
    <row r="2484" spans="1:8" x14ac:dyDescent="0.35">
      <c r="A2484" s="254" t="s">
        <v>575</v>
      </c>
      <c r="B2484" s="287">
        <v>4443834</v>
      </c>
      <c r="C2484" s="287">
        <v>2457934</v>
      </c>
      <c r="D2484" s="287">
        <v>1447412</v>
      </c>
      <c r="E2484" s="287">
        <v>2614353</v>
      </c>
      <c r="F2484" s="287">
        <v>2855031</v>
      </c>
      <c r="G2484" s="287">
        <v>465237</v>
      </c>
      <c r="H2484" s="287">
        <v>14283801</v>
      </c>
    </row>
    <row r="2485" spans="1:8" x14ac:dyDescent="0.35">
      <c r="A2485" s="254" t="s">
        <v>576</v>
      </c>
      <c r="B2485" s="287">
        <v>6685123</v>
      </c>
      <c r="C2485" s="287">
        <v>3614906</v>
      </c>
      <c r="D2485" s="287">
        <v>1710374</v>
      </c>
      <c r="E2485" s="287">
        <v>1939343</v>
      </c>
      <c r="F2485" s="287">
        <v>2800871</v>
      </c>
      <c r="G2485" s="287">
        <v>430943</v>
      </c>
      <c r="H2485" s="287">
        <v>17181560</v>
      </c>
    </row>
    <row r="2486" spans="1:8" x14ac:dyDescent="0.35">
      <c r="A2486" s="254" t="s">
        <v>577</v>
      </c>
      <c r="B2486" s="287">
        <v>7023321</v>
      </c>
      <c r="C2486" s="287">
        <v>4869359</v>
      </c>
      <c r="D2486" s="287">
        <v>1337889</v>
      </c>
      <c r="E2486" s="287">
        <v>2277072</v>
      </c>
      <c r="F2486" s="287">
        <v>2547060</v>
      </c>
      <c r="G2486" s="287">
        <v>389538</v>
      </c>
      <c r="H2486" s="287">
        <v>18444239</v>
      </c>
    </row>
    <row r="2487" spans="1:8" x14ac:dyDescent="0.35">
      <c r="A2487" s="254" t="s">
        <v>740</v>
      </c>
      <c r="B2487" s="287">
        <v>7420885</v>
      </c>
      <c r="C2487" s="287">
        <v>5599088</v>
      </c>
      <c r="D2487" s="287">
        <v>900794</v>
      </c>
      <c r="E2487" s="287">
        <v>2128007</v>
      </c>
      <c r="F2487" s="287">
        <v>2200701</v>
      </c>
      <c r="G2487" s="287">
        <v>472275</v>
      </c>
      <c r="H2487" s="287">
        <v>18721750</v>
      </c>
    </row>
    <row r="2488" spans="1:8" x14ac:dyDescent="0.35">
      <c r="A2488" s="254" t="s">
        <v>579</v>
      </c>
      <c r="B2488" s="287">
        <v>9325577</v>
      </c>
      <c r="C2488" s="287">
        <v>5705951</v>
      </c>
      <c r="D2488" s="287">
        <v>852149</v>
      </c>
      <c r="E2488" s="287">
        <v>1823304</v>
      </c>
      <c r="F2488" s="287">
        <v>2148711</v>
      </c>
      <c r="G2488" s="287">
        <v>413022</v>
      </c>
      <c r="H2488" s="287">
        <v>20268714</v>
      </c>
    </row>
    <row r="2489" spans="1:8" x14ac:dyDescent="0.35">
      <c r="A2489" s="254" t="s">
        <v>580</v>
      </c>
      <c r="B2489" s="287">
        <v>10156528</v>
      </c>
      <c r="C2489" s="287">
        <v>3813603</v>
      </c>
      <c r="D2489" s="287">
        <v>800555</v>
      </c>
      <c r="E2489" s="287">
        <v>1463328</v>
      </c>
      <c r="F2489" s="287">
        <v>2395396</v>
      </c>
      <c r="G2489" s="287">
        <v>472607</v>
      </c>
      <c r="H2489" s="287">
        <v>19102017</v>
      </c>
    </row>
    <row r="2490" spans="1:8" x14ac:dyDescent="0.35">
      <c r="A2490" s="254" t="s">
        <v>581</v>
      </c>
      <c r="B2490" s="287">
        <v>9824546</v>
      </c>
      <c r="C2490" s="287">
        <v>4574959</v>
      </c>
      <c r="D2490" s="287">
        <v>1223971</v>
      </c>
      <c r="E2490" s="287">
        <v>1643174</v>
      </c>
      <c r="F2490" s="287">
        <v>2432381</v>
      </c>
      <c r="G2490" s="287">
        <v>723771</v>
      </c>
      <c r="H2490" s="287">
        <v>20422802</v>
      </c>
    </row>
    <row r="2491" spans="1:8" x14ac:dyDescent="0.35">
      <c r="A2491" s="254" t="s">
        <v>582</v>
      </c>
      <c r="B2491" s="287">
        <v>5838532</v>
      </c>
      <c r="C2491" s="287">
        <v>3086630</v>
      </c>
      <c r="D2491" s="287">
        <v>732863</v>
      </c>
      <c r="E2491" s="287">
        <v>1505426</v>
      </c>
      <c r="F2491" s="287">
        <v>1911562</v>
      </c>
      <c r="G2491" s="287">
        <v>444107</v>
      </c>
      <c r="H2491" s="287">
        <v>13519120</v>
      </c>
    </row>
    <row r="2492" spans="1:8" x14ac:dyDescent="0.35">
      <c r="A2492" s="254" t="s">
        <v>741</v>
      </c>
      <c r="B2492" s="287">
        <v>5495872</v>
      </c>
      <c r="C2492" s="287">
        <v>2659464</v>
      </c>
      <c r="D2492" s="287">
        <v>752527</v>
      </c>
      <c r="E2492" s="287">
        <v>1347324</v>
      </c>
      <c r="F2492" s="287">
        <v>2429776</v>
      </c>
      <c r="G2492" s="287">
        <v>445273</v>
      </c>
      <c r="H2492" s="287">
        <v>13130236</v>
      </c>
    </row>
    <row r="2493" spans="1:8" x14ac:dyDescent="0.35">
      <c r="A2493" s="254" t="s">
        <v>584</v>
      </c>
      <c r="B2493" s="287">
        <v>5560816</v>
      </c>
      <c r="C2493" s="287">
        <v>2231561</v>
      </c>
      <c r="D2493" s="287">
        <v>750218</v>
      </c>
      <c r="E2493" s="287">
        <v>2070993</v>
      </c>
      <c r="F2493" s="287">
        <v>2206670</v>
      </c>
      <c r="G2493" s="287">
        <v>522062</v>
      </c>
      <c r="H2493" s="287">
        <v>13342320</v>
      </c>
    </row>
    <row r="2494" spans="1:8" x14ac:dyDescent="0.35">
      <c r="A2494" s="254" t="s">
        <v>585</v>
      </c>
      <c r="B2494" s="287">
        <v>4969959</v>
      </c>
      <c r="C2494" s="287">
        <v>2409248</v>
      </c>
      <c r="D2494" s="287">
        <v>641053</v>
      </c>
      <c r="E2494" s="287">
        <v>1632553</v>
      </c>
      <c r="F2494" s="287">
        <v>2420124</v>
      </c>
      <c r="G2494" s="287">
        <v>425435</v>
      </c>
      <c r="H2494" s="287">
        <v>12498372</v>
      </c>
    </row>
    <row r="2495" spans="1:8" x14ac:dyDescent="0.35">
      <c r="A2495" s="254" t="s">
        <v>586</v>
      </c>
      <c r="B2495" s="287">
        <v>6188506</v>
      </c>
      <c r="C2495" s="287">
        <v>2251943</v>
      </c>
      <c r="D2495" s="287">
        <v>828965</v>
      </c>
      <c r="E2495" s="287">
        <v>1670391</v>
      </c>
      <c r="F2495" s="287">
        <v>2002924</v>
      </c>
      <c r="G2495" s="287">
        <v>474228</v>
      </c>
      <c r="H2495" s="287">
        <v>13416957</v>
      </c>
    </row>
    <row r="2496" spans="1:8" x14ac:dyDescent="0.35">
      <c r="A2496" s="254" t="s">
        <v>587</v>
      </c>
      <c r="B2496" s="287">
        <v>15358299</v>
      </c>
      <c r="C2496" s="287">
        <v>6858819</v>
      </c>
      <c r="D2496" s="287">
        <v>1835537</v>
      </c>
      <c r="E2496" s="287">
        <v>1937661</v>
      </c>
      <c r="F2496" s="287">
        <v>2334679</v>
      </c>
      <c r="G2496" s="287">
        <v>1045692</v>
      </c>
      <c r="H2496" s="287">
        <v>29370687</v>
      </c>
    </row>
    <row r="2497" spans="1:8" x14ac:dyDescent="0.35">
      <c r="A2497" s="254" t="s">
        <v>742</v>
      </c>
      <c r="B2497" s="287">
        <v>8034065</v>
      </c>
      <c r="C2497" s="287">
        <v>4854717</v>
      </c>
      <c r="D2497" s="287">
        <v>1035402</v>
      </c>
      <c r="E2497" s="287">
        <v>1369789</v>
      </c>
      <c r="F2497" s="287">
        <v>1932137</v>
      </c>
      <c r="G2497" s="287">
        <v>593606</v>
      </c>
      <c r="H2497" s="287">
        <v>17819716</v>
      </c>
    </row>
    <row r="2498" spans="1:8" x14ac:dyDescent="0.35">
      <c r="A2498" s="254" t="s">
        <v>589</v>
      </c>
      <c r="B2498" s="287">
        <v>5540985</v>
      </c>
      <c r="C2498" s="287">
        <v>3623455</v>
      </c>
      <c r="D2498" s="287">
        <v>773126</v>
      </c>
      <c r="E2498" s="287">
        <v>1463672</v>
      </c>
      <c r="F2498" s="287">
        <v>2312335</v>
      </c>
      <c r="G2498" s="287">
        <v>509831</v>
      </c>
      <c r="H2498" s="287">
        <v>14223404</v>
      </c>
    </row>
    <row r="2499" spans="1:8" x14ac:dyDescent="0.35">
      <c r="A2499" s="254" t="s">
        <v>590</v>
      </c>
      <c r="B2499" s="287">
        <v>5932809</v>
      </c>
      <c r="C2499" s="287">
        <v>3425191</v>
      </c>
      <c r="D2499" s="287">
        <v>711300</v>
      </c>
      <c r="E2499" s="287">
        <v>1596948</v>
      </c>
      <c r="F2499" s="287">
        <v>2477111</v>
      </c>
      <c r="G2499" s="287">
        <v>461084</v>
      </c>
      <c r="H2499" s="287">
        <v>14604443</v>
      </c>
    </row>
    <row r="2500" spans="1:8" x14ac:dyDescent="0.35">
      <c r="A2500" s="254" t="s">
        <v>591</v>
      </c>
      <c r="B2500" s="287">
        <v>7873250</v>
      </c>
      <c r="C2500" s="287">
        <v>3710881</v>
      </c>
      <c r="D2500" s="287">
        <v>952315</v>
      </c>
      <c r="E2500" s="287">
        <v>2345876</v>
      </c>
      <c r="F2500" s="287">
        <v>2182861</v>
      </c>
      <c r="G2500" s="287">
        <v>427571</v>
      </c>
      <c r="H2500" s="287">
        <v>17492754</v>
      </c>
    </row>
    <row r="2501" spans="1:8" x14ac:dyDescent="0.35">
      <c r="A2501" s="267" t="s">
        <v>1028</v>
      </c>
      <c r="B2501" s="109">
        <f>SUM(B2479:B2500)</f>
        <v>161090703</v>
      </c>
      <c r="C2501" s="109">
        <f t="shared" ref="C2501:H2501" si="192">SUM(C2479:C2500)</f>
        <v>77951633</v>
      </c>
      <c r="D2501" s="109">
        <f t="shared" si="192"/>
        <v>22391721</v>
      </c>
      <c r="E2501" s="109">
        <f t="shared" si="192"/>
        <v>39707355</v>
      </c>
      <c r="F2501" s="109">
        <f t="shared" si="192"/>
        <v>49959495</v>
      </c>
      <c r="G2501" s="109">
        <f t="shared" si="192"/>
        <v>10617177</v>
      </c>
      <c r="H2501" s="109">
        <f t="shared" si="192"/>
        <v>361718084</v>
      </c>
    </row>
    <row r="2502" spans="1:8" x14ac:dyDescent="0.35">
      <c r="A2502" s="268" t="s">
        <v>1029</v>
      </c>
      <c r="B2502" s="286">
        <f>B2501/22</f>
        <v>7322304.6818181816</v>
      </c>
      <c r="C2502" s="286">
        <f t="shared" ref="C2502:H2502" si="193">C2501/22</f>
        <v>3543256.0454545454</v>
      </c>
      <c r="D2502" s="286">
        <f t="shared" si="193"/>
        <v>1017805.5</v>
      </c>
      <c r="E2502" s="286">
        <f t="shared" si="193"/>
        <v>1804879.7727272727</v>
      </c>
      <c r="F2502" s="286">
        <f t="shared" si="193"/>
        <v>2270886.1363636362</v>
      </c>
      <c r="G2502" s="286">
        <f t="shared" si="193"/>
        <v>482598.95454545453</v>
      </c>
      <c r="H2502" s="286">
        <f t="shared" si="193"/>
        <v>16441731.090909092</v>
      </c>
    </row>
    <row r="2504" spans="1:8" x14ac:dyDescent="0.35">
      <c r="A2504" s="33" t="s">
        <v>1030</v>
      </c>
      <c r="B2504" s="292">
        <v>6549744</v>
      </c>
      <c r="C2504" s="288">
        <v>2806005</v>
      </c>
      <c r="D2504" s="289">
        <v>598639</v>
      </c>
      <c r="E2504" s="290">
        <v>1322431</v>
      </c>
      <c r="F2504" s="291">
        <v>1792229</v>
      </c>
      <c r="G2504" s="292">
        <v>510587</v>
      </c>
      <c r="H2504" s="292">
        <v>13579635</v>
      </c>
    </row>
    <row r="2505" spans="1:8" x14ac:dyDescent="0.35">
      <c r="A2505" s="33" t="s">
        <v>1031</v>
      </c>
      <c r="B2505" s="292">
        <v>5480362</v>
      </c>
      <c r="C2505" s="288">
        <v>2866145</v>
      </c>
      <c r="D2505" s="289">
        <v>896279</v>
      </c>
      <c r="E2505" s="290">
        <v>1596516</v>
      </c>
      <c r="F2505" s="291">
        <v>2423108</v>
      </c>
      <c r="G2505" s="292">
        <v>783448</v>
      </c>
      <c r="H2505" s="292">
        <v>14045858</v>
      </c>
    </row>
    <row r="2506" spans="1:8" x14ac:dyDescent="0.35">
      <c r="A2506" s="33" t="s">
        <v>1032</v>
      </c>
      <c r="B2506" s="292">
        <v>8239771</v>
      </c>
      <c r="C2506" s="288">
        <v>3152585</v>
      </c>
      <c r="D2506" s="289">
        <v>830521</v>
      </c>
      <c r="E2506" s="290">
        <v>1674013</v>
      </c>
      <c r="F2506" s="291">
        <v>2463889</v>
      </c>
      <c r="G2506" s="292">
        <v>504473</v>
      </c>
      <c r="H2506" s="292">
        <v>16865252</v>
      </c>
    </row>
    <row r="2507" spans="1:8" x14ac:dyDescent="0.35">
      <c r="A2507" s="33" t="s">
        <v>1033</v>
      </c>
      <c r="B2507" s="292">
        <v>6749785</v>
      </c>
      <c r="C2507" s="288">
        <v>2719979</v>
      </c>
      <c r="D2507" s="289">
        <v>657475</v>
      </c>
      <c r="E2507" s="290">
        <v>1472632</v>
      </c>
      <c r="F2507" s="291">
        <v>2676452</v>
      </c>
      <c r="G2507" s="292">
        <v>441665</v>
      </c>
      <c r="H2507" s="292">
        <v>14717988</v>
      </c>
    </row>
    <row r="2508" spans="1:8" x14ac:dyDescent="0.35">
      <c r="A2508" s="33" t="s">
        <v>1034</v>
      </c>
      <c r="B2508" s="292">
        <v>9605499</v>
      </c>
      <c r="C2508" s="288">
        <v>3463964</v>
      </c>
      <c r="D2508" s="289">
        <v>833411</v>
      </c>
      <c r="E2508" s="290">
        <v>1330500</v>
      </c>
      <c r="F2508" s="291">
        <v>2141139</v>
      </c>
      <c r="G2508" s="292">
        <v>542444</v>
      </c>
      <c r="H2508" s="292">
        <v>17916957</v>
      </c>
    </row>
    <row r="2509" spans="1:8" x14ac:dyDescent="0.35">
      <c r="A2509" s="33" t="s">
        <v>1035</v>
      </c>
      <c r="B2509" s="292">
        <v>5651336</v>
      </c>
      <c r="C2509" s="288">
        <v>2566679</v>
      </c>
      <c r="D2509" s="289">
        <v>658652</v>
      </c>
      <c r="E2509" s="290">
        <v>1192326</v>
      </c>
      <c r="F2509" s="291">
        <v>2270579</v>
      </c>
      <c r="G2509" s="292">
        <v>487687</v>
      </c>
      <c r="H2509" s="292">
        <v>12827259</v>
      </c>
    </row>
    <row r="2510" spans="1:8" x14ac:dyDescent="0.35">
      <c r="A2510" s="33" t="s">
        <v>1036</v>
      </c>
      <c r="B2510" s="292">
        <v>7994601</v>
      </c>
      <c r="C2510" s="288">
        <v>3016895</v>
      </c>
      <c r="D2510" s="289">
        <v>882663</v>
      </c>
      <c r="E2510" s="290">
        <v>1453441</v>
      </c>
      <c r="F2510" s="291">
        <v>3414694</v>
      </c>
      <c r="G2510" s="292">
        <v>549773</v>
      </c>
      <c r="H2510" s="292">
        <v>17312067</v>
      </c>
    </row>
    <row r="2511" spans="1:8" x14ac:dyDescent="0.35">
      <c r="A2511" s="33" t="s">
        <v>1037</v>
      </c>
      <c r="B2511" s="292">
        <v>6850359</v>
      </c>
      <c r="C2511" s="288">
        <v>2610083</v>
      </c>
      <c r="D2511" s="289">
        <v>770172</v>
      </c>
      <c r="E2511" s="290">
        <v>1502897</v>
      </c>
      <c r="F2511" s="291">
        <v>2770990</v>
      </c>
      <c r="G2511" s="292">
        <v>486422</v>
      </c>
      <c r="H2511" s="292">
        <v>14990923</v>
      </c>
    </row>
    <row r="2512" spans="1:8" x14ac:dyDescent="0.35">
      <c r="A2512" s="33" t="s">
        <v>1038</v>
      </c>
      <c r="B2512" s="292">
        <v>7133141</v>
      </c>
      <c r="C2512" s="288">
        <v>3110618</v>
      </c>
      <c r="D2512" s="289">
        <v>866879</v>
      </c>
      <c r="E2512" s="290">
        <v>1563988</v>
      </c>
      <c r="F2512" s="291">
        <v>2520349</v>
      </c>
      <c r="G2512" s="292">
        <v>510709</v>
      </c>
      <c r="H2512" s="292">
        <v>15705684</v>
      </c>
    </row>
    <row r="2513" spans="1:8" x14ac:dyDescent="0.35">
      <c r="A2513" s="33" t="s">
        <v>1039</v>
      </c>
      <c r="B2513" s="292">
        <v>8764868</v>
      </c>
      <c r="C2513" s="288">
        <v>2630821</v>
      </c>
      <c r="D2513" s="289">
        <v>805859</v>
      </c>
      <c r="E2513" s="290">
        <v>1303507</v>
      </c>
      <c r="F2513" s="291">
        <v>2085201</v>
      </c>
      <c r="G2513" s="292">
        <v>399161</v>
      </c>
      <c r="H2513" s="292">
        <v>15989417</v>
      </c>
    </row>
    <row r="2514" spans="1:8" x14ac:dyDescent="0.35">
      <c r="A2514" s="33" t="s">
        <v>1040</v>
      </c>
      <c r="B2514" s="292">
        <v>4524539</v>
      </c>
      <c r="C2514" s="288">
        <v>1880005</v>
      </c>
      <c r="D2514" s="289">
        <v>490575</v>
      </c>
      <c r="E2514" s="290">
        <v>1203605</v>
      </c>
      <c r="F2514" s="291">
        <v>2370233</v>
      </c>
      <c r="G2514" s="292">
        <v>375205</v>
      </c>
      <c r="H2514" s="292">
        <v>10844162</v>
      </c>
    </row>
    <row r="2515" spans="1:8" x14ac:dyDescent="0.35">
      <c r="A2515" s="33" t="s">
        <v>1041</v>
      </c>
      <c r="B2515" s="292">
        <v>5681180</v>
      </c>
      <c r="C2515" s="288">
        <v>1904469</v>
      </c>
      <c r="D2515" s="289">
        <v>698772</v>
      </c>
      <c r="E2515" s="290">
        <v>1217509</v>
      </c>
      <c r="F2515" s="291">
        <v>1883409</v>
      </c>
      <c r="G2515" s="292">
        <v>343622</v>
      </c>
      <c r="H2515" s="292">
        <v>11728961</v>
      </c>
    </row>
    <row r="2516" spans="1:8" x14ac:dyDescent="0.35">
      <c r="A2516" s="33" t="s">
        <v>1042</v>
      </c>
      <c r="B2516" s="292">
        <v>5868635</v>
      </c>
      <c r="C2516" s="288">
        <v>2042866</v>
      </c>
      <c r="D2516" s="289">
        <v>611978</v>
      </c>
      <c r="E2516" s="290">
        <v>1449605</v>
      </c>
      <c r="F2516" s="291">
        <v>2201774</v>
      </c>
      <c r="G2516" s="292">
        <v>483652</v>
      </c>
      <c r="H2516" s="292">
        <v>12658510</v>
      </c>
    </row>
    <row r="2517" spans="1:8" x14ac:dyDescent="0.35">
      <c r="A2517" s="33" t="s">
        <v>1043</v>
      </c>
      <c r="B2517" s="292">
        <v>8208274</v>
      </c>
      <c r="C2517" s="288">
        <v>2220988</v>
      </c>
      <c r="D2517" s="289">
        <v>727757</v>
      </c>
      <c r="E2517" s="290">
        <v>1229992</v>
      </c>
      <c r="F2517" s="291">
        <v>1722046</v>
      </c>
      <c r="G2517" s="292">
        <v>512476</v>
      </c>
      <c r="H2517" s="292">
        <v>14621533</v>
      </c>
    </row>
    <row r="2518" spans="1:8" x14ac:dyDescent="0.35">
      <c r="A2518" s="33" t="s">
        <v>1044</v>
      </c>
      <c r="B2518" s="292">
        <v>5092749</v>
      </c>
      <c r="C2518" s="288">
        <v>1938879</v>
      </c>
      <c r="D2518" s="289">
        <v>643857</v>
      </c>
      <c r="E2518" s="290">
        <v>1638012</v>
      </c>
      <c r="F2518" s="291">
        <v>1746533</v>
      </c>
      <c r="G2518" s="292">
        <v>472829</v>
      </c>
      <c r="H2518" s="292">
        <v>11532859</v>
      </c>
    </row>
    <row r="2519" spans="1:8" x14ac:dyDescent="0.35">
      <c r="A2519" s="33" t="s">
        <v>1045</v>
      </c>
      <c r="B2519" s="292">
        <v>5271520</v>
      </c>
      <c r="C2519" s="288">
        <v>1926359</v>
      </c>
      <c r="D2519" s="289">
        <v>450519</v>
      </c>
      <c r="E2519" s="290">
        <v>1438555</v>
      </c>
      <c r="F2519" s="291">
        <v>1556772</v>
      </c>
      <c r="G2519" s="292">
        <v>593354</v>
      </c>
      <c r="H2519" s="292">
        <v>11237079</v>
      </c>
    </row>
    <row r="2520" spans="1:8" x14ac:dyDescent="0.35">
      <c r="A2520" s="33" t="s">
        <v>1046</v>
      </c>
      <c r="B2520" s="292">
        <v>6358808</v>
      </c>
      <c r="C2520" s="288">
        <v>2436377</v>
      </c>
      <c r="D2520" s="289">
        <v>612866</v>
      </c>
      <c r="E2520" s="290">
        <v>1062863</v>
      </c>
      <c r="F2520" s="291">
        <v>1860852</v>
      </c>
      <c r="G2520" s="292">
        <v>461369</v>
      </c>
      <c r="H2520" s="292">
        <v>12793135</v>
      </c>
    </row>
    <row r="2521" spans="1:8" x14ac:dyDescent="0.35">
      <c r="A2521" s="33" t="s">
        <v>1047</v>
      </c>
      <c r="B2521" s="292">
        <v>7527614</v>
      </c>
      <c r="C2521" s="288">
        <v>2565666</v>
      </c>
      <c r="D2521" s="289">
        <v>788320</v>
      </c>
      <c r="E2521" s="290">
        <v>1108904</v>
      </c>
      <c r="F2521" s="291">
        <v>2081726</v>
      </c>
      <c r="G2521" s="292">
        <v>661973</v>
      </c>
      <c r="H2521" s="292">
        <v>14734203</v>
      </c>
    </row>
    <row r="2522" spans="1:8" x14ac:dyDescent="0.35">
      <c r="A2522" s="33" t="s">
        <v>1048</v>
      </c>
      <c r="B2522" s="292">
        <v>5830953</v>
      </c>
      <c r="C2522" s="288">
        <v>2640985</v>
      </c>
      <c r="D2522" s="289">
        <v>626792</v>
      </c>
      <c r="E2522" s="290">
        <v>1034294</v>
      </c>
      <c r="F2522" s="291">
        <v>2329971</v>
      </c>
      <c r="G2522" s="292">
        <v>476102</v>
      </c>
      <c r="H2522" s="292">
        <v>12939097</v>
      </c>
    </row>
    <row r="2523" spans="1:8" x14ac:dyDescent="0.35">
      <c r="A2523" s="33" t="s">
        <v>1049</v>
      </c>
      <c r="B2523" s="292">
        <v>8386691</v>
      </c>
      <c r="C2523" s="288">
        <v>2876458</v>
      </c>
      <c r="D2523" s="289">
        <v>1031401</v>
      </c>
      <c r="E2523" s="290">
        <v>1048243</v>
      </c>
      <c r="F2523" s="291">
        <v>1819509</v>
      </c>
      <c r="G2523" s="292">
        <v>456810</v>
      </c>
      <c r="H2523" s="292">
        <v>15619112</v>
      </c>
    </row>
    <row r="2524" spans="1:8" s="8" customFormat="1" x14ac:dyDescent="0.35">
      <c r="A2524" s="267" t="s">
        <v>1050</v>
      </c>
      <c r="B2524" s="78">
        <f>SUM(B2504:B2523)</f>
        <v>135770429</v>
      </c>
      <c r="C2524" s="78">
        <f t="shared" ref="C2524:H2524" si="194">SUM(C2504:C2523)</f>
        <v>51376826</v>
      </c>
      <c r="D2524" s="78">
        <f t="shared" si="194"/>
        <v>14483387</v>
      </c>
      <c r="E2524" s="78">
        <f t="shared" si="194"/>
        <v>26843833</v>
      </c>
      <c r="F2524" s="78">
        <f t="shared" si="194"/>
        <v>44131455</v>
      </c>
      <c r="G2524" s="78">
        <f t="shared" si="194"/>
        <v>10053761</v>
      </c>
      <c r="H2524" s="78">
        <f t="shared" si="194"/>
        <v>282659691</v>
      </c>
    </row>
    <row r="2525" spans="1:8" s="222" customFormat="1" x14ac:dyDescent="0.35">
      <c r="A2525" s="268" t="s">
        <v>1051</v>
      </c>
      <c r="B2525" s="158">
        <f>SUM(B2524/20)</f>
        <v>6788521.4500000002</v>
      </c>
      <c r="C2525" s="158">
        <f t="shared" ref="C2525:H2525" si="195">SUM(C2524/20)</f>
        <v>2568841.2999999998</v>
      </c>
      <c r="D2525" s="158">
        <f t="shared" si="195"/>
        <v>724169.35</v>
      </c>
      <c r="E2525" s="158">
        <f t="shared" si="195"/>
        <v>1342191.65</v>
      </c>
      <c r="F2525" s="158">
        <f t="shared" si="195"/>
        <v>2206572.75</v>
      </c>
      <c r="G2525" s="158">
        <f t="shared" si="195"/>
        <v>502688.05</v>
      </c>
      <c r="H2525" s="158">
        <f t="shared" si="195"/>
        <v>14132984.550000001</v>
      </c>
    </row>
    <row r="2526" spans="1:8" s="222" customFormat="1" x14ac:dyDescent="0.35">
      <c r="A2526" s="33"/>
      <c r="B2526"/>
      <c r="C2526"/>
      <c r="D2526"/>
      <c r="E2526"/>
      <c r="F2526"/>
      <c r="G2526"/>
      <c r="H2526"/>
    </row>
    <row r="2527" spans="1:8" x14ac:dyDescent="0.35">
      <c r="A2527" s="293" t="s">
        <v>362</v>
      </c>
      <c r="B2527" s="292">
        <v>5353373</v>
      </c>
      <c r="C2527" s="292">
        <v>2488446</v>
      </c>
      <c r="D2527" s="292">
        <v>511209</v>
      </c>
      <c r="E2527" s="292">
        <v>1086534</v>
      </c>
      <c r="F2527" s="292">
        <v>2261549</v>
      </c>
      <c r="G2527" s="292">
        <v>318466</v>
      </c>
      <c r="H2527" s="292">
        <v>12019577</v>
      </c>
    </row>
    <row r="2528" spans="1:8" x14ac:dyDescent="0.35">
      <c r="A2528" s="293" t="s">
        <v>1052</v>
      </c>
      <c r="B2528" s="292">
        <v>6538126</v>
      </c>
      <c r="C2528" s="292">
        <v>3138409</v>
      </c>
      <c r="D2528" s="292">
        <v>748121</v>
      </c>
      <c r="E2528" s="292">
        <v>1319912</v>
      </c>
      <c r="F2528" s="292">
        <v>2045957</v>
      </c>
      <c r="G2528" s="292">
        <v>415361</v>
      </c>
      <c r="H2528" s="292">
        <v>14205886</v>
      </c>
    </row>
    <row r="2529" spans="1:8" x14ac:dyDescent="0.35">
      <c r="A2529" s="293" t="s">
        <v>118</v>
      </c>
      <c r="B2529" s="292">
        <v>4910391</v>
      </c>
      <c r="C2529" s="292">
        <v>2056583</v>
      </c>
      <c r="D2529" s="292">
        <v>558074</v>
      </c>
      <c r="E2529" s="292">
        <v>1049816</v>
      </c>
      <c r="F2529" s="292">
        <v>2400557</v>
      </c>
      <c r="G2529" s="292">
        <v>355065</v>
      </c>
      <c r="H2529" s="292">
        <v>11330486</v>
      </c>
    </row>
    <row r="2530" spans="1:8" x14ac:dyDescent="0.35">
      <c r="A2530" s="293" t="s">
        <v>117</v>
      </c>
      <c r="B2530" s="292">
        <v>6385461</v>
      </c>
      <c r="C2530" s="292">
        <v>1992033</v>
      </c>
      <c r="D2530" s="292">
        <v>665365</v>
      </c>
      <c r="E2530" s="292">
        <v>881443</v>
      </c>
      <c r="F2530" s="292">
        <v>2216192</v>
      </c>
      <c r="G2530" s="292">
        <v>402851</v>
      </c>
      <c r="H2530" s="292">
        <v>12543345</v>
      </c>
    </row>
    <row r="2531" spans="1:8" x14ac:dyDescent="0.35">
      <c r="A2531" s="293" t="s">
        <v>116</v>
      </c>
      <c r="B2531" s="292">
        <v>7945926</v>
      </c>
      <c r="C2531" s="292">
        <v>2612289</v>
      </c>
      <c r="D2531" s="292">
        <v>759097</v>
      </c>
      <c r="E2531" s="292">
        <v>1236637</v>
      </c>
      <c r="F2531" s="292">
        <v>2186864</v>
      </c>
      <c r="G2531" s="292">
        <v>472752</v>
      </c>
      <c r="H2531" s="292">
        <v>15213565</v>
      </c>
    </row>
    <row r="2532" spans="1:8" x14ac:dyDescent="0.35">
      <c r="A2532" s="293" t="s">
        <v>361</v>
      </c>
      <c r="B2532" s="292">
        <v>5395858</v>
      </c>
      <c r="C2532" s="292">
        <v>1601915</v>
      </c>
      <c r="D2532" s="292">
        <v>438678</v>
      </c>
      <c r="E2532" s="292">
        <v>1223697</v>
      </c>
      <c r="F2532" s="292">
        <v>2354445</v>
      </c>
      <c r="G2532" s="292">
        <v>343561</v>
      </c>
      <c r="H2532" s="292">
        <v>11358154</v>
      </c>
    </row>
    <row r="2533" spans="1:8" x14ac:dyDescent="0.35">
      <c r="A2533" s="293" t="s">
        <v>1053</v>
      </c>
      <c r="B2533" s="292">
        <v>6540370</v>
      </c>
      <c r="C2533" s="292">
        <v>1867854</v>
      </c>
      <c r="D2533" s="292">
        <v>545947</v>
      </c>
      <c r="E2533" s="292">
        <v>1170545</v>
      </c>
      <c r="F2533" s="292">
        <v>2691972</v>
      </c>
      <c r="G2533" s="292">
        <v>325813</v>
      </c>
      <c r="H2533" s="292">
        <v>13142501</v>
      </c>
    </row>
    <row r="2534" spans="1:8" x14ac:dyDescent="0.35">
      <c r="A2534" s="293" t="s">
        <v>113</v>
      </c>
      <c r="B2534" s="292">
        <v>5845252</v>
      </c>
      <c r="C2534" s="292">
        <v>2112820</v>
      </c>
      <c r="D2534" s="292">
        <v>659913</v>
      </c>
      <c r="E2534" s="292">
        <v>1186259</v>
      </c>
      <c r="F2534" s="292">
        <v>2688488</v>
      </c>
      <c r="G2534" s="292">
        <v>463523</v>
      </c>
      <c r="H2534" s="292">
        <v>12956255</v>
      </c>
    </row>
    <row r="2535" spans="1:8" x14ac:dyDescent="0.35">
      <c r="A2535" s="293" t="s">
        <v>112</v>
      </c>
      <c r="B2535" s="292">
        <v>5792541</v>
      </c>
      <c r="C2535" s="292">
        <v>2117857</v>
      </c>
      <c r="D2535" s="292">
        <v>528553</v>
      </c>
      <c r="E2535" s="292">
        <v>1208412</v>
      </c>
      <c r="F2535" s="292">
        <v>2854402</v>
      </c>
      <c r="G2535" s="292">
        <v>388522</v>
      </c>
      <c r="H2535" s="292">
        <v>12890287</v>
      </c>
    </row>
    <row r="2536" spans="1:8" x14ac:dyDescent="0.35">
      <c r="A2536" s="293" t="s">
        <v>111</v>
      </c>
      <c r="B2536" s="292">
        <v>6071694</v>
      </c>
      <c r="C2536" s="292">
        <v>2046466</v>
      </c>
      <c r="D2536" s="292">
        <v>649204</v>
      </c>
      <c r="E2536" s="292">
        <v>1687422</v>
      </c>
      <c r="F2536" s="292">
        <v>2148415</v>
      </c>
      <c r="G2536" s="292">
        <v>508282</v>
      </c>
      <c r="H2536" s="292">
        <v>13111483</v>
      </c>
    </row>
    <row r="2537" spans="1:8" x14ac:dyDescent="0.35">
      <c r="A2537" s="293" t="s">
        <v>360</v>
      </c>
      <c r="B2537" s="292">
        <v>4179556</v>
      </c>
      <c r="C2537" s="292">
        <v>1839296</v>
      </c>
      <c r="D2537" s="292">
        <v>408825</v>
      </c>
      <c r="E2537" s="292">
        <v>1126043</v>
      </c>
      <c r="F2537" s="292">
        <v>1994062</v>
      </c>
      <c r="G2537" s="292">
        <v>297438</v>
      </c>
      <c r="H2537" s="292">
        <v>9845220</v>
      </c>
    </row>
    <row r="2538" spans="1:8" x14ac:dyDescent="0.35">
      <c r="A2538" s="293" t="s">
        <v>1054</v>
      </c>
      <c r="B2538" s="292">
        <v>7372658</v>
      </c>
      <c r="C2538" s="292">
        <v>2220066</v>
      </c>
      <c r="D2538" s="292">
        <v>896728</v>
      </c>
      <c r="E2538" s="292">
        <v>1043718</v>
      </c>
      <c r="F2538" s="292">
        <v>2198908</v>
      </c>
      <c r="G2538" s="292">
        <v>465529</v>
      </c>
      <c r="H2538" s="292">
        <v>14197607</v>
      </c>
    </row>
    <row r="2539" spans="1:8" x14ac:dyDescent="0.35">
      <c r="A2539" s="293" t="s">
        <v>108</v>
      </c>
      <c r="B2539" s="292">
        <v>7182577</v>
      </c>
      <c r="C2539" s="292">
        <v>2785099</v>
      </c>
      <c r="D2539" s="292">
        <v>722608</v>
      </c>
      <c r="E2539" s="292">
        <v>1104873</v>
      </c>
      <c r="F2539" s="292">
        <v>2910017</v>
      </c>
      <c r="G2539" s="292">
        <v>397276</v>
      </c>
      <c r="H2539" s="292">
        <v>15102450</v>
      </c>
    </row>
    <row r="2540" spans="1:8" x14ac:dyDescent="0.35">
      <c r="A2540" s="293" t="s">
        <v>107</v>
      </c>
      <c r="B2540" s="292">
        <v>4369120</v>
      </c>
      <c r="C2540" s="292">
        <v>2015496</v>
      </c>
      <c r="D2540" s="292">
        <v>728876</v>
      </c>
      <c r="E2540" s="292">
        <v>1037331</v>
      </c>
      <c r="F2540" s="292">
        <v>2291547</v>
      </c>
      <c r="G2540" s="292">
        <v>415351</v>
      </c>
      <c r="H2540" s="292">
        <v>10857721</v>
      </c>
    </row>
    <row r="2541" spans="1:8" x14ac:dyDescent="0.35">
      <c r="A2541" s="293" t="s">
        <v>106</v>
      </c>
      <c r="B2541" s="292">
        <v>4563023</v>
      </c>
      <c r="C2541" s="292">
        <v>2500219</v>
      </c>
      <c r="D2541" s="292">
        <v>595217</v>
      </c>
      <c r="E2541" s="292">
        <v>987138</v>
      </c>
      <c r="F2541" s="292">
        <v>2380098</v>
      </c>
      <c r="G2541" s="292">
        <v>405571</v>
      </c>
      <c r="H2541" s="292">
        <v>11431266</v>
      </c>
    </row>
    <row r="2542" spans="1:8" x14ac:dyDescent="0.35">
      <c r="A2542" s="293" t="s">
        <v>359</v>
      </c>
      <c r="B2542" s="292">
        <v>4525954</v>
      </c>
      <c r="C2542" s="292">
        <v>2393639</v>
      </c>
      <c r="D2542" s="292">
        <v>506890</v>
      </c>
      <c r="E2542" s="292">
        <v>954524</v>
      </c>
      <c r="F2542" s="292">
        <v>2035325</v>
      </c>
      <c r="G2542" s="292">
        <v>447866</v>
      </c>
      <c r="H2542" s="292">
        <v>10864198</v>
      </c>
    </row>
    <row r="2543" spans="1:8" x14ac:dyDescent="0.35">
      <c r="A2543" s="293" t="s">
        <v>1055</v>
      </c>
      <c r="B2543" s="292">
        <v>5490909</v>
      </c>
      <c r="C2543" s="292">
        <v>1890820</v>
      </c>
      <c r="D2543" s="292">
        <v>529484</v>
      </c>
      <c r="E2543" s="292">
        <v>999468</v>
      </c>
      <c r="F2543" s="292">
        <v>2393960</v>
      </c>
      <c r="G2543" s="292">
        <v>392256</v>
      </c>
      <c r="H2543" s="292">
        <v>11696897</v>
      </c>
    </row>
    <row r="2544" spans="1:8" x14ac:dyDescent="0.35">
      <c r="A2544" s="293" t="s">
        <v>103</v>
      </c>
      <c r="B2544" s="292">
        <v>8165833</v>
      </c>
      <c r="C2544" s="292">
        <v>2389157</v>
      </c>
      <c r="D2544" s="292">
        <v>551051</v>
      </c>
      <c r="E2544" s="292">
        <v>979858</v>
      </c>
      <c r="F2544" s="292">
        <v>2341992</v>
      </c>
      <c r="G2544" s="292">
        <v>581533</v>
      </c>
      <c r="H2544" s="292">
        <v>15009424</v>
      </c>
    </row>
    <row r="2545" spans="1:8" x14ac:dyDescent="0.35">
      <c r="A2545" s="293" t="s">
        <v>102</v>
      </c>
      <c r="B2545" s="292">
        <v>12977894</v>
      </c>
      <c r="C2545" s="292">
        <v>2427477</v>
      </c>
      <c r="D2545" s="292">
        <v>435345</v>
      </c>
      <c r="E2545" s="292">
        <v>1211501</v>
      </c>
      <c r="F2545" s="292">
        <v>1865135</v>
      </c>
      <c r="G2545" s="292">
        <v>443441</v>
      </c>
      <c r="H2545" s="292">
        <v>19360793</v>
      </c>
    </row>
    <row r="2546" spans="1:8" x14ac:dyDescent="0.35">
      <c r="A2546" s="293" t="s">
        <v>101</v>
      </c>
      <c r="B2546" s="292">
        <v>15829669</v>
      </c>
      <c r="C2546" s="292">
        <v>4054694</v>
      </c>
      <c r="D2546" s="292">
        <v>1113074</v>
      </c>
      <c r="E2546" s="292">
        <v>1403597</v>
      </c>
      <c r="F2546" s="292">
        <v>1971512</v>
      </c>
      <c r="G2546" s="292">
        <v>624926</v>
      </c>
      <c r="H2546" s="292">
        <v>24997472</v>
      </c>
    </row>
    <row r="2547" spans="1:8" x14ac:dyDescent="0.35">
      <c r="A2547" s="293" t="s">
        <v>358</v>
      </c>
      <c r="B2547" s="292">
        <v>11281055</v>
      </c>
      <c r="C2547" s="292">
        <v>1993125</v>
      </c>
      <c r="D2547" s="292">
        <v>549256</v>
      </c>
      <c r="E2547" s="292">
        <v>1270506</v>
      </c>
      <c r="F2547" s="292">
        <v>1271231</v>
      </c>
      <c r="G2547" s="292">
        <v>331847</v>
      </c>
      <c r="H2547" s="292">
        <v>16697020</v>
      </c>
    </row>
    <row r="2548" spans="1:8" x14ac:dyDescent="0.35">
      <c r="A2548" s="293" t="s">
        <v>1056</v>
      </c>
      <c r="B2548" s="292">
        <v>8377866</v>
      </c>
      <c r="C2548" s="292">
        <v>2192120</v>
      </c>
      <c r="D2548" s="292">
        <v>707794</v>
      </c>
      <c r="E2548" s="292">
        <v>1503638</v>
      </c>
      <c r="F2548" s="292">
        <v>1796516</v>
      </c>
      <c r="G2548" s="292">
        <v>376426</v>
      </c>
      <c r="H2548" s="292">
        <v>14954360</v>
      </c>
    </row>
    <row r="2549" spans="1:8" x14ac:dyDescent="0.35">
      <c r="A2549" s="293" t="s">
        <v>98</v>
      </c>
      <c r="B2549" s="292">
        <v>7067912</v>
      </c>
      <c r="C2549" s="292">
        <v>2982543</v>
      </c>
      <c r="D2549" s="292">
        <v>727527</v>
      </c>
      <c r="E2549" s="292">
        <v>1210905</v>
      </c>
      <c r="F2549" s="292">
        <v>2117851</v>
      </c>
      <c r="G2549" s="292">
        <v>338814</v>
      </c>
      <c r="H2549" s="292">
        <v>14445552</v>
      </c>
    </row>
    <row r="2550" spans="1:8" x14ac:dyDescent="0.35">
      <c r="A2550" s="267" t="s">
        <v>1083</v>
      </c>
      <c r="B2550" s="109">
        <f>SUM(B2527:B2549)</f>
        <v>162163018</v>
      </c>
      <c r="C2550" s="109">
        <f t="shared" ref="C2550:H2550" si="196">SUM(C2527:C2549)</f>
        <v>53718423</v>
      </c>
      <c r="D2550" s="109">
        <f t="shared" si="196"/>
        <v>14536836</v>
      </c>
      <c r="E2550" s="109">
        <f t="shared" si="196"/>
        <v>26883777</v>
      </c>
      <c r="F2550" s="109">
        <f t="shared" si="196"/>
        <v>51416995</v>
      </c>
      <c r="G2550" s="109">
        <f t="shared" si="196"/>
        <v>9512470</v>
      </c>
      <c r="H2550" s="109">
        <f t="shared" si="196"/>
        <v>318231519</v>
      </c>
    </row>
    <row r="2551" spans="1:8" x14ac:dyDescent="0.35">
      <c r="A2551" s="268" t="s">
        <v>1057</v>
      </c>
      <c r="B2551" s="158">
        <f>SUM(B2550/23)</f>
        <v>7050566</v>
      </c>
      <c r="C2551" s="158">
        <f t="shared" ref="C2551:H2551" si="197">SUM(C2550/23)</f>
        <v>2335583.6086956523</v>
      </c>
      <c r="D2551" s="158">
        <f t="shared" si="197"/>
        <v>632036.34782608692</v>
      </c>
      <c r="E2551" s="158">
        <f t="shared" si="197"/>
        <v>1168859.8695652173</v>
      </c>
      <c r="F2551" s="158">
        <f t="shared" si="197"/>
        <v>2235521.5217391304</v>
      </c>
      <c r="G2551" s="158">
        <f t="shared" si="197"/>
        <v>413585.65217391303</v>
      </c>
      <c r="H2551" s="158">
        <f t="shared" si="197"/>
        <v>13836153</v>
      </c>
    </row>
    <row r="2553" spans="1:8" ht="21" x14ac:dyDescent="0.5">
      <c r="A2553" s="231">
        <v>2016</v>
      </c>
    </row>
    <row r="2555" spans="1:8" x14ac:dyDescent="0.35">
      <c r="A2555" s="296" t="s">
        <v>95</v>
      </c>
      <c r="B2555" s="292">
        <v>7611262</v>
      </c>
      <c r="C2555" s="292">
        <v>3181031</v>
      </c>
      <c r="D2555" s="292">
        <v>883740</v>
      </c>
      <c r="E2555" s="292">
        <v>1025338</v>
      </c>
      <c r="F2555" s="292">
        <v>2260225</v>
      </c>
      <c r="G2555" s="292">
        <v>347579</v>
      </c>
      <c r="H2555" s="292">
        <v>15309175</v>
      </c>
    </row>
    <row r="2556" spans="1:8" x14ac:dyDescent="0.35">
      <c r="A2556" s="296" t="s">
        <v>94</v>
      </c>
      <c r="B2556" s="292">
        <v>8303190</v>
      </c>
      <c r="C2556" s="292">
        <v>3024208</v>
      </c>
      <c r="D2556" s="292">
        <v>940191</v>
      </c>
      <c r="E2556" s="292">
        <v>898772</v>
      </c>
      <c r="F2556" s="292">
        <v>1819242</v>
      </c>
      <c r="G2556" s="292">
        <v>420840</v>
      </c>
      <c r="H2556" s="292">
        <v>15406443</v>
      </c>
    </row>
    <row r="2557" spans="1:8" x14ac:dyDescent="0.35">
      <c r="A2557" s="296" t="s">
        <v>1058</v>
      </c>
      <c r="B2557" s="292">
        <v>6924710</v>
      </c>
      <c r="C2557" s="292">
        <v>2795761</v>
      </c>
      <c r="D2557" s="292">
        <v>1326369</v>
      </c>
      <c r="E2557" s="292">
        <v>811896</v>
      </c>
      <c r="F2557" s="292">
        <v>2589304</v>
      </c>
      <c r="G2557" s="292">
        <v>574787</v>
      </c>
      <c r="H2557" s="292">
        <v>15022827</v>
      </c>
    </row>
    <row r="2558" spans="1:8" x14ac:dyDescent="0.35">
      <c r="A2558" s="296" t="s">
        <v>1059</v>
      </c>
      <c r="B2558" s="292">
        <v>5524343</v>
      </c>
      <c r="C2558" s="292">
        <v>2589455</v>
      </c>
      <c r="D2558" s="292">
        <v>787896</v>
      </c>
      <c r="E2558" s="292">
        <v>877657</v>
      </c>
      <c r="F2558" s="292">
        <v>2059460</v>
      </c>
      <c r="G2558" s="292">
        <v>328493</v>
      </c>
      <c r="H2558" s="292">
        <v>12167304</v>
      </c>
    </row>
    <row r="2559" spans="1:8" x14ac:dyDescent="0.35">
      <c r="A2559" s="296" t="s">
        <v>91</v>
      </c>
      <c r="B2559" s="292">
        <v>6855753</v>
      </c>
      <c r="C2559" s="292">
        <v>4194499</v>
      </c>
      <c r="D2559" s="292">
        <v>1064011</v>
      </c>
      <c r="E2559" s="292">
        <v>946043</v>
      </c>
      <c r="F2559" s="292">
        <v>2929741</v>
      </c>
      <c r="G2559" s="292">
        <v>358916</v>
      </c>
      <c r="H2559" s="292">
        <v>16348963</v>
      </c>
    </row>
    <row r="2560" spans="1:8" x14ac:dyDescent="0.35">
      <c r="A2560" s="296" t="s">
        <v>90</v>
      </c>
      <c r="B2560" s="292">
        <v>7222421</v>
      </c>
      <c r="C2560" s="292">
        <v>7787362</v>
      </c>
      <c r="D2560" s="292">
        <v>1012564</v>
      </c>
      <c r="E2560" s="292">
        <v>898666</v>
      </c>
      <c r="F2560" s="292">
        <v>2412072</v>
      </c>
      <c r="G2560" s="292">
        <v>345321</v>
      </c>
      <c r="H2560" s="292">
        <v>19678406</v>
      </c>
    </row>
    <row r="2561" spans="1:8" x14ac:dyDescent="0.35">
      <c r="A2561" s="296" t="s">
        <v>354</v>
      </c>
      <c r="B2561" s="292">
        <v>5852068</v>
      </c>
      <c r="C2561" s="292">
        <v>7312296</v>
      </c>
      <c r="D2561" s="292">
        <v>1160607</v>
      </c>
      <c r="E2561" s="292">
        <v>1291721</v>
      </c>
      <c r="F2561" s="292">
        <v>2761491</v>
      </c>
      <c r="G2561" s="292">
        <v>448180</v>
      </c>
      <c r="H2561" s="292">
        <v>18826363</v>
      </c>
    </row>
    <row r="2562" spans="1:8" x14ac:dyDescent="0.35">
      <c r="A2562" s="296" t="s">
        <v>1060</v>
      </c>
      <c r="B2562" s="292">
        <v>7526042</v>
      </c>
      <c r="C2562" s="292">
        <v>7235940</v>
      </c>
      <c r="D2562" s="292">
        <v>1549026</v>
      </c>
      <c r="E2562" s="292">
        <v>1136676</v>
      </c>
      <c r="F2562" s="292">
        <v>2673848</v>
      </c>
      <c r="G2562" s="292">
        <v>392808</v>
      </c>
      <c r="H2562" s="292">
        <v>20514340</v>
      </c>
    </row>
    <row r="2563" spans="1:8" x14ac:dyDescent="0.35">
      <c r="A2563" s="296" t="s">
        <v>87</v>
      </c>
      <c r="B2563" s="292">
        <v>6819787</v>
      </c>
      <c r="C2563" s="292">
        <v>4774885</v>
      </c>
      <c r="D2563" s="292">
        <v>1719337</v>
      </c>
      <c r="E2563" s="292">
        <v>953537</v>
      </c>
      <c r="F2563" s="292">
        <v>2953172</v>
      </c>
      <c r="G2563" s="292">
        <v>310555</v>
      </c>
      <c r="H2563" s="292">
        <v>17531273</v>
      </c>
    </row>
    <row r="2564" spans="1:8" x14ac:dyDescent="0.35">
      <c r="A2564" s="296" t="s">
        <v>86</v>
      </c>
      <c r="B2564" s="292">
        <v>8530773</v>
      </c>
      <c r="C2564" s="292">
        <v>4375143</v>
      </c>
      <c r="D2564" s="292">
        <v>1521297</v>
      </c>
      <c r="E2564" s="292">
        <v>826133</v>
      </c>
      <c r="F2564" s="292">
        <v>2767375</v>
      </c>
      <c r="G2564" s="292">
        <v>402526</v>
      </c>
      <c r="H2564" s="292">
        <v>18423247</v>
      </c>
    </row>
    <row r="2565" spans="1:8" x14ac:dyDescent="0.35">
      <c r="A2565" s="296" t="s">
        <v>85</v>
      </c>
      <c r="B2565" s="292">
        <v>6519693</v>
      </c>
      <c r="C2565" s="292">
        <v>3337834</v>
      </c>
      <c r="D2565" s="292">
        <v>1068293</v>
      </c>
      <c r="E2565" s="292">
        <v>890944</v>
      </c>
      <c r="F2565" s="292">
        <v>2260640</v>
      </c>
      <c r="G2565" s="292">
        <v>300900</v>
      </c>
      <c r="H2565" s="292">
        <v>14378304</v>
      </c>
    </row>
    <row r="2566" spans="1:8" x14ac:dyDescent="0.35">
      <c r="A2566" s="296" t="s">
        <v>353</v>
      </c>
      <c r="B2566" s="292">
        <v>3910995</v>
      </c>
      <c r="C2566" s="292">
        <v>2506301</v>
      </c>
      <c r="D2566" s="292">
        <v>588772</v>
      </c>
      <c r="E2566" s="292">
        <v>853508</v>
      </c>
      <c r="F2566" s="292">
        <v>1981165</v>
      </c>
      <c r="G2566" s="292">
        <v>294047</v>
      </c>
      <c r="H2566" s="292">
        <v>10134788</v>
      </c>
    </row>
    <row r="2567" spans="1:8" x14ac:dyDescent="0.35">
      <c r="A2567" s="296" t="s">
        <v>1061</v>
      </c>
      <c r="B2567" s="292">
        <v>5885768</v>
      </c>
      <c r="C2567" s="292">
        <v>2263075</v>
      </c>
      <c r="D2567" s="292">
        <v>573049</v>
      </c>
      <c r="E2567" s="292">
        <v>929630</v>
      </c>
      <c r="F2567" s="292">
        <v>2846507</v>
      </c>
      <c r="G2567" s="292">
        <v>261051</v>
      </c>
      <c r="H2567" s="292">
        <v>12759080</v>
      </c>
    </row>
    <row r="2568" spans="1:8" x14ac:dyDescent="0.35">
      <c r="A2568" s="296" t="s">
        <v>82</v>
      </c>
      <c r="B2568" s="292">
        <v>9328488</v>
      </c>
      <c r="C2568" s="292">
        <v>3245126</v>
      </c>
      <c r="D2568" s="292">
        <v>994970</v>
      </c>
      <c r="E2568" s="292">
        <v>828876</v>
      </c>
      <c r="F2568" s="292">
        <v>2323793</v>
      </c>
      <c r="G2568" s="292">
        <v>522830</v>
      </c>
      <c r="H2568" s="292">
        <v>17244083</v>
      </c>
    </row>
    <row r="2569" spans="1:8" x14ac:dyDescent="0.35">
      <c r="A2569" s="296" t="s">
        <v>81</v>
      </c>
      <c r="B2569" s="292">
        <v>6249791</v>
      </c>
      <c r="C2569" s="292">
        <v>2775671</v>
      </c>
      <c r="D2569" s="292">
        <v>717460</v>
      </c>
      <c r="E2569" s="292">
        <v>804626</v>
      </c>
      <c r="F2569" s="292">
        <v>2343848</v>
      </c>
      <c r="G2569" s="292">
        <v>417084</v>
      </c>
      <c r="H2569" s="292">
        <v>13308480</v>
      </c>
    </row>
    <row r="2570" spans="1:8" x14ac:dyDescent="0.35">
      <c r="A2570" s="296" t="s">
        <v>80</v>
      </c>
      <c r="B2570" s="292">
        <v>4011546</v>
      </c>
      <c r="C2570" s="292">
        <v>2471679</v>
      </c>
      <c r="D2570" s="292">
        <v>661286</v>
      </c>
      <c r="E2570" s="292">
        <v>1120629</v>
      </c>
      <c r="F2570" s="292">
        <v>2386906</v>
      </c>
      <c r="G2570" s="292">
        <v>308595</v>
      </c>
      <c r="H2570" s="292">
        <v>10960641</v>
      </c>
    </row>
    <row r="2571" spans="1:8" x14ac:dyDescent="0.35">
      <c r="A2571" s="296" t="s">
        <v>352</v>
      </c>
      <c r="B2571" s="292">
        <v>4742197</v>
      </c>
      <c r="C2571" s="292">
        <v>2626650</v>
      </c>
      <c r="D2571" s="292">
        <v>561136</v>
      </c>
      <c r="E2571" s="292">
        <v>944156</v>
      </c>
      <c r="F2571" s="292">
        <v>1806952</v>
      </c>
      <c r="G2571" s="292">
        <v>361688</v>
      </c>
      <c r="H2571" s="292">
        <v>11042779</v>
      </c>
    </row>
    <row r="2572" spans="1:8" x14ac:dyDescent="0.35">
      <c r="A2572" s="296" t="s">
        <v>1062</v>
      </c>
      <c r="B2572" s="292">
        <v>6067579</v>
      </c>
      <c r="C2572" s="292">
        <v>2604336</v>
      </c>
      <c r="D2572" s="292">
        <v>794061</v>
      </c>
      <c r="E2572" s="292">
        <v>1055410</v>
      </c>
      <c r="F2572" s="292">
        <v>2153877</v>
      </c>
      <c r="G2572" s="292">
        <v>458687</v>
      </c>
      <c r="H2572" s="292">
        <v>13133950</v>
      </c>
    </row>
    <row r="2573" spans="1:8" x14ac:dyDescent="0.35">
      <c r="A2573" s="296" t="s">
        <v>77</v>
      </c>
      <c r="B2573" s="292">
        <v>6084489</v>
      </c>
      <c r="C2573" s="292">
        <v>2694957</v>
      </c>
      <c r="D2573" s="292">
        <v>676675</v>
      </c>
      <c r="E2573" s="292">
        <v>900226</v>
      </c>
      <c r="F2573" s="292">
        <v>3404035</v>
      </c>
      <c r="G2573" s="292">
        <v>384917</v>
      </c>
      <c r="H2573" s="292">
        <v>14145299</v>
      </c>
    </row>
    <row r="2574" spans="1:8" x14ac:dyDescent="0.35">
      <c r="A2574" s="296" t="s">
        <v>76</v>
      </c>
      <c r="B2574" s="292">
        <v>6126423</v>
      </c>
      <c r="C2574" s="292">
        <v>3853691</v>
      </c>
      <c r="D2574" s="292">
        <v>824758</v>
      </c>
      <c r="E2574" s="292">
        <v>859285</v>
      </c>
      <c r="F2574" s="292">
        <v>2472824</v>
      </c>
      <c r="G2574" s="292">
        <v>376903</v>
      </c>
      <c r="H2574" s="292">
        <v>14513884</v>
      </c>
    </row>
    <row r="2575" spans="1:8" x14ac:dyDescent="0.35">
      <c r="A2575" s="296" t="s">
        <v>75</v>
      </c>
      <c r="B2575" s="292">
        <v>6567174</v>
      </c>
      <c r="C2575" s="292">
        <v>3330492</v>
      </c>
      <c r="D2575" s="292">
        <v>933426</v>
      </c>
      <c r="E2575" s="292">
        <v>1386682</v>
      </c>
      <c r="F2575" s="292">
        <v>2034448</v>
      </c>
      <c r="G2575" s="292">
        <v>426886</v>
      </c>
      <c r="H2575" s="292">
        <v>14679108</v>
      </c>
    </row>
    <row r="2576" spans="1:8" x14ac:dyDescent="0.35">
      <c r="A2576" s="26" t="s">
        <v>1084</v>
      </c>
      <c r="B2576" s="109">
        <f>SUM(B2555:B2575)</f>
        <v>136664492</v>
      </c>
      <c r="C2576" s="109">
        <f t="shared" ref="C2576:H2576" si="198">SUM(C2555:C2575)</f>
        <v>78980392</v>
      </c>
      <c r="D2576" s="109">
        <f t="shared" si="198"/>
        <v>20358924</v>
      </c>
      <c r="E2576" s="109">
        <f t="shared" si="198"/>
        <v>20240411</v>
      </c>
      <c r="F2576" s="109">
        <f t="shared" si="198"/>
        <v>51240925</v>
      </c>
      <c r="G2576" s="109">
        <f t="shared" si="198"/>
        <v>8043593</v>
      </c>
      <c r="H2576" s="39">
        <f t="shared" si="198"/>
        <v>315528737</v>
      </c>
    </row>
    <row r="2577" spans="1:1111" s="222" customFormat="1" x14ac:dyDescent="0.35">
      <c r="A2577" s="297" t="s">
        <v>1063</v>
      </c>
      <c r="B2577" s="294">
        <f>B2576/21</f>
        <v>6507832.9523809524</v>
      </c>
      <c r="C2577" s="294">
        <f>SUM(C2576/21)</f>
        <v>3760971.0476190476</v>
      </c>
      <c r="D2577" s="294">
        <f t="shared" ref="D2577:H2577" si="199">SUM(D2576/21)</f>
        <v>969472.57142857148</v>
      </c>
      <c r="E2577" s="294">
        <f t="shared" si="199"/>
        <v>963829.09523809527</v>
      </c>
      <c r="F2577" s="294">
        <f t="shared" si="199"/>
        <v>2440044.0476190476</v>
      </c>
      <c r="G2577" s="294">
        <f t="shared" si="199"/>
        <v>383028.23809523811</v>
      </c>
      <c r="H2577" s="294">
        <f t="shared" si="199"/>
        <v>15025177.952380951</v>
      </c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  <c r="AB2577"/>
      <c r="AC2577"/>
      <c r="AD2577"/>
      <c r="AE2577"/>
      <c r="AF2577"/>
      <c r="AG2577"/>
      <c r="AH2577"/>
      <c r="AI2577"/>
      <c r="AJ2577"/>
      <c r="AK2577"/>
      <c r="AL2577"/>
      <c r="AM2577"/>
      <c r="AN2577"/>
      <c r="AO2577"/>
      <c r="AP2577"/>
      <c r="AQ2577"/>
      <c r="AR2577"/>
      <c r="AS2577"/>
      <c r="AT2577"/>
      <c r="AU2577"/>
      <c r="AV2577"/>
      <c r="AW2577"/>
      <c r="AX2577"/>
      <c r="AY2577"/>
      <c r="AZ2577"/>
      <c r="BA2577"/>
      <c r="BB2577"/>
      <c r="BC2577"/>
      <c r="BD2577"/>
      <c r="BE2577"/>
      <c r="BF2577"/>
      <c r="BG2577"/>
      <c r="BH2577"/>
      <c r="BI2577"/>
      <c r="BJ2577"/>
      <c r="BK2577"/>
      <c r="BL2577"/>
      <c r="BM2577"/>
      <c r="BN2577"/>
      <c r="BO2577"/>
      <c r="BP2577"/>
      <c r="BQ2577"/>
      <c r="BR2577"/>
      <c r="BS2577"/>
      <c r="BT2577"/>
      <c r="BU2577"/>
      <c r="BV2577"/>
      <c r="BW2577"/>
      <c r="BX2577"/>
      <c r="BY2577"/>
      <c r="BZ2577"/>
      <c r="CA2577"/>
      <c r="CB2577"/>
      <c r="CC2577"/>
      <c r="CD2577"/>
      <c r="CE2577"/>
      <c r="CF2577"/>
      <c r="CG2577"/>
      <c r="CH2577"/>
      <c r="CI2577"/>
      <c r="CJ2577"/>
      <c r="CK2577"/>
      <c r="CL2577"/>
      <c r="CM2577"/>
      <c r="CN2577"/>
      <c r="CO2577"/>
      <c r="CP2577"/>
      <c r="CQ2577"/>
      <c r="CR2577"/>
      <c r="CS2577"/>
      <c r="CT2577"/>
      <c r="CU2577"/>
      <c r="CV2577"/>
      <c r="CW2577"/>
      <c r="CX2577"/>
      <c r="CY2577"/>
      <c r="CZ2577"/>
      <c r="DA2577"/>
      <c r="DB2577"/>
      <c r="DC2577"/>
      <c r="DD2577"/>
      <c r="DE2577"/>
      <c r="DF2577"/>
      <c r="DG2577"/>
      <c r="DH2577"/>
      <c r="DI2577"/>
      <c r="DJ2577"/>
      <c r="DK2577"/>
      <c r="DL2577"/>
      <c r="DM2577"/>
      <c r="DN2577"/>
      <c r="DO2577"/>
      <c r="DP2577"/>
      <c r="DQ2577"/>
      <c r="DR2577"/>
      <c r="DS2577"/>
      <c r="DT2577"/>
      <c r="DU2577"/>
      <c r="DV2577"/>
      <c r="DW2577"/>
      <c r="DX2577"/>
      <c r="DY2577"/>
      <c r="DZ2577"/>
      <c r="EA2577"/>
      <c r="EB2577"/>
      <c r="EC2577"/>
      <c r="ED2577"/>
      <c r="EE2577"/>
      <c r="EF2577"/>
      <c r="EG2577"/>
      <c r="EH2577"/>
      <c r="EI2577"/>
      <c r="EJ2577"/>
      <c r="EK2577"/>
      <c r="EL2577"/>
      <c r="EM2577"/>
      <c r="EN2577"/>
      <c r="EO2577"/>
      <c r="EP2577"/>
      <c r="EQ2577"/>
      <c r="ER2577"/>
      <c r="ES2577"/>
      <c r="ET2577"/>
      <c r="EU2577"/>
      <c r="EV2577"/>
      <c r="EW2577"/>
      <c r="EX2577"/>
      <c r="EY2577"/>
      <c r="EZ2577"/>
      <c r="FA2577"/>
      <c r="FB2577"/>
      <c r="FC2577"/>
      <c r="FD2577"/>
      <c r="FE2577"/>
      <c r="FF2577"/>
      <c r="FG2577"/>
      <c r="FH2577"/>
      <c r="FI2577"/>
      <c r="FJ2577"/>
      <c r="FK2577"/>
      <c r="FL2577"/>
      <c r="FM2577"/>
      <c r="FN2577"/>
      <c r="FO2577"/>
      <c r="FP2577"/>
      <c r="FQ2577"/>
      <c r="FR2577"/>
      <c r="FS2577"/>
      <c r="FT2577"/>
      <c r="FU2577"/>
      <c r="FV2577"/>
      <c r="FW2577"/>
      <c r="FX2577"/>
      <c r="FY2577"/>
      <c r="FZ2577"/>
      <c r="GA2577"/>
      <c r="GB2577"/>
      <c r="GC2577"/>
      <c r="GD2577"/>
      <c r="GE2577"/>
      <c r="GF2577"/>
      <c r="GG2577"/>
      <c r="GH2577"/>
      <c r="GI2577"/>
      <c r="GJ2577"/>
      <c r="GK2577"/>
      <c r="GL2577"/>
      <c r="GM2577"/>
      <c r="GN2577"/>
      <c r="GO2577"/>
      <c r="GP2577"/>
      <c r="GQ2577"/>
      <c r="GR2577"/>
      <c r="GS2577"/>
      <c r="GT2577"/>
      <c r="GU2577"/>
      <c r="GV2577"/>
      <c r="GW2577"/>
      <c r="GX2577"/>
      <c r="GY2577"/>
      <c r="GZ2577"/>
      <c r="HA2577"/>
      <c r="HB2577"/>
      <c r="HC2577"/>
      <c r="HD2577"/>
      <c r="HE2577"/>
      <c r="HF2577"/>
      <c r="HG2577"/>
      <c r="HH2577"/>
      <c r="HI2577"/>
      <c r="HJ2577"/>
      <c r="HK2577"/>
      <c r="HL2577"/>
      <c r="HM2577"/>
      <c r="HN2577"/>
      <c r="HO2577"/>
      <c r="HP2577"/>
      <c r="HQ2577"/>
      <c r="HR2577"/>
      <c r="HS2577"/>
      <c r="HT2577"/>
      <c r="HU2577"/>
      <c r="HV2577"/>
      <c r="HW2577"/>
      <c r="HX2577"/>
      <c r="HY2577"/>
      <c r="HZ2577"/>
      <c r="IA2577"/>
      <c r="IB2577"/>
      <c r="IC2577"/>
      <c r="ID2577"/>
      <c r="IE2577"/>
      <c r="IF2577"/>
      <c r="IG2577"/>
      <c r="IH2577"/>
      <c r="II2577"/>
      <c r="IJ2577"/>
      <c r="IK2577"/>
      <c r="IL2577"/>
      <c r="IM2577"/>
      <c r="IN2577"/>
      <c r="IO2577"/>
      <c r="IP2577"/>
      <c r="IQ2577"/>
      <c r="IR2577"/>
      <c r="IS2577"/>
      <c r="IT2577"/>
      <c r="IU2577"/>
      <c r="IV2577"/>
      <c r="IW2577"/>
      <c r="IX2577"/>
      <c r="IY2577"/>
      <c r="IZ2577"/>
      <c r="JA2577"/>
      <c r="JB2577"/>
      <c r="JC2577"/>
      <c r="JD2577"/>
      <c r="JE2577"/>
      <c r="JF2577"/>
      <c r="JG2577"/>
      <c r="JH2577"/>
      <c r="JI2577"/>
      <c r="JJ2577"/>
      <c r="JK2577"/>
      <c r="JL2577"/>
      <c r="JM2577"/>
      <c r="JN2577"/>
      <c r="JO2577"/>
      <c r="JP2577"/>
      <c r="JQ2577"/>
      <c r="JR2577"/>
      <c r="JS2577"/>
      <c r="JT2577"/>
      <c r="JU2577"/>
      <c r="JV2577"/>
      <c r="JW2577"/>
      <c r="JX2577"/>
      <c r="JY2577"/>
      <c r="JZ2577"/>
      <c r="KA2577"/>
      <c r="KB2577"/>
      <c r="KC2577"/>
      <c r="KD2577"/>
      <c r="KE2577"/>
      <c r="KF2577"/>
      <c r="KG2577"/>
      <c r="KH2577"/>
      <c r="KI2577"/>
      <c r="KJ2577"/>
      <c r="KK2577"/>
      <c r="KL2577"/>
      <c r="KM2577"/>
      <c r="KN2577"/>
      <c r="KO2577"/>
      <c r="KP2577"/>
      <c r="KQ2577"/>
      <c r="KR2577"/>
      <c r="KS2577"/>
      <c r="KT2577"/>
      <c r="KU2577"/>
      <c r="KV2577"/>
      <c r="KW2577"/>
      <c r="KX2577"/>
      <c r="KY2577"/>
      <c r="KZ2577"/>
      <c r="LA2577"/>
      <c r="LB2577"/>
      <c r="LC2577"/>
      <c r="LD2577"/>
      <c r="LE2577"/>
      <c r="LF2577"/>
      <c r="LG2577"/>
      <c r="LH2577"/>
      <c r="LI2577"/>
      <c r="LJ2577"/>
      <c r="LK2577"/>
      <c r="LL2577"/>
      <c r="LM2577"/>
      <c r="LN2577"/>
      <c r="LO2577"/>
      <c r="LP2577"/>
      <c r="LQ2577"/>
      <c r="LR2577"/>
      <c r="LS2577"/>
      <c r="LT2577"/>
      <c r="LU2577"/>
      <c r="LV2577"/>
      <c r="LW2577"/>
      <c r="LX2577"/>
      <c r="LY2577"/>
      <c r="LZ2577"/>
      <c r="MA2577"/>
      <c r="MB2577"/>
      <c r="MC2577"/>
      <c r="MD2577"/>
      <c r="ME2577"/>
      <c r="MF2577"/>
      <c r="MG2577"/>
      <c r="MH2577"/>
      <c r="MI2577"/>
      <c r="MJ2577"/>
      <c r="MK2577"/>
      <c r="ML2577"/>
      <c r="MM2577"/>
      <c r="MN2577"/>
      <c r="MO2577"/>
      <c r="MP2577"/>
      <c r="MQ2577"/>
      <c r="MR2577"/>
      <c r="MS2577"/>
      <c r="MT2577"/>
      <c r="MU2577"/>
      <c r="MV2577"/>
      <c r="MW2577"/>
      <c r="MX2577"/>
      <c r="MY2577"/>
      <c r="MZ2577"/>
      <c r="NA2577"/>
      <c r="NB2577"/>
      <c r="NC2577"/>
      <c r="ND2577"/>
      <c r="NE2577"/>
      <c r="NF2577"/>
      <c r="NG2577"/>
      <c r="NH2577"/>
      <c r="NI2577"/>
      <c r="NJ2577"/>
      <c r="NK2577"/>
      <c r="NL2577"/>
      <c r="NM2577"/>
      <c r="NN2577"/>
      <c r="NO2577"/>
      <c r="NP2577"/>
      <c r="NQ2577"/>
      <c r="NR2577"/>
      <c r="NS2577"/>
      <c r="NT2577"/>
      <c r="NU2577"/>
      <c r="NV2577"/>
      <c r="NW2577"/>
      <c r="NX2577"/>
      <c r="NY2577"/>
      <c r="NZ2577"/>
      <c r="OA2577"/>
      <c r="OB2577"/>
      <c r="OC2577"/>
      <c r="OD2577"/>
      <c r="OE2577"/>
      <c r="OF2577"/>
      <c r="OG2577"/>
      <c r="OH2577"/>
      <c r="OI2577"/>
      <c r="OJ2577"/>
      <c r="OK2577"/>
      <c r="OL2577"/>
      <c r="OM2577"/>
      <c r="ON2577"/>
      <c r="OO2577"/>
      <c r="OP2577"/>
      <c r="OQ2577"/>
      <c r="OR2577"/>
      <c r="OS2577"/>
      <c r="OT2577"/>
      <c r="OU2577"/>
      <c r="OV2577"/>
      <c r="OW2577"/>
      <c r="OX2577"/>
      <c r="OY2577"/>
      <c r="OZ2577"/>
      <c r="PA2577"/>
      <c r="PB2577"/>
      <c r="PC2577"/>
      <c r="PD2577"/>
      <c r="PE2577"/>
      <c r="PF2577"/>
      <c r="PG2577"/>
      <c r="PH2577"/>
      <c r="PI2577"/>
      <c r="PJ2577"/>
      <c r="PK2577"/>
      <c r="PL2577"/>
      <c r="PM2577"/>
      <c r="PN2577"/>
      <c r="PO2577"/>
      <c r="PP2577"/>
      <c r="PQ2577"/>
      <c r="PR2577"/>
      <c r="PS2577"/>
      <c r="PT2577"/>
      <c r="PU2577"/>
      <c r="PV2577"/>
      <c r="PW2577"/>
      <c r="PX2577"/>
      <c r="PY2577"/>
      <c r="PZ2577"/>
      <c r="QA2577"/>
      <c r="QB2577"/>
      <c r="QC2577"/>
      <c r="QD2577"/>
      <c r="QE2577"/>
      <c r="QF2577"/>
      <c r="QG2577"/>
      <c r="QH2577"/>
      <c r="QI2577"/>
      <c r="QJ2577"/>
      <c r="QK2577"/>
      <c r="QL2577"/>
      <c r="QM2577"/>
      <c r="QN2577"/>
      <c r="QO2577"/>
      <c r="QP2577"/>
      <c r="QQ2577"/>
      <c r="QR2577"/>
      <c r="QS2577"/>
      <c r="QT2577"/>
      <c r="QU2577"/>
      <c r="QV2577"/>
      <c r="QW2577"/>
      <c r="QX2577"/>
      <c r="QY2577"/>
      <c r="QZ2577"/>
      <c r="RA2577"/>
      <c r="RB2577"/>
      <c r="RC2577"/>
      <c r="RD2577"/>
      <c r="RE2577"/>
      <c r="RF2577"/>
      <c r="RG2577"/>
      <c r="RH2577"/>
      <c r="RI2577"/>
      <c r="RJ2577"/>
      <c r="RK2577"/>
      <c r="RL2577"/>
      <c r="RM2577"/>
      <c r="RN2577"/>
      <c r="RO2577"/>
      <c r="RP2577"/>
      <c r="RQ2577"/>
      <c r="RR2577"/>
      <c r="RS2577"/>
      <c r="RT2577"/>
      <c r="RU2577"/>
      <c r="RV2577"/>
      <c r="RW2577"/>
      <c r="RX2577"/>
      <c r="RY2577"/>
      <c r="RZ2577"/>
      <c r="SA2577"/>
      <c r="SB2577"/>
      <c r="SC2577"/>
      <c r="SD2577"/>
      <c r="SE2577"/>
      <c r="SF2577"/>
      <c r="SG2577"/>
      <c r="SH2577"/>
      <c r="SI2577"/>
      <c r="SJ2577"/>
      <c r="SK2577"/>
      <c r="SL2577"/>
      <c r="SM2577"/>
      <c r="SN2577"/>
      <c r="SO2577"/>
      <c r="SP2577"/>
      <c r="SQ2577"/>
      <c r="SR2577"/>
      <c r="SS2577"/>
      <c r="ST2577"/>
      <c r="SU2577"/>
      <c r="SV2577"/>
      <c r="SW2577"/>
      <c r="SX2577"/>
      <c r="SY2577"/>
      <c r="SZ2577"/>
      <c r="TA2577"/>
      <c r="TB2577"/>
      <c r="TC2577"/>
      <c r="TD2577"/>
      <c r="TE2577"/>
      <c r="TF2577"/>
      <c r="TG2577"/>
      <c r="TH2577"/>
      <c r="TI2577"/>
      <c r="TJ2577"/>
      <c r="TK2577"/>
      <c r="TL2577"/>
      <c r="TM2577"/>
      <c r="TN2577"/>
      <c r="TO2577"/>
      <c r="TP2577"/>
      <c r="TQ2577"/>
      <c r="TR2577"/>
      <c r="TS2577"/>
      <c r="TT2577"/>
      <c r="TU2577"/>
      <c r="TV2577"/>
      <c r="TW2577"/>
      <c r="TX2577"/>
      <c r="TY2577"/>
      <c r="TZ2577"/>
      <c r="UA2577"/>
      <c r="UB2577"/>
      <c r="UC2577"/>
      <c r="UD2577"/>
      <c r="UE2577"/>
      <c r="UF2577"/>
      <c r="UG2577"/>
      <c r="UH2577"/>
      <c r="UI2577"/>
      <c r="UJ2577"/>
      <c r="UK2577"/>
      <c r="UL2577"/>
      <c r="UM2577"/>
      <c r="UN2577"/>
      <c r="UO2577"/>
      <c r="UP2577"/>
      <c r="UQ2577"/>
      <c r="UR2577"/>
      <c r="US2577"/>
      <c r="UT2577"/>
      <c r="UU2577"/>
      <c r="UV2577"/>
      <c r="UW2577"/>
      <c r="UX2577"/>
      <c r="UY2577"/>
      <c r="UZ2577"/>
      <c r="VA2577"/>
      <c r="VB2577"/>
      <c r="VC2577"/>
      <c r="VD2577"/>
      <c r="VE2577"/>
      <c r="VF2577"/>
      <c r="VG2577"/>
      <c r="VH2577"/>
      <c r="VI2577"/>
      <c r="VJ2577"/>
      <c r="VK2577"/>
      <c r="VL2577"/>
      <c r="VM2577"/>
      <c r="VN2577"/>
      <c r="VO2577"/>
      <c r="VP2577"/>
      <c r="VQ2577"/>
      <c r="VR2577"/>
      <c r="VS2577"/>
      <c r="VT2577"/>
      <c r="VU2577"/>
      <c r="VV2577"/>
      <c r="VW2577"/>
      <c r="VX2577"/>
      <c r="VY2577"/>
      <c r="VZ2577"/>
      <c r="WA2577"/>
      <c r="WB2577"/>
      <c r="WC2577"/>
      <c r="WD2577"/>
      <c r="WE2577"/>
      <c r="WF2577"/>
      <c r="WG2577"/>
      <c r="WH2577"/>
      <c r="WI2577"/>
      <c r="WJ2577"/>
      <c r="WK2577"/>
      <c r="WL2577"/>
      <c r="WM2577"/>
      <c r="WN2577"/>
      <c r="WO2577"/>
      <c r="WP2577"/>
      <c r="WQ2577"/>
      <c r="WR2577"/>
      <c r="WS2577"/>
      <c r="WT2577"/>
      <c r="WU2577"/>
      <c r="WV2577"/>
      <c r="WW2577"/>
      <c r="WX2577"/>
      <c r="WY2577"/>
      <c r="WZ2577"/>
      <c r="XA2577"/>
      <c r="XB2577"/>
      <c r="XC2577"/>
      <c r="XD2577"/>
      <c r="XE2577"/>
      <c r="XF2577"/>
      <c r="XG2577"/>
      <c r="XH2577"/>
      <c r="XI2577"/>
      <c r="XJ2577"/>
      <c r="XK2577"/>
      <c r="XL2577"/>
      <c r="XM2577"/>
      <c r="XN2577"/>
      <c r="XO2577"/>
      <c r="XP2577"/>
      <c r="XQ2577"/>
      <c r="XR2577"/>
      <c r="XS2577"/>
      <c r="XT2577"/>
      <c r="XU2577"/>
      <c r="XV2577"/>
      <c r="XW2577"/>
      <c r="XX2577"/>
      <c r="XY2577"/>
      <c r="XZ2577"/>
      <c r="YA2577"/>
      <c r="YB2577"/>
      <c r="YC2577"/>
      <c r="YD2577"/>
      <c r="YE2577"/>
      <c r="YF2577"/>
      <c r="YG2577"/>
      <c r="YH2577"/>
      <c r="YI2577"/>
      <c r="YJ2577"/>
      <c r="YK2577"/>
      <c r="YL2577"/>
      <c r="YM2577"/>
      <c r="YN2577"/>
      <c r="YO2577"/>
      <c r="YP2577"/>
      <c r="YQ2577"/>
      <c r="YR2577"/>
      <c r="YS2577"/>
      <c r="YT2577"/>
      <c r="YU2577"/>
      <c r="YV2577"/>
      <c r="YW2577"/>
      <c r="YX2577"/>
      <c r="YY2577"/>
      <c r="YZ2577"/>
      <c r="ZA2577"/>
      <c r="ZB2577"/>
      <c r="ZC2577"/>
      <c r="ZD2577"/>
      <c r="ZE2577"/>
      <c r="ZF2577"/>
      <c r="ZG2577"/>
      <c r="ZH2577"/>
      <c r="ZI2577"/>
      <c r="ZJ2577"/>
      <c r="ZK2577"/>
      <c r="ZL2577"/>
      <c r="ZM2577"/>
      <c r="ZN2577"/>
      <c r="ZO2577"/>
      <c r="ZP2577"/>
      <c r="ZQ2577"/>
      <c r="ZR2577"/>
      <c r="ZS2577"/>
      <c r="ZT2577"/>
      <c r="ZU2577"/>
      <c r="ZV2577"/>
      <c r="ZW2577"/>
      <c r="ZX2577"/>
      <c r="ZY2577"/>
      <c r="ZZ2577"/>
      <c r="AAA2577"/>
      <c r="AAB2577"/>
      <c r="AAC2577"/>
      <c r="AAD2577"/>
      <c r="AAE2577"/>
      <c r="AAF2577"/>
      <c r="AAG2577"/>
      <c r="AAH2577"/>
      <c r="AAI2577"/>
      <c r="AAJ2577"/>
      <c r="AAK2577"/>
      <c r="AAL2577"/>
      <c r="AAM2577"/>
      <c r="AAN2577"/>
      <c r="AAO2577"/>
      <c r="AAP2577"/>
      <c r="AAQ2577"/>
      <c r="AAR2577"/>
      <c r="AAS2577"/>
      <c r="AAT2577"/>
      <c r="AAU2577"/>
      <c r="AAV2577"/>
      <c r="AAW2577"/>
      <c r="AAX2577"/>
      <c r="AAY2577"/>
      <c r="AAZ2577"/>
      <c r="ABA2577"/>
      <c r="ABB2577"/>
      <c r="ABC2577"/>
      <c r="ABD2577"/>
      <c r="ABE2577"/>
      <c r="ABF2577"/>
      <c r="ABG2577"/>
      <c r="ABH2577"/>
      <c r="ABI2577"/>
      <c r="ABJ2577"/>
      <c r="ABK2577"/>
      <c r="ABL2577"/>
      <c r="ABM2577"/>
      <c r="ABN2577"/>
      <c r="ABO2577"/>
      <c r="ABP2577"/>
      <c r="ABQ2577"/>
      <c r="ABR2577"/>
      <c r="ABS2577"/>
      <c r="ABT2577"/>
      <c r="ABU2577"/>
      <c r="ABV2577"/>
      <c r="ABW2577"/>
      <c r="ABX2577"/>
      <c r="ABY2577"/>
      <c r="ABZ2577"/>
      <c r="ACA2577"/>
      <c r="ACB2577"/>
      <c r="ACC2577"/>
      <c r="ACD2577"/>
      <c r="ACE2577"/>
      <c r="ACF2577"/>
      <c r="ACG2577"/>
      <c r="ACH2577"/>
      <c r="ACI2577"/>
      <c r="ACJ2577"/>
      <c r="ACK2577"/>
      <c r="ACL2577"/>
      <c r="ACM2577"/>
      <c r="ACN2577"/>
      <c r="ACO2577"/>
      <c r="ACP2577"/>
      <c r="ACQ2577"/>
      <c r="ACR2577"/>
      <c r="ACS2577"/>
      <c r="ACT2577"/>
      <c r="ACU2577"/>
      <c r="ACV2577"/>
      <c r="ACW2577"/>
      <c r="ACX2577"/>
      <c r="ACY2577"/>
      <c r="ACZ2577"/>
      <c r="ADA2577"/>
      <c r="ADB2577"/>
      <c r="ADC2577"/>
      <c r="ADD2577"/>
      <c r="ADE2577"/>
      <c r="ADF2577"/>
      <c r="ADG2577"/>
      <c r="ADH2577"/>
      <c r="ADI2577"/>
      <c r="ADJ2577"/>
      <c r="ADK2577"/>
      <c r="ADL2577"/>
      <c r="ADM2577"/>
      <c r="ADN2577"/>
      <c r="ADO2577"/>
      <c r="ADP2577"/>
      <c r="ADQ2577"/>
      <c r="ADR2577"/>
      <c r="ADS2577"/>
      <c r="ADT2577"/>
      <c r="ADU2577"/>
      <c r="ADV2577"/>
      <c r="ADW2577"/>
      <c r="ADX2577"/>
      <c r="ADY2577"/>
      <c r="ADZ2577"/>
      <c r="AEA2577"/>
      <c r="AEB2577"/>
      <c r="AEC2577"/>
      <c r="AED2577"/>
      <c r="AEE2577"/>
      <c r="AEF2577"/>
      <c r="AEG2577"/>
      <c r="AEH2577"/>
      <c r="AEI2577"/>
      <c r="AEJ2577"/>
      <c r="AEK2577"/>
      <c r="AEL2577"/>
      <c r="AEM2577"/>
      <c r="AEN2577"/>
      <c r="AEO2577"/>
      <c r="AEP2577"/>
      <c r="AEQ2577"/>
      <c r="AER2577"/>
      <c r="AES2577"/>
      <c r="AET2577"/>
      <c r="AEU2577"/>
      <c r="AEV2577"/>
      <c r="AEW2577"/>
      <c r="AEX2577"/>
      <c r="AEY2577"/>
      <c r="AEZ2577"/>
      <c r="AFA2577"/>
      <c r="AFB2577"/>
      <c r="AFC2577"/>
      <c r="AFD2577"/>
      <c r="AFE2577"/>
      <c r="AFF2577"/>
      <c r="AFG2577"/>
      <c r="AFH2577"/>
      <c r="AFI2577"/>
      <c r="AFJ2577"/>
      <c r="AFK2577"/>
      <c r="AFL2577"/>
      <c r="AFM2577"/>
      <c r="AFN2577"/>
      <c r="AFO2577"/>
      <c r="AFP2577"/>
      <c r="AFQ2577"/>
      <c r="AFR2577"/>
      <c r="AFS2577"/>
      <c r="AFT2577"/>
      <c r="AFU2577"/>
      <c r="AFV2577"/>
      <c r="AFW2577"/>
      <c r="AFX2577"/>
      <c r="AFY2577"/>
      <c r="AFZ2577"/>
      <c r="AGA2577"/>
      <c r="AGB2577"/>
      <c r="AGC2577"/>
      <c r="AGD2577"/>
      <c r="AGE2577"/>
      <c r="AGF2577"/>
      <c r="AGG2577"/>
      <c r="AGH2577"/>
      <c r="AGI2577"/>
      <c r="AGJ2577"/>
      <c r="AGK2577"/>
      <c r="AGL2577"/>
      <c r="AGM2577"/>
      <c r="AGN2577"/>
      <c r="AGO2577"/>
      <c r="AGP2577"/>
      <c r="AGQ2577"/>
      <c r="AGR2577"/>
      <c r="AGS2577"/>
      <c r="AGT2577"/>
      <c r="AGU2577"/>
      <c r="AGV2577"/>
      <c r="AGW2577"/>
      <c r="AGX2577"/>
      <c r="AGY2577"/>
      <c r="AGZ2577"/>
      <c r="AHA2577"/>
      <c r="AHB2577"/>
      <c r="AHC2577"/>
      <c r="AHD2577"/>
      <c r="AHE2577"/>
      <c r="AHF2577"/>
      <c r="AHG2577"/>
      <c r="AHH2577"/>
      <c r="AHI2577"/>
      <c r="AHJ2577"/>
      <c r="AHK2577"/>
      <c r="AHL2577"/>
      <c r="AHM2577"/>
      <c r="AHN2577"/>
      <c r="AHO2577"/>
      <c r="AHP2577"/>
      <c r="AHQ2577"/>
      <c r="AHR2577"/>
      <c r="AHS2577"/>
      <c r="AHT2577"/>
      <c r="AHU2577"/>
      <c r="AHV2577"/>
      <c r="AHW2577"/>
      <c r="AHX2577"/>
      <c r="AHY2577"/>
      <c r="AHZ2577"/>
      <c r="AIA2577"/>
      <c r="AIB2577"/>
      <c r="AIC2577"/>
      <c r="AID2577"/>
      <c r="AIE2577"/>
      <c r="AIF2577"/>
      <c r="AIG2577"/>
      <c r="AIH2577"/>
      <c r="AII2577"/>
      <c r="AIJ2577"/>
      <c r="AIK2577"/>
      <c r="AIL2577"/>
      <c r="AIM2577"/>
      <c r="AIN2577"/>
      <c r="AIO2577"/>
      <c r="AIP2577"/>
      <c r="AIQ2577"/>
      <c r="AIR2577"/>
      <c r="AIS2577"/>
      <c r="AIT2577"/>
      <c r="AIU2577"/>
      <c r="AIV2577"/>
      <c r="AIW2577"/>
      <c r="AIX2577"/>
      <c r="AIY2577"/>
      <c r="AIZ2577"/>
      <c r="AJA2577"/>
      <c r="AJB2577"/>
      <c r="AJC2577"/>
      <c r="AJD2577"/>
      <c r="AJE2577"/>
      <c r="AJF2577"/>
      <c r="AJG2577"/>
      <c r="AJH2577"/>
      <c r="AJI2577"/>
      <c r="AJJ2577"/>
      <c r="AJK2577"/>
      <c r="AJL2577"/>
      <c r="AJM2577"/>
      <c r="AJN2577"/>
      <c r="AJO2577"/>
      <c r="AJP2577"/>
      <c r="AJQ2577"/>
      <c r="AJR2577"/>
      <c r="AJS2577"/>
      <c r="AJT2577"/>
      <c r="AJU2577"/>
      <c r="AJV2577"/>
      <c r="AJW2577"/>
      <c r="AJX2577"/>
      <c r="AJY2577"/>
      <c r="AJZ2577"/>
      <c r="AKA2577"/>
      <c r="AKB2577"/>
      <c r="AKC2577"/>
      <c r="AKD2577"/>
      <c r="AKE2577"/>
      <c r="AKF2577"/>
      <c r="AKG2577"/>
      <c r="AKH2577"/>
      <c r="AKI2577"/>
      <c r="AKJ2577"/>
      <c r="AKK2577"/>
      <c r="AKL2577"/>
      <c r="AKM2577"/>
      <c r="AKN2577"/>
      <c r="AKO2577"/>
      <c r="AKP2577"/>
      <c r="AKQ2577"/>
      <c r="AKR2577"/>
      <c r="AKS2577"/>
      <c r="AKT2577"/>
      <c r="AKU2577"/>
      <c r="AKV2577"/>
      <c r="AKW2577"/>
      <c r="AKX2577"/>
      <c r="AKY2577"/>
      <c r="AKZ2577"/>
      <c r="ALA2577"/>
      <c r="ALB2577"/>
      <c r="ALC2577"/>
      <c r="ALD2577"/>
      <c r="ALE2577"/>
      <c r="ALF2577"/>
      <c r="ALG2577"/>
      <c r="ALH2577"/>
      <c r="ALI2577"/>
      <c r="ALJ2577"/>
      <c r="ALK2577"/>
      <c r="ALL2577"/>
      <c r="ALM2577"/>
      <c r="ALN2577"/>
      <c r="ALO2577"/>
      <c r="ALP2577"/>
      <c r="ALQ2577"/>
      <c r="ALR2577"/>
      <c r="ALS2577"/>
      <c r="ALT2577"/>
      <c r="ALU2577"/>
      <c r="ALV2577"/>
      <c r="ALW2577"/>
      <c r="ALX2577"/>
      <c r="ALY2577"/>
      <c r="ALZ2577"/>
      <c r="AMA2577"/>
      <c r="AMB2577"/>
      <c r="AMC2577"/>
      <c r="AMD2577"/>
      <c r="AME2577"/>
      <c r="AMF2577"/>
      <c r="AMG2577"/>
      <c r="AMH2577"/>
      <c r="AMI2577"/>
      <c r="AMJ2577"/>
      <c r="AMK2577"/>
      <c r="AML2577"/>
      <c r="AMM2577"/>
      <c r="AMN2577"/>
      <c r="AMO2577"/>
      <c r="AMP2577"/>
      <c r="AMQ2577"/>
      <c r="AMR2577"/>
      <c r="AMS2577"/>
      <c r="AMT2577"/>
      <c r="AMU2577"/>
      <c r="AMV2577"/>
      <c r="AMW2577"/>
      <c r="AMX2577"/>
      <c r="AMY2577"/>
      <c r="AMZ2577"/>
      <c r="ANA2577"/>
      <c r="ANB2577"/>
      <c r="ANC2577"/>
      <c r="AND2577"/>
      <c r="ANE2577"/>
      <c r="ANF2577"/>
      <c r="ANG2577"/>
      <c r="ANH2577"/>
      <c r="ANI2577"/>
      <c r="ANJ2577"/>
      <c r="ANK2577"/>
      <c r="ANL2577"/>
      <c r="ANM2577"/>
      <c r="ANN2577"/>
      <c r="ANO2577"/>
      <c r="ANP2577"/>
      <c r="ANQ2577"/>
      <c r="ANR2577"/>
      <c r="ANS2577"/>
      <c r="ANT2577"/>
      <c r="ANU2577"/>
      <c r="ANV2577"/>
      <c r="ANW2577"/>
      <c r="ANX2577"/>
      <c r="ANY2577"/>
      <c r="ANZ2577"/>
      <c r="AOA2577"/>
      <c r="AOB2577"/>
      <c r="AOC2577"/>
      <c r="AOD2577"/>
      <c r="AOE2577"/>
      <c r="AOF2577"/>
      <c r="AOG2577"/>
      <c r="AOH2577"/>
      <c r="AOI2577"/>
      <c r="AOJ2577"/>
      <c r="AOK2577"/>
      <c r="AOL2577"/>
      <c r="AOM2577"/>
      <c r="AON2577"/>
      <c r="AOO2577"/>
      <c r="AOP2577"/>
      <c r="AOQ2577"/>
      <c r="AOR2577"/>
      <c r="AOS2577"/>
      <c r="AOT2577"/>
      <c r="AOU2577"/>
      <c r="AOV2577"/>
      <c r="AOW2577"/>
      <c r="AOX2577"/>
      <c r="AOY2577"/>
      <c r="AOZ2577"/>
      <c r="APA2577"/>
      <c r="APB2577"/>
      <c r="APC2577"/>
      <c r="APD2577"/>
      <c r="APE2577"/>
      <c r="APF2577"/>
      <c r="APG2577"/>
      <c r="APH2577"/>
      <c r="API2577"/>
      <c r="APJ2577"/>
      <c r="APK2577"/>
      <c r="APL2577"/>
      <c r="APM2577"/>
      <c r="APN2577"/>
      <c r="APO2577"/>
      <c r="APP2577"/>
      <c r="APQ2577"/>
      <c r="APR2577"/>
      <c r="APS2577"/>
    </row>
    <row r="2578" spans="1:1111" x14ac:dyDescent="0.35">
      <c r="A2578" s="3"/>
    </row>
    <row r="2579" spans="1:1111" ht="21" x14ac:dyDescent="0.5">
      <c r="A2579" s="295">
        <v>2016</v>
      </c>
    </row>
    <row r="2580" spans="1:1111" ht="21" x14ac:dyDescent="0.5">
      <c r="A2580" s="295"/>
    </row>
    <row r="2581" spans="1:1111" x14ac:dyDescent="0.35">
      <c r="A2581" s="296" t="s">
        <v>347</v>
      </c>
      <c r="B2581" s="292">
        <v>4096704</v>
      </c>
      <c r="C2581" s="292">
        <v>2356463</v>
      </c>
      <c r="D2581" s="292">
        <v>581797</v>
      </c>
      <c r="E2581" s="292">
        <v>1221111</v>
      </c>
      <c r="F2581" s="292">
        <v>1735115</v>
      </c>
      <c r="G2581" s="292">
        <v>334587</v>
      </c>
      <c r="H2581" s="109">
        <f>SUM(B2581:G2581)</f>
        <v>10325777</v>
      </c>
    </row>
    <row r="2582" spans="1:1111" x14ac:dyDescent="0.35">
      <c r="A2582" s="296" t="s">
        <v>675</v>
      </c>
      <c r="B2582" s="292">
        <v>6684704</v>
      </c>
      <c r="C2582" s="292">
        <v>3474565</v>
      </c>
      <c r="D2582" s="292">
        <v>983134</v>
      </c>
      <c r="E2582" s="292">
        <v>956529</v>
      </c>
      <c r="F2582" s="292">
        <v>2184474</v>
      </c>
      <c r="G2582" s="292">
        <v>751543</v>
      </c>
      <c r="H2582" s="109">
        <f t="shared" ref="H2582:H2602" si="200">SUM(B2582:G2582)</f>
        <v>15034949</v>
      </c>
    </row>
    <row r="2583" spans="1:1111" x14ac:dyDescent="0.35">
      <c r="A2583" s="296" t="s">
        <v>416</v>
      </c>
      <c r="B2583" s="292">
        <v>7171962</v>
      </c>
      <c r="C2583" s="292">
        <v>2201402</v>
      </c>
      <c r="D2583" s="292">
        <v>751879</v>
      </c>
      <c r="E2583" s="292">
        <v>1012682</v>
      </c>
      <c r="F2583" s="292">
        <v>2434637</v>
      </c>
      <c r="G2583" s="292">
        <v>456778</v>
      </c>
      <c r="H2583" s="109">
        <f t="shared" si="200"/>
        <v>14029340</v>
      </c>
    </row>
    <row r="2584" spans="1:1111" x14ac:dyDescent="0.35">
      <c r="A2584" s="296" t="s">
        <v>346</v>
      </c>
      <c r="B2584" s="292">
        <v>6464349</v>
      </c>
      <c r="C2584" s="292">
        <v>2029863</v>
      </c>
      <c r="D2584" s="292">
        <v>794033</v>
      </c>
      <c r="E2584" s="292">
        <v>1003480</v>
      </c>
      <c r="F2584" s="292">
        <v>2504509</v>
      </c>
      <c r="G2584" s="292">
        <v>449601</v>
      </c>
      <c r="H2584" s="109">
        <f t="shared" si="200"/>
        <v>13245835</v>
      </c>
    </row>
    <row r="2585" spans="1:1111" x14ac:dyDescent="0.35">
      <c r="A2585" s="296" t="s">
        <v>345</v>
      </c>
      <c r="B2585" s="292">
        <v>7906727</v>
      </c>
      <c r="C2585" s="292">
        <v>3246878</v>
      </c>
      <c r="D2585" s="292">
        <v>1262797</v>
      </c>
      <c r="E2585" s="292">
        <v>1142502</v>
      </c>
      <c r="F2585" s="292">
        <v>2837158</v>
      </c>
      <c r="G2585" s="292">
        <v>552779</v>
      </c>
      <c r="H2585" s="109">
        <f t="shared" si="200"/>
        <v>16948841</v>
      </c>
    </row>
    <row r="2586" spans="1:1111" x14ac:dyDescent="0.35">
      <c r="A2586" s="296" t="s">
        <v>342</v>
      </c>
      <c r="B2586" s="292">
        <v>1425864</v>
      </c>
      <c r="C2586" s="292">
        <v>1694849</v>
      </c>
      <c r="D2586" s="292">
        <v>511685</v>
      </c>
      <c r="E2586" s="292">
        <v>974886</v>
      </c>
      <c r="F2586" s="292">
        <v>2891349</v>
      </c>
      <c r="G2586" s="292">
        <v>344229</v>
      </c>
      <c r="H2586" s="109">
        <f t="shared" si="200"/>
        <v>7842862</v>
      </c>
    </row>
    <row r="2587" spans="1:1111" x14ac:dyDescent="0.35">
      <c r="A2587" s="296" t="s">
        <v>676</v>
      </c>
      <c r="B2587" s="292">
        <v>5648833</v>
      </c>
      <c r="C2587" s="292">
        <v>3640077</v>
      </c>
      <c r="D2587" s="292">
        <v>937558</v>
      </c>
      <c r="E2587" s="292">
        <v>1147385</v>
      </c>
      <c r="F2587" s="292">
        <v>3036743</v>
      </c>
      <c r="G2587" s="292">
        <v>352438</v>
      </c>
      <c r="H2587" s="109">
        <f t="shared" si="200"/>
        <v>14763034</v>
      </c>
    </row>
    <row r="2588" spans="1:1111" x14ac:dyDescent="0.35">
      <c r="A2588" s="296" t="s">
        <v>417</v>
      </c>
      <c r="B2588" s="292">
        <v>6019158</v>
      </c>
      <c r="C2588" s="292">
        <v>2496826</v>
      </c>
      <c r="D2588" s="292">
        <v>896142</v>
      </c>
      <c r="E2588" s="292">
        <v>1661809</v>
      </c>
      <c r="F2588" s="292">
        <v>2564097</v>
      </c>
      <c r="G2588" s="292">
        <v>308433</v>
      </c>
      <c r="H2588" s="109">
        <f t="shared" si="200"/>
        <v>13946465</v>
      </c>
    </row>
    <row r="2589" spans="1:1111" x14ac:dyDescent="0.35">
      <c r="A2589" s="296" t="s">
        <v>341</v>
      </c>
      <c r="B2589" s="292">
        <v>6232657</v>
      </c>
      <c r="C2589" s="292">
        <v>3573785</v>
      </c>
      <c r="D2589" s="292">
        <v>851801</v>
      </c>
      <c r="E2589" s="292">
        <v>1382827</v>
      </c>
      <c r="F2589" s="292">
        <v>3308439</v>
      </c>
      <c r="G2589" s="292">
        <v>383030</v>
      </c>
      <c r="H2589" s="109">
        <f t="shared" si="200"/>
        <v>15732539</v>
      </c>
    </row>
    <row r="2590" spans="1:1111" x14ac:dyDescent="0.35">
      <c r="A2590" s="296" t="s">
        <v>340</v>
      </c>
      <c r="B2590" s="292">
        <v>6714563</v>
      </c>
      <c r="C2590" s="292">
        <v>3152288</v>
      </c>
      <c r="D2590" s="292">
        <v>816569</v>
      </c>
      <c r="E2590" s="292">
        <v>1631296</v>
      </c>
      <c r="F2590" s="292">
        <v>2395989</v>
      </c>
      <c r="G2590" s="292">
        <v>389807</v>
      </c>
      <c r="H2590" s="109">
        <f t="shared" si="200"/>
        <v>15100512</v>
      </c>
    </row>
    <row r="2591" spans="1:1111" x14ac:dyDescent="0.35">
      <c r="A2591" s="296" t="s">
        <v>337</v>
      </c>
      <c r="B2591" s="292">
        <v>5117527</v>
      </c>
      <c r="C2591" s="292">
        <v>2078463</v>
      </c>
      <c r="D2591" s="292">
        <v>538399</v>
      </c>
      <c r="E2591" s="292">
        <v>1076105</v>
      </c>
      <c r="F2591" s="292">
        <v>2034274</v>
      </c>
      <c r="G2591" s="292">
        <v>263725</v>
      </c>
      <c r="H2591" s="109">
        <f t="shared" si="200"/>
        <v>11108493</v>
      </c>
    </row>
    <row r="2592" spans="1:1111" x14ac:dyDescent="0.35">
      <c r="A2592" s="296" t="s">
        <v>677</v>
      </c>
      <c r="B2592" s="292">
        <v>6294042</v>
      </c>
      <c r="C2592" s="292">
        <v>2005653</v>
      </c>
      <c r="D2592" s="292">
        <v>676706</v>
      </c>
      <c r="E2592" s="292">
        <v>1138711</v>
      </c>
      <c r="F2592" s="292">
        <v>1846320</v>
      </c>
      <c r="G2592" s="292">
        <v>355958</v>
      </c>
      <c r="H2592" s="109">
        <f t="shared" si="200"/>
        <v>12317390</v>
      </c>
    </row>
    <row r="2593" spans="1:8" x14ac:dyDescent="0.35">
      <c r="A2593" s="296" t="s">
        <v>418</v>
      </c>
      <c r="B2593" s="292">
        <v>5419350</v>
      </c>
      <c r="C2593" s="292">
        <v>1740931</v>
      </c>
      <c r="D2593" s="292">
        <v>672023</v>
      </c>
      <c r="E2593" s="292">
        <v>1088982</v>
      </c>
      <c r="F2593" s="292">
        <v>2510927</v>
      </c>
      <c r="G2593" s="292">
        <v>324577</v>
      </c>
      <c r="H2593" s="109">
        <f t="shared" si="200"/>
        <v>11756790</v>
      </c>
    </row>
    <row r="2594" spans="1:8" x14ac:dyDescent="0.35">
      <c r="A2594" s="296" t="s">
        <v>336</v>
      </c>
      <c r="B2594" s="292">
        <v>5445735</v>
      </c>
      <c r="C2594" s="292">
        <v>2656731</v>
      </c>
      <c r="D2594" s="292">
        <v>833856</v>
      </c>
      <c r="E2594" s="292">
        <v>1098255</v>
      </c>
      <c r="F2594" s="292">
        <v>2127572</v>
      </c>
      <c r="G2594" s="292">
        <v>308356</v>
      </c>
      <c r="H2594" s="109">
        <f t="shared" si="200"/>
        <v>12470505</v>
      </c>
    </row>
    <row r="2595" spans="1:8" x14ac:dyDescent="0.35">
      <c r="A2595" s="296" t="s">
        <v>335</v>
      </c>
      <c r="B2595" s="292">
        <v>4676828</v>
      </c>
      <c r="C2595" s="292">
        <v>2496894</v>
      </c>
      <c r="D2595" s="292">
        <v>726431</v>
      </c>
      <c r="E2595" s="292">
        <v>928390</v>
      </c>
      <c r="F2595" s="292">
        <v>2208671</v>
      </c>
      <c r="G2595" s="292">
        <v>246285</v>
      </c>
      <c r="H2595" s="109">
        <f t="shared" si="200"/>
        <v>11283499</v>
      </c>
    </row>
    <row r="2596" spans="1:8" x14ac:dyDescent="0.35">
      <c r="A2596" s="296" t="s">
        <v>332</v>
      </c>
      <c r="B2596" s="292">
        <v>4231889</v>
      </c>
      <c r="C2596" s="292">
        <v>1826184</v>
      </c>
      <c r="D2596" s="292">
        <v>549605</v>
      </c>
      <c r="E2596" s="292">
        <v>1259809</v>
      </c>
      <c r="F2596" s="292">
        <v>2293486</v>
      </c>
      <c r="G2596" s="292">
        <v>383156</v>
      </c>
      <c r="H2596" s="109">
        <f t="shared" si="200"/>
        <v>10544129</v>
      </c>
    </row>
    <row r="2597" spans="1:8" x14ac:dyDescent="0.35">
      <c r="A2597" s="296" t="s">
        <v>678</v>
      </c>
      <c r="B2597" s="292">
        <v>5148146</v>
      </c>
      <c r="C2597" s="292">
        <v>2017284</v>
      </c>
      <c r="D2597" s="292">
        <v>789190</v>
      </c>
      <c r="E2597" s="292">
        <v>1245515</v>
      </c>
      <c r="F2597" s="292">
        <v>2364746</v>
      </c>
      <c r="G2597" s="292">
        <v>376208</v>
      </c>
      <c r="H2597" s="109">
        <f t="shared" si="200"/>
        <v>11941089</v>
      </c>
    </row>
    <row r="2598" spans="1:8" x14ac:dyDescent="0.35">
      <c r="A2598" s="296" t="s">
        <v>419</v>
      </c>
      <c r="B2598" s="292">
        <v>5184340</v>
      </c>
      <c r="C2598" s="292">
        <v>2583698</v>
      </c>
      <c r="D2598" s="292">
        <v>759738</v>
      </c>
      <c r="E2598" s="292">
        <v>1336063</v>
      </c>
      <c r="F2598" s="292">
        <v>2854149</v>
      </c>
      <c r="G2598" s="292">
        <v>339221</v>
      </c>
      <c r="H2598" s="109">
        <f t="shared" si="200"/>
        <v>13057209</v>
      </c>
    </row>
    <row r="2599" spans="1:8" x14ac:dyDescent="0.35">
      <c r="A2599" s="296" t="s">
        <v>331</v>
      </c>
      <c r="B2599" s="292">
        <v>8041892</v>
      </c>
      <c r="C2599" s="292">
        <v>2942144</v>
      </c>
      <c r="D2599" s="292">
        <v>748843</v>
      </c>
      <c r="E2599" s="292">
        <v>1608615</v>
      </c>
      <c r="F2599" s="292">
        <v>2122391</v>
      </c>
      <c r="G2599" s="292">
        <v>330978</v>
      </c>
      <c r="H2599" s="109">
        <f t="shared" si="200"/>
        <v>15794863</v>
      </c>
    </row>
    <row r="2600" spans="1:8" x14ac:dyDescent="0.35">
      <c r="A2600" s="296" t="s">
        <v>330</v>
      </c>
      <c r="B2600" s="292">
        <v>6999992</v>
      </c>
      <c r="C2600" s="292">
        <v>4140362</v>
      </c>
      <c r="D2600" s="292">
        <v>929524</v>
      </c>
      <c r="E2600" s="292">
        <v>1065271</v>
      </c>
      <c r="F2600" s="292">
        <v>2037421</v>
      </c>
      <c r="G2600" s="292">
        <v>508337</v>
      </c>
      <c r="H2600" s="109">
        <f t="shared" si="200"/>
        <v>15680907</v>
      </c>
    </row>
    <row r="2601" spans="1:8" x14ac:dyDescent="0.35">
      <c r="A2601" s="296" t="s">
        <v>327</v>
      </c>
      <c r="B2601" s="292">
        <v>5174292</v>
      </c>
      <c r="C2601" s="292">
        <v>2257935</v>
      </c>
      <c r="D2601" s="292">
        <v>587173</v>
      </c>
      <c r="E2601" s="292">
        <v>1051216</v>
      </c>
      <c r="F2601" s="292">
        <v>2302912</v>
      </c>
      <c r="G2601" s="292">
        <v>345592</v>
      </c>
      <c r="H2601" s="109">
        <f t="shared" si="200"/>
        <v>11719120</v>
      </c>
    </row>
    <row r="2602" spans="1:8" x14ac:dyDescent="0.35">
      <c r="A2602" s="26" t="s">
        <v>1085</v>
      </c>
      <c r="B2602" s="109">
        <f>SUM(B2581:B2601)</f>
        <v>120099554</v>
      </c>
      <c r="C2602" s="109">
        <f t="shared" ref="C2602:G2602" si="201">SUM(C2581:C2601)</f>
        <v>54613275</v>
      </c>
      <c r="D2602" s="109">
        <f t="shared" si="201"/>
        <v>16198883</v>
      </c>
      <c r="E2602" s="109">
        <f t="shared" si="201"/>
        <v>25031439</v>
      </c>
      <c r="F2602" s="109">
        <f t="shared" si="201"/>
        <v>50595379</v>
      </c>
      <c r="G2602" s="39">
        <f t="shared" si="201"/>
        <v>8105618</v>
      </c>
      <c r="H2602" s="109">
        <f t="shared" si="200"/>
        <v>274644148</v>
      </c>
    </row>
    <row r="2603" spans="1:8" x14ac:dyDescent="0.35">
      <c r="A2603" s="297" t="s">
        <v>1064</v>
      </c>
      <c r="B2603" s="158">
        <f>AVERAGE(B2581:B2601)</f>
        <v>5719026.3809523806</v>
      </c>
      <c r="C2603" s="158">
        <f t="shared" ref="C2603:G2603" si="202">AVERAGE(C2581:C2601)</f>
        <v>2600632.1428571427</v>
      </c>
      <c r="D2603" s="158">
        <f t="shared" si="202"/>
        <v>771375.38095238095</v>
      </c>
      <c r="E2603" s="158">
        <f t="shared" si="202"/>
        <v>1191973.2857142857</v>
      </c>
      <c r="F2603" s="158">
        <f t="shared" si="202"/>
        <v>2409303.7619047621</v>
      </c>
      <c r="G2603" s="298">
        <f t="shared" si="202"/>
        <v>385981.80952380953</v>
      </c>
      <c r="H2603" s="158">
        <f>AVERAGE(H2581:H2601)</f>
        <v>13078292.761904761</v>
      </c>
    </row>
    <row r="2605" spans="1:8" ht="21" x14ac:dyDescent="0.5">
      <c r="A2605" s="295">
        <v>2016</v>
      </c>
    </row>
    <row r="2607" spans="1:8" x14ac:dyDescent="0.35">
      <c r="A2607" s="296" t="s">
        <v>1065</v>
      </c>
      <c r="B2607" s="292">
        <v>8139322</v>
      </c>
      <c r="C2607" s="292">
        <v>3808105</v>
      </c>
      <c r="D2607" s="292">
        <v>873817</v>
      </c>
      <c r="E2607" s="292">
        <v>1240776</v>
      </c>
      <c r="F2607" s="292">
        <v>3699019</v>
      </c>
      <c r="G2607" s="292">
        <v>575078</v>
      </c>
      <c r="H2607" s="109">
        <f>SUM(B2607:G2607)</f>
        <v>18336117</v>
      </c>
    </row>
    <row r="2608" spans="1:8" x14ac:dyDescent="0.35">
      <c r="A2608" s="296" t="s">
        <v>422</v>
      </c>
      <c r="B2608" s="292">
        <v>8118972</v>
      </c>
      <c r="C2608" s="292">
        <v>3339844</v>
      </c>
      <c r="D2608" s="292">
        <v>918573</v>
      </c>
      <c r="E2608" s="292">
        <v>1228649</v>
      </c>
      <c r="F2608" s="292">
        <v>3062486</v>
      </c>
      <c r="G2608" s="292">
        <v>561972</v>
      </c>
      <c r="H2608" s="109">
        <f t="shared" ref="H2608:H2628" si="203">SUM(B2608:G2608)</f>
        <v>17230496</v>
      </c>
    </row>
    <row r="2609" spans="1:8" x14ac:dyDescent="0.35">
      <c r="A2609" s="296" t="s">
        <v>324</v>
      </c>
      <c r="B2609" s="292">
        <v>5884744</v>
      </c>
      <c r="C2609" s="292">
        <v>3095963</v>
      </c>
      <c r="D2609" s="292">
        <v>961893</v>
      </c>
      <c r="E2609" s="292">
        <v>905433</v>
      </c>
      <c r="F2609" s="292">
        <v>2260210</v>
      </c>
      <c r="G2609" s="292">
        <v>520953</v>
      </c>
      <c r="H2609" s="109">
        <f t="shared" si="203"/>
        <v>13629196</v>
      </c>
    </row>
    <row r="2610" spans="1:8" x14ac:dyDescent="0.35">
      <c r="A2610" s="296" t="s">
        <v>323</v>
      </c>
      <c r="B2610" s="292">
        <v>8527750</v>
      </c>
      <c r="C2610" s="292">
        <v>3663915</v>
      </c>
      <c r="D2610" s="292">
        <v>843926</v>
      </c>
      <c r="E2610" s="292">
        <v>878934</v>
      </c>
      <c r="F2610" s="292">
        <v>2728925</v>
      </c>
      <c r="G2610" s="292">
        <v>526448</v>
      </c>
      <c r="H2610" s="109">
        <f t="shared" si="203"/>
        <v>17169898</v>
      </c>
    </row>
    <row r="2611" spans="1:8" x14ac:dyDescent="0.35">
      <c r="A2611" s="296" t="s">
        <v>320</v>
      </c>
      <c r="B2611" s="292">
        <v>6054887</v>
      </c>
      <c r="C2611" s="292">
        <v>3184874</v>
      </c>
      <c r="D2611" s="292">
        <v>736921</v>
      </c>
      <c r="E2611" s="292">
        <v>1138541</v>
      </c>
      <c r="F2611" s="292">
        <v>2282523</v>
      </c>
      <c r="G2611" s="292">
        <v>584372</v>
      </c>
      <c r="H2611" s="109">
        <f t="shared" si="203"/>
        <v>13982118</v>
      </c>
    </row>
    <row r="2612" spans="1:8" x14ac:dyDescent="0.35">
      <c r="A2612" s="296" t="s">
        <v>1066</v>
      </c>
      <c r="B2612" s="292">
        <v>6967626</v>
      </c>
      <c r="C2612" s="292">
        <v>2989439</v>
      </c>
      <c r="D2612" s="292">
        <v>664553</v>
      </c>
      <c r="E2612" s="292">
        <v>1761202</v>
      </c>
      <c r="F2612" s="292">
        <v>2954280</v>
      </c>
      <c r="G2612" s="292">
        <v>627421</v>
      </c>
      <c r="H2612" s="109">
        <f t="shared" si="203"/>
        <v>15964521</v>
      </c>
    </row>
    <row r="2613" spans="1:8" x14ac:dyDescent="0.35">
      <c r="A2613" s="296" t="s">
        <v>968</v>
      </c>
      <c r="B2613" s="292">
        <v>26646985</v>
      </c>
      <c r="C2613" s="292">
        <v>8820037</v>
      </c>
      <c r="D2613" s="292">
        <v>2173893</v>
      </c>
      <c r="E2613" s="292">
        <v>1915180</v>
      </c>
      <c r="F2613" s="292">
        <v>3449667</v>
      </c>
      <c r="G2613" s="292">
        <v>1511187</v>
      </c>
      <c r="H2613" s="109">
        <f t="shared" si="203"/>
        <v>44516949</v>
      </c>
    </row>
    <row r="2614" spans="1:8" x14ac:dyDescent="0.35">
      <c r="A2614" s="296" t="s">
        <v>319</v>
      </c>
      <c r="B2614" s="292">
        <v>20277139</v>
      </c>
      <c r="C2614" s="292">
        <v>5521299</v>
      </c>
      <c r="D2614" s="292">
        <v>1268204</v>
      </c>
      <c r="E2614" s="292">
        <v>1577266</v>
      </c>
      <c r="F2614" s="292">
        <v>2738392</v>
      </c>
      <c r="G2614" s="292">
        <v>960290</v>
      </c>
      <c r="H2614" s="109">
        <f t="shared" si="203"/>
        <v>32342590</v>
      </c>
    </row>
    <row r="2615" spans="1:8" x14ac:dyDescent="0.35">
      <c r="A2615" s="296" t="s">
        <v>318</v>
      </c>
      <c r="B2615" s="292">
        <v>5747133</v>
      </c>
      <c r="C2615" s="292">
        <v>3372556</v>
      </c>
      <c r="D2615" s="292">
        <v>1007387</v>
      </c>
      <c r="E2615" s="292">
        <v>1617414</v>
      </c>
      <c r="F2615" s="292">
        <v>2656636</v>
      </c>
      <c r="G2615" s="292">
        <v>1218763</v>
      </c>
      <c r="H2615" s="109">
        <f t="shared" si="203"/>
        <v>15619889</v>
      </c>
    </row>
    <row r="2616" spans="1:8" x14ac:dyDescent="0.35">
      <c r="A2616" s="296" t="s">
        <v>315</v>
      </c>
      <c r="B2616" s="292">
        <v>16703543</v>
      </c>
      <c r="C2616" s="292">
        <v>3143809</v>
      </c>
      <c r="D2616" s="292">
        <v>1058638</v>
      </c>
      <c r="E2616" s="292">
        <v>1232191</v>
      </c>
      <c r="F2616" s="292">
        <v>2822827</v>
      </c>
      <c r="G2616" s="292">
        <v>865147</v>
      </c>
      <c r="H2616" s="109">
        <f t="shared" si="203"/>
        <v>25826155</v>
      </c>
    </row>
    <row r="2617" spans="1:8" x14ac:dyDescent="0.35">
      <c r="A2617" s="296" t="s">
        <v>1067</v>
      </c>
      <c r="B2617" s="292">
        <v>11557405</v>
      </c>
      <c r="C2617" s="292">
        <v>2812201</v>
      </c>
      <c r="D2617" s="292">
        <v>959749</v>
      </c>
      <c r="E2617" s="292">
        <v>1207322</v>
      </c>
      <c r="F2617" s="292">
        <v>3071927</v>
      </c>
      <c r="G2617" s="292">
        <v>633012</v>
      </c>
      <c r="H2617" s="109">
        <f t="shared" si="203"/>
        <v>20241616</v>
      </c>
    </row>
    <row r="2618" spans="1:8" x14ac:dyDescent="0.35">
      <c r="A2618" s="296" t="s">
        <v>424</v>
      </c>
      <c r="B2618" s="292">
        <v>11867366</v>
      </c>
      <c r="C2618" s="292">
        <v>2546961</v>
      </c>
      <c r="D2618" s="292">
        <v>931865</v>
      </c>
      <c r="E2618" s="292">
        <v>1158397</v>
      </c>
      <c r="F2618" s="292">
        <v>2820326</v>
      </c>
      <c r="G2618" s="292">
        <v>557423</v>
      </c>
      <c r="H2618" s="109">
        <f t="shared" si="203"/>
        <v>19882338</v>
      </c>
    </row>
    <row r="2619" spans="1:8" x14ac:dyDescent="0.35">
      <c r="A2619" s="296" t="s">
        <v>314</v>
      </c>
      <c r="B2619" s="292">
        <v>10910270</v>
      </c>
      <c r="C2619" s="292">
        <v>2501036</v>
      </c>
      <c r="D2619" s="292">
        <v>964371</v>
      </c>
      <c r="E2619" s="292">
        <v>1267174</v>
      </c>
      <c r="F2619" s="292">
        <v>2335904</v>
      </c>
      <c r="G2619" s="292">
        <v>579613</v>
      </c>
      <c r="H2619" s="109">
        <f t="shared" si="203"/>
        <v>18558368</v>
      </c>
    </row>
    <row r="2620" spans="1:8" x14ac:dyDescent="0.35">
      <c r="A2620" s="296" t="s">
        <v>313</v>
      </c>
      <c r="B2620" s="292">
        <v>11949042</v>
      </c>
      <c r="C2620" s="292">
        <v>2336650</v>
      </c>
      <c r="D2620" s="292">
        <v>1006595</v>
      </c>
      <c r="E2620" s="292">
        <v>1109165</v>
      </c>
      <c r="F2620" s="292">
        <v>2383202</v>
      </c>
      <c r="G2620" s="292">
        <v>645648</v>
      </c>
      <c r="H2620" s="109">
        <f t="shared" si="203"/>
        <v>19430302</v>
      </c>
    </row>
    <row r="2621" spans="1:8" x14ac:dyDescent="0.35">
      <c r="A2621" s="296" t="s">
        <v>310</v>
      </c>
      <c r="B2621" s="292">
        <v>11160436</v>
      </c>
      <c r="C2621" s="292">
        <v>2192917</v>
      </c>
      <c r="D2621" s="292">
        <v>834338</v>
      </c>
      <c r="E2621" s="292">
        <v>1433120</v>
      </c>
      <c r="F2621" s="292">
        <v>2419983</v>
      </c>
      <c r="G2621" s="292">
        <v>495508</v>
      </c>
      <c r="H2621" s="109">
        <f t="shared" si="203"/>
        <v>18536302</v>
      </c>
    </row>
    <row r="2622" spans="1:8" x14ac:dyDescent="0.35">
      <c r="A2622" s="296" t="s">
        <v>1068</v>
      </c>
      <c r="B2622" s="292">
        <v>12716951</v>
      </c>
      <c r="C2622" s="292">
        <v>2284767</v>
      </c>
      <c r="D2622" s="292">
        <v>774168</v>
      </c>
      <c r="E2622" s="292">
        <v>1419891</v>
      </c>
      <c r="F2622" s="292">
        <v>2794256</v>
      </c>
      <c r="G2622" s="292">
        <v>576473</v>
      </c>
      <c r="H2622" s="109">
        <f t="shared" si="203"/>
        <v>20566506</v>
      </c>
    </row>
    <row r="2623" spans="1:8" x14ac:dyDescent="0.35">
      <c r="A2623" s="296" t="s">
        <v>425</v>
      </c>
      <c r="B2623" s="292">
        <v>18273037</v>
      </c>
      <c r="C2623" s="292">
        <v>2008723</v>
      </c>
      <c r="D2623" s="292">
        <v>906813</v>
      </c>
      <c r="E2623" s="292">
        <v>1766962</v>
      </c>
      <c r="F2623" s="292">
        <v>2079463</v>
      </c>
      <c r="G2623" s="292">
        <v>929300</v>
      </c>
      <c r="H2623" s="109">
        <f t="shared" si="203"/>
        <v>25964298</v>
      </c>
    </row>
    <row r="2624" spans="1:8" x14ac:dyDescent="0.35">
      <c r="A2624" s="296" t="s">
        <v>308</v>
      </c>
      <c r="B2624" s="292">
        <v>8570155</v>
      </c>
      <c r="C2624" s="292">
        <v>1215082</v>
      </c>
      <c r="D2624" s="292">
        <v>994925</v>
      </c>
      <c r="E2624" s="292">
        <v>1126740</v>
      </c>
      <c r="F2624" s="292">
        <v>1398746</v>
      </c>
      <c r="G2624" s="292">
        <v>869103</v>
      </c>
      <c r="H2624" s="109">
        <f t="shared" si="203"/>
        <v>14174751</v>
      </c>
    </row>
    <row r="2625" spans="1:142" x14ac:dyDescent="0.35">
      <c r="A2625" s="296" t="s">
        <v>306</v>
      </c>
      <c r="B2625" s="292">
        <v>13974075</v>
      </c>
      <c r="C2625" s="292">
        <v>2318221</v>
      </c>
      <c r="D2625" s="292">
        <v>877347</v>
      </c>
      <c r="E2625" s="292">
        <v>1798503</v>
      </c>
      <c r="F2625" s="292">
        <v>2581729</v>
      </c>
      <c r="G2625" s="292">
        <v>727725</v>
      </c>
      <c r="H2625" s="109">
        <f t="shared" si="203"/>
        <v>22277600</v>
      </c>
    </row>
    <row r="2626" spans="1:142" x14ac:dyDescent="0.35">
      <c r="A2626" s="296" t="s">
        <v>1069</v>
      </c>
      <c r="B2626" s="292">
        <v>11664900</v>
      </c>
      <c r="C2626" s="292">
        <v>2364020</v>
      </c>
      <c r="D2626" s="292">
        <v>844190</v>
      </c>
      <c r="E2626" s="292">
        <v>1598755</v>
      </c>
      <c r="F2626" s="292">
        <v>3170615</v>
      </c>
      <c r="G2626" s="292">
        <v>563678</v>
      </c>
      <c r="H2626" s="109">
        <f t="shared" si="203"/>
        <v>20206158</v>
      </c>
    </row>
    <row r="2627" spans="1:142" x14ac:dyDescent="0.35">
      <c r="A2627" s="296" t="s">
        <v>427</v>
      </c>
      <c r="B2627" s="292">
        <v>13086820</v>
      </c>
      <c r="C2627" s="292">
        <v>3236522</v>
      </c>
      <c r="D2627" s="292">
        <v>1125979</v>
      </c>
      <c r="E2627" s="292">
        <v>1233509</v>
      </c>
      <c r="F2627" s="292">
        <v>4510408</v>
      </c>
      <c r="G2627" s="292">
        <v>548743</v>
      </c>
      <c r="H2627" s="109">
        <f t="shared" si="203"/>
        <v>23741981</v>
      </c>
    </row>
    <row r="2628" spans="1:142" x14ac:dyDescent="0.35">
      <c r="A2628" s="26" t="s">
        <v>1086</v>
      </c>
      <c r="B2628" s="109">
        <f>SUM(B2607:B2627)</f>
        <v>248798558</v>
      </c>
      <c r="C2628" s="109">
        <f t="shared" ref="C2628:G2628" si="204">SUM(C2607:C2627)</f>
        <v>66756941</v>
      </c>
      <c r="D2628" s="109">
        <f t="shared" si="204"/>
        <v>20728145</v>
      </c>
      <c r="E2628" s="109">
        <f t="shared" si="204"/>
        <v>28615124</v>
      </c>
      <c r="F2628" s="109">
        <f t="shared" si="204"/>
        <v>58221524</v>
      </c>
      <c r="G2628" s="39">
        <f t="shared" si="204"/>
        <v>15077857</v>
      </c>
      <c r="H2628" s="109">
        <f t="shared" si="203"/>
        <v>438198149</v>
      </c>
    </row>
    <row r="2629" spans="1:142" s="285" customFormat="1" x14ac:dyDescent="0.35">
      <c r="A2629" s="297" t="s">
        <v>1070</v>
      </c>
      <c r="B2629" s="158">
        <f>AVERAGE(B2607:B2627)</f>
        <v>11847550.380952381</v>
      </c>
      <c r="C2629" s="158">
        <f t="shared" ref="C2629:H2629" si="205">AVERAGE(C2607:C2627)</f>
        <v>3178901.9523809524</v>
      </c>
      <c r="D2629" s="158">
        <f t="shared" si="205"/>
        <v>987054.52380952379</v>
      </c>
      <c r="E2629" s="158">
        <f t="shared" si="205"/>
        <v>1362624.9523809524</v>
      </c>
      <c r="F2629" s="158">
        <f t="shared" si="205"/>
        <v>2772453.5238095238</v>
      </c>
      <c r="G2629" s="298">
        <f t="shared" si="205"/>
        <v>717993.19047619053</v>
      </c>
      <c r="H2629" s="158">
        <f t="shared" si="205"/>
        <v>20866578.523809522</v>
      </c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  <c r="Y2629"/>
      <c r="Z2629"/>
      <c r="AA2629"/>
      <c r="AB2629"/>
      <c r="AC2629"/>
      <c r="AD2629"/>
      <c r="AE2629"/>
      <c r="AF2629"/>
      <c r="AG2629"/>
      <c r="AH2629"/>
      <c r="AI2629"/>
      <c r="AJ2629"/>
      <c r="AK2629"/>
      <c r="AL2629"/>
      <c r="AM2629"/>
      <c r="AN2629"/>
      <c r="AO2629"/>
      <c r="AP2629"/>
      <c r="AQ2629"/>
      <c r="AR2629"/>
      <c r="AS2629"/>
      <c r="AT2629"/>
      <c r="AU2629"/>
      <c r="AV2629"/>
      <c r="AW2629"/>
      <c r="AX2629"/>
      <c r="AY2629"/>
      <c r="AZ2629"/>
      <c r="BA2629"/>
      <c r="BB2629"/>
      <c r="BC2629"/>
      <c r="BD2629"/>
      <c r="BE2629"/>
      <c r="BF2629"/>
      <c r="BG2629"/>
      <c r="BH2629"/>
      <c r="BI2629"/>
      <c r="BJ2629"/>
      <c r="BK2629"/>
      <c r="BL2629"/>
      <c r="BM2629"/>
      <c r="BN2629"/>
      <c r="BO2629"/>
      <c r="BP2629"/>
      <c r="BQ2629"/>
      <c r="BR2629"/>
      <c r="BS2629"/>
      <c r="BT2629"/>
      <c r="BU2629"/>
      <c r="BV2629"/>
      <c r="BW2629"/>
      <c r="BX2629"/>
      <c r="BY2629"/>
      <c r="BZ2629"/>
      <c r="CA2629"/>
      <c r="CB2629"/>
      <c r="CC2629"/>
      <c r="CD2629"/>
      <c r="CE2629"/>
      <c r="CF2629"/>
      <c r="CG2629"/>
      <c r="CH2629"/>
      <c r="CI2629"/>
      <c r="CJ2629"/>
      <c r="CK2629"/>
      <c r="CL2629"/>
      <c r="CM2629"/>
      <c r="CN2629"/>
      <c r="CO2629"/>
      <c r="CP2629"/>
      <c r="CQ2629"/>
      <c r="CR2629"/>
      <c r="CS2629"/>
      <c r="CT2629"/>
      <c r="CU2629"/>
      <c r="CV2629"/>
      <c r="CW2629"/>
      <c r="CX2629"/>
      <c r="CY2629"/>
      <c r="CZ2629"/>
      <c r="DA2629"/>
      <c r="DB2629"/>
      <c r="DC2629"/>
      <c r="DD2629"/>
      <c r="DE2629"/>
      <c r="DF2629"/>
      <c r="DG2629"/>
      <c r="DH2629"/>
      <c r="DI2629"/>
      <c r="DJ2629"/>
      <c r="DK2629"/>
      <c r="DL2629"/>
      <c r="DM2629"/>
      <c r="DN2629"/>
      <c r="DO2629"/>
      <c r="DP2629"/>
      <c r="DQ2629"/>
      <c r="DR2629"/>
      <c r="DS2629"/>
      <c r="DT2629"/>
      <c r="DU2629"/>
      <c r="DV2629"/>
      <c r="DW2629"/>
      <c r="DX2629"/>
      <c r="DY2629"/>
      <c r="DZ2629"/>
      <c r="EA2629"/>
      <c r="EB2629"/>
      <c r="EC2629"/>
      <c r="ED2629"/>
      <c r="EE2629"/>
      <c r="EF2629"/>
      <c r="EG2629"/>
      <c r="EH2629"/>
      <c r="EI2629"/>
      <c r="EJ2629"/>
      <c r="EK2629"/>
      <c r="EL2629"/>
    </row>
    <row r="2631" spans="1:142" x14ac:dyDescent="0.35">
      <c r="A2631" s="296" t="s">
        <v>303</v>
      </c>
      <c r="B2631" s="292">
        <v>13020677</v>
      </c>
      <c r="C2631" s="292">
        <v>3437685</v>
      </c>
      <c r="D2631" s="292">
        <v>1069869</v>
      </c>
      <c r="E2631" s="292">
        <v>1309526</v>
      </c>
      <c r="F2631" s="292">
        <v>5067848</v>
      </c>
      <c r="G2631" s="292">
        <v>519061</v>
      </c>
      <c r="H2631" s="109">
        <f>SUM(B2631:G2631)</f>
        <v>24424666</v>
      </c>
    </row>
    <row r="2632" spans="1:142" x14ac:dyDescent="0.35">
      <c r="A2632" s="296" t="s">
        <v>302</v>
      </c>
      <c r="B2632" s="292">
        <v>9519270</v>
      </c>
      <c r="C2632" s="292">
        <v>2801320</v>
      </c>
      <c r="D2632" s="292">
        <v>839136</v>
      </c>
      <c r="E2632" s="292">
        <v>980470</v>
      </c>
      <c r="F2632" s="292">
        <v>2829477</v>
      </c>
      <c r="G2632" s="292">
        <v>401888</v>
      </c>
      <c r="H2632" s="109">
        <f t="shared" ref="H2632:H2651" si="206">SUM(B2632:G2632)</f>
        <v>17371561</v>
      </c>
    </row>
    <row r="2633" spans="1:142" x14ac:dyDescent="0.35">
      <c r="A2633" s="296" t="s">
        <v>299</v>
      </c>
      <c r="B2633" s="292">
        <v>9344670</v>
      </c>
      <c r="C2633" s="292">
        <v>2831431</v>
      </c>
      <c r="D2633" s="292">
        <v>1013079</v>
      </c>
      <c r="E2633" s="292">
        <v>1132505</v>
      </c>
      <c r="F2633" s="292">
        <v>2800675</v>
      </c>
      <c r="G2633" s="292">
        <v>457074</v>
      </c>
      <c r="H2633" s="109">
        <f t="shared" si="206"/>
        <v>17579434</v>
      </c>
    </row>
    <row r="2634" spans="1:142" x14ac:dyDescent="0.35">
      <c r="A2634" s="296" t="s">
        <v>913</v>
      </c>
      <c r="B2634" s="292">
        <v>6069213</v>
      </c>
      <c r="C2634" s="292">
        <v>2470898</v>
      </c>
      <c r="D2634" s="292">
        <v>792033</v>
      </c>
      <c r="E2634" s="292">
        <v>1173053</v>
      </c>
      <c r="F2634" s="292">
        <v>2832842</v>
      </c>
      <c r="G2634" s="292">
        <v>332789</v>
      </c>
      <c r="H2634" s="109">
        <f t="shared" si="206"/>
        <v>13670828</v>
      </c>
    </row>
    <row r="2635" spans="1:142" x14ac:dyDescent="0.35">
      <c r="A2635" s="296" t="s">
        <v>1071</v>
      </c>
      <c r="B2635" s="292">
        <v>7068585</v>
      </c>
      <c r="C2635" s="292">
        <v>4203137</v>
      </c>
      <c r="D2635" s="292">
        <v>681295</v>
      </c>
      <c r="E2635" s="292">
        <v>1175657</v>
      </c>
      <c r="F2635" s="292">
        <v>3571478</v>
      </c>
      <c r="G2635" s="292">
        <v>375056</v>
      </c>
      <c r="H2635" s="109">
        <f t="shared" si="206"/>
        <v>17075208</v>
      </c>
    </row>
    <row r="2636" spans="1:142" x14ac:dyDescent="0.35">
      <c r="A2636" s="296" t="s">
        <v>298</v>
      </c>
      <c r="B2636" s="292">
        <v>7712492</v>
      </c>
      <c r="C2636" s="292">
        <v>4741614</v>
      </c>
      <c r="D2636" s="292">
        <v>1228717</v>
      </c>
      <c r="E2636" s="292">
        <v>1362688</v>
      </c>
      <c r="F2636" s="292">
        <v>3279602</v>
      </c>
      <c r="G2636" s="292">
        <v>357132</v>
      </c>
      <c r="H2636" s="109">
        <f t="shared" si="206"/>
        <v>18682245</v>
      </c>
    </row>
    <row r="2637" spans="1:142" x14ac:dyDescent="0.35">
      <c r="A2637" s="296" t="s">
        <v>297</v>
      </c>
      <c r="B2637" s="292">
        <v>8032332</v>
      </c>
      <c r="C2637" s="292">
        <v>4293069</v>
      </c>
      <c r="D2637" s="292">
        <v>925655</v>
      </c>
      <c r="E2637" s="292">
        <v>1127104</v>
      </c>
      <c r="F2637" s="292">
        <v>3097082</v>
      </c>
      <c r="G2637" s="292">
        <v>364023</v>
      </c>
      <c r="H2637" s="109">
        <f t="shared" si="206"/>
        <v>17839265</v>
      </c>
    </row>
    <row r="2638" spans="1:142" x14ac:dyDescent="0.35">
      <c r="A2638" s="296" t="s">
        <v>294</v>
      </c>
      <c r="B2638" s="292">
        <v>7411404</v>
      </c>
      <c r="C2638" s="292">
        <v>4539012</v>
      </c>
      <c r="D2638" s="292">
        <v>1146795</v>
      </c>
      <c r="E2638" s="292">
        <v>1075168</v>
      </c>
      <c r="F2638" s="292">
        <v>3954408</v>
      </c>
      <c r="G2638" s="292">
        <v>356182</v>
      </c>
      <c r="H2638" s="109">
        <f t="shared" si="206"/>
        <v>18482969</v>
      </c>
    </row>
    <row r="2639" spans="1:142" x14ac:dyDescent="0.35">
      <c r="A2639" s="296" t="s">
        <v>914</v>
      </c>
      <c r="B2639" s="292">
        <v>8614396</v>
      </c>
      <c r="C2639" s="292">
        <v>5243096</v>
      </c>
      <c r="D2639" s="292">
        <v>1104132</v>
      </c>
      <c r="E2639" s="292">
        <v>1104033</v>
      </c>
      <c r="F2639" s="292">
        <v>2913093</v>
      </c>
      <c r="G2639" s="292">
        <v>390690</v>
      </c>
      <c r="H2639" s="109">
        <f t="shared" si="206"/>
        <v>19369440</v>
      </c>
    </row>
    <row r="2640" spans="1:142" x14ac:dyDescent="0.35">
      <c r="A2640" s="296" t="s">
        <v>1072</v>
      </c>
      <c r="B2640" s="292">
        <v>14848436</v>
      </c>
      <c r="C2640" s="292">
        <v>4880721</v>
      </c>
      <c r="D2640" s="292">
        <v>1993140</v>
      </c>
      <c r="E2640" s="292">
        <v>868184</v>
      </c>
      <c r="F2640" s="292">
        <v>3154344</v>
      </c>
      <c r="G2640" s="292">
        <v>433959</v>
      </c>
      <c r="H2640" s="109">
        <f t="shared" si="206"/>
        <v>26178784</v>
      </c>
    </row>
    <row r="2641" spans="1:8" x14ac:dyDescent="0.35">
      <c r="A2641" s="296" t="s">
        <v>293</v>
      </c>
      <c r="B2641" s="292">
        <v>18580465</v>
      </c>
      <c r="C2641" s="292">
        <v>4001736</v>
      </c>
      <c r="D2641" s="292">
        <v>2011558</v>
      </c>
      <c r="E2641" s="292">
        <v>1096527</v>
      </c>
      <c r="F2641" s="292">
        <v>3020161</v>
      </c>
      <c r="G2641" s="292">
        <v>645158</v>
      </c>
      <c r="H2641" s="109">
        <f t="shared" si="206"/>
        <v>29355605</v>
      </c>
    </row>
    <row r="2642" spans="1:8" x14ac:dyDescent="0.35">
      <c r="A2642" s="296" t="s">
        <v>292</v>
      </c>
      <c r="B2642" s="292">
        <v>10871634</v>
      </c>
      <c r="C2642" s="292">
        <v>2560829</v>
      </c>
      <c r="D2642" s="292">
        <v>1104684</v>
      </c>
      <c r="E2642" s="292">
        <v>866824</v>
      </c>
      <c r="F2642" s="292">
        <v>2045573</v>
      </c>
      <c r="G2642" s="292">
        <v>397827</v>
      </c>
      <c r="H2642" s="109">
        <f t="shared" si="206"/>
        <v>17847371</v>
      </c>
    </row>
    <row r="2643" spans="1:8" x14ac:dyDescent="0.35">
      <c r="A2643" s="296" t="s">
        <v>289</v>
      </c>
      <c r="B2643" s="292">
        <v>6076871</v>
      </c>
      <c r="C2643" s="292">
        <v>1728119</v>
      </c>
      <c r="D2643" s="292">
        <v>681896</v>
      </c>
      <c r="E2643" s="292">
        <v>999602</v>
      </c>
      <c r="F2643" s="292">
        <v>2009748</v>
      </c>
      <c r="G2643" s="292">
        <v>293824</v>
      </c>
      <c r="H2643" s="109">
        <f t="shared" si="206"/>
        <v>11790060</v>
      </c>
    </row>
    <row r="2644" spans="1:8" x14ac:dyDescent="0.35">
      <c r="A2644" s="296" t="s">
        <v>915</v>
      </c>
      <c r="B2644" s="292">
        <v>4522593</v>
      </c>
      <c r="C2644" s="292">
        <v>1527514</v>
      </c>
      <c r="D2644" s="292">
        <v>617537</v>
      </c>
      <c r="E2644" s="292">
        <v>1049333</v>
      </c>
      <c r="F2644" s="292">
        <v>2093601</v>
      </c>
      <c r="G2644" s="292">
        <v>339509</v>
      </c>
      <c r="H2644" s="109">
        <f t="shared" si="206"/>
        <v>10150087</v>
      </c>
    </row>
    <row r="2645" spans="1:8" x14ac:dyDescent="0.35">
      <c r="A2645" s="296" t="s">
        <v>1073</v>
      </c>
      <c r="B2645" s="292">
        <v>4057841</v>
      </c>
      <c r="C2645" s="292">
        <v>1259511</v>
      </c>
      <c r="D2645" s="292">
        <v>573482</v>
      </c>
      <c r="E2645" s="292">
        <v>921520</v>
      </c>
      <c r="F2645" s="292">
        <v>2274357</v>
      </c>
      <c r="G2645" s="292">
        <v>267864</v>
      </c>
      <c r="H2645" s="109">
        <f t="shared" si="206"/>
        <v>9354575</v>
      </c>
    </row>
    <row r="2646" spans="1:8" x14ac:dyDescent="0.35">
      <c r="A2646" s="296" t="s">
        <v>288</v>
      </c>
      <c r="B2646" s="292">
        <v>3389701</v>
      </c>
      <c r="C2646" s="292">
        <v>1536721</v>
      </c>
      <c r="D2646" s="292">
        <v>582708</v>
      </c>
      <c r="E2646" s="292">
        <v>1027721</v>
      </c>
      <c r="F2646" s="292">
        <v>1864797</v>
      </c>
      <c r="G2646" s="292">
        <v>296448</v>
      </c>
      <c r="H2646" s="109">
        <f t="shared" si="206"/>
        <v>8698096</v>
      </c>
    </row>
    <row r="2647" spans="1:8" x14ac:dyDescent="0.35">
      <c r="A2647" s="296" t="s">
        <v>287</v>
      </c>
      <c r="B2647" s="292">
        <v>1910487</v>
      </c>
      <c r="C2647" s="292">
        <v>853649</v>
      </c>
      <c r="D2647" s="292">
        <v>375295</v>
      </c>
      <c r="E2647" s="292">
        <v>820436</v>
      </c>
      <c r="F2647" s="292">
        <v>1143714</v>
      </c>
      <c r="G2647" s="292">
        <v>196745</v>
      </c>
      <c r="H2647" s="109">
        <f t="shared" si="206"/>
        <v>5300326</v>
      </c>
    </row>
    <row r="2648" spans="1:8" x14ac:dyDescent="0.35">
      <c r="A2648" s="296" t="s">
        <v>916</v>
      </c>
      <c r="B2648" s="292">
        <v>1706466</v>
      </c>
      <c r="C2648" s="292">
        <v>967465</v>
      </c>
      <c r="D2648" s="292">
        <v>296082</v>
      </c>
      <c r="E2648" s="292">
        <v>984768</v>
      </c>
      <c r="F2648" s="292">
        <v>1272677</v>
      </c>
      <c r="G2648" s="292">
        <v>234824</v>
      </c>
      <c r="H2648" s="109">
        <f t="shared" si="206"/>
        <v>5462282</v>
      </c>
    </row>
    <row r="2649" spans="1:8" x14ac:dyDescent="0.35">
      <c r="A2649" s="296" t="s">
        <v>1074</v>
      </c>
      <c r="B2649" s="292">
        <v>3500477</v>
      </c>
      <c r="C2649" s="292">
        <v>1827171</v>
      </c>
      <c r="D2649" s="292">
        <v>499243</v>
      </c>
      <c r="E2649" s="292">
        <v>882200</v>
      </c>
      <c r="F2649" s="292">
        <v>1636077</v>
      </c>
      <c r="G2649" s="292">
        <v>273113</v>
      </c>
      <c r="H2649" s="109">
        <f t="shared" si="206"/>
        <v>8618281</v>
      </c>
    </row>
    <row r="2650" spans="1:8" x14ac:dyDescent="0.35">
      <c r="A2650" s="296" t="s">
        <v>284</v>
      </c>
      <c r="B2650" s="292">
        <v>4277437</v>
      </c>
      <c r="C2650" s="292">
        <v>1667594</v>
      </c>
      <c r="D2650" s="292">
        <v>548015</v>
      </c>
      <c r="E2650" s="292">
        <v>776278</v>
      </c>
      <c r="F2650" s="292">
        <v>1622071</v>
      </c>
      <c r="G2650" s="292">
        <v>317905</v>
      </c>
      <c r="H2650" s="109">
        <f t="shared" si="206"/>
        <v>9209300</v>
      </c>
    </row>
    <row r="2651" spans="1:8" x14ac:dyDescent="0.35">
      <c r="A2651" s="296" t="s">
        <v>283</v>
      </c>
      <c r="B2651" s="292">
        <v>3478507</v>
      </c>
      <c r="C2651" s="292">
        <v>2393892</v>
      </c>
      <c r="D2651" s="292">
        <v>639757</v>
      </c>
      <c r="E2651" s="292">
        <v>764691</v>
      </c>
      <c r="F2651" s="292">
        <v>1594790</v>
      </c>
      <c r="G2651" s="292">
        <v>288440</v>
      </c>
      <c r="H2651" s="109">
        <f t="shared" si="206"/>
        <v>9160077</v>
      </c>
    </row>
    <row r="2652" spans="1:8" x14ac:dyDescent="0.35">
      <c r="A2652" s="26" t="s">
        <v>1087</v>
      </c>
      <c r="B2652" s="109">
        <f>SUM(B2631:B2651)</f>
        <v>154013954</v>
      </c>
      <c r="C2652" s="109">
        <f>SUM(C2631:C2651)</f>
        <v>59766184</v>
      </c>
      <c r="D2652" s="109">
        <f t="shared" ref="D2652:H2652" si="207">SUM(D2631:D2651)</f>
        <v>18724108</v>
      </c>
      <c r="E2652" s="109">
        <f t="shared" si="207"/>
        <v>21498288</v>
      </c>
      <c r="F2652" s="109">
        <f t="shared" si="207"/>
        <v>54078415</v>
      </c>
      <c r="G2652" s="39">
        <f t="shared" si="207"/>
        <v>7539511</v>
      </c>
      <c r="H2652" s="109">
        <f t="shared" si="207"/>
        <v>315620460</v>
      </c>
    </row>
    <row r="2653" spans="1:8" x14ac:dyDescent="0.35">
      <c r="A2653" s="297" t="s">
        <v>1075</v>
      </c>
      <c r="B2653" s="158">
        <f>AVERAGE(B2631:B2651)</f>
        <v>7333997.8095238097</v>
      </c>
      <c r="C2653" s="158">
        <f t="shared" ref="C2653:H2653" si="208">AVERAGE(C2631:C2651)</f>
        <v>2846008.7619047621</v>
      </c>
      <c r="D2653" s="158">
        <f t="shared" si="208"/>
        <v>891624.19047619053</v>
      </c>
      <c r="E2653" s="158">
        <f t="shared" si="208"/>
        <v>1023728</v>
      </c>
      <c r="F2653" s="158">
        <f t="shared" si="208"/>
        <v>2575162.6190476189</v>
      </c>
      <c r="G2653" s="298">
        <f t="shared" si="208"/>
        <v>359024.33333333331</v>
      </c>
      <c r="H2653" s="158">
        <f t="shared" si="208"/>
        <v>15029545.714285715</v>
      </c>
    </row>
    <row r="2655" spans="1:8" ht="21" x14ac:dyDescent="0.5">
      <c r="A2655" s="231">
        <v>2017</v>
      </c>
    </row>
    <row r="2656" spans="1:8" x14ac:dyDescent="0.35">
      <c r="A2656" s="296" t="s">
        <v>415</v>
      </c>
      <c r="B2656" s="292">
        <v>7525469</v>
      </c>
      <c r="C2656" s="292">
        <v>2828616</v>
      </c>
      <c r="D2656" s="292">
        <v>888802</v>
      </c>
      <c r="E2656" s="292">
        <v>911970</v>
      </c>
      <c r="F2656" s="292">
        <v>3165448</v>
      </c>
      <c r="G2656" s="292">
        <v>488506</v>
      </c>
      <c r="H2656" s="109">
        <v>15808811</v>
      </c>
    </row>
    <row r="2657" spans="1:8" x14ac:dyDescent="0.35">
      <c r="A2657" s="296" t="s">
        <v>414</v>
      </c>
      <c r="B2657" s="292">
        <v>6683939</v>
      </c>
      <c r="C2657" s="292">
        <v>2459510</v>
      </c>
      <c r="D2657" s="292">
        <v>790621</v>
      </c>
      <c r="E2657" s="292">
        <v>998634</v>
      </c>
      <c r="F2657" s="292">
        <v>2320667</v>
      </c>
      <c r="G2657" s="292">
        <v>397246</v>
      </c>
      <c r="H2657" s="109">
        <v>13650617</v>
      </c>
    </row>
    <row r="2658" spans="1:8" x14ac:dyDescent="0.35">
      <c r="A2658" s="296" t="s">
        <v>278</v>
      </c>
      <c r="B2658" s="292">
        <v>11579961</v>
      </c>
      <c r="C2658" s="292">
        <v>2193829</v>
      </c>
      <c r="D2658" s="292">
        <v>1233482</v>
      </c>
      <c r="E2658" s="292">
        <v>1062823</v>
      </c>
      <c r="F2658" s="292">
        <v>2465014</v>
      </c>
      <c r="G2658" s="292">
        <v>537254</v>
      </c>
      <c r="H2658" s="109">
        <v>19072363</v>
      </c>
    </row>
    <row r="2659" spans="1:8" x14ac:dyDescent="0.35">
      <c r="A2659" s="296" t="s">
        <v>277</v>
      </c>
      <c r="B2659" s="292">
        <v>10480079</v>
      </c>
      <c r="C2659" s="292">
        <v>2643221</v>
      </c>
      <c r="D2659" s="292">
        <v>954424</v>
      </c>
      <c r="E2659" s="292">
        <v>1014251</v>
      </c>
      <c r="F2659" s="292">
        <v>2062633</v>
      </c>
      <c r="G2659" s="292">
        <v>454590</v>
      </c>
      <c r="H2659" s="109">
        <v>17609198</v>
      </c>
    </row>
    <row r="2660" spans="1:8" x14ac:dyDescent="0.35">
      <c r="A2660" s="296" t="s">
        <v>274</v>
      </c>
      <c r="B2660" s="292">
        <v>5988122</v>
      </c>
      <c r="C2660" s="292">
        <v>1729337</v>
      </c>
      <c r="D2660" s="292">
        <v>712696</v>
      </c>
      <c r="E2660" s="292">
        <v>1017043</v>
      </c>
      <c r="F2660" s="292">
        <v>2712151</v>
      </c>
      <c r="G2660" s="292">
        <v>394884</v>
      </c>
      <c r="H2660" s="109">
        <v>12554233</v>
      </c>
    </row>
    <row r="2661" spans="1:8" x14ac:dyDescent="0.35">
      <c r="A2661" s="296" t="s">
        <v>413</v>
      </c>
      <c r="B2661" s="292">
        <v>6242419</v>
      </c>
      <c r="C2661" s="292">
        <v>2103930</v>
      </c>
      <c r="D2661" s="292">
        <v>738255</v>
      </c>
      <c r="E2661" s="292">
        <v>1080975</v>
      </c>
      <c r="F2661" s="292">
        <v>2978250</v>
      </c>
      <c r="G2661" s="292">
        <v>537370</v>
      </c>
      <c r="H2661" s="109">
        <v>13681199</v>
      </c>
    </row>
    <row r="2662" spans="1:8" x14ac:dyDescent="0.35">
      <c r="A2662" s="296" t="s">
        <v>412</v>
      </c>
      <c r="B2662" s="292">
        <v>7731086</v>
      </c>
      <c r="C2662" s="292">
        <v>2886041</v>
      </c>
      <c r="D2662" s="292">
        <v>1328705</v>
      </c>
      <c r="E2662" s="292">
        <v>1344483</v>
      </c>
      <c r="F2662" s="292">
        <v>3279517</v>
      </c>
      <c r="G2662" s="292">
        <v>647970</v>
      </c>
      <c r="H2662" s="109">
        <v>17217802</v>
      </c>
    </row>
    <row r="2663" spans="1:8" x14ac:dyDescent="0.35">
      <c r="A2663" s="296" t="s">
        <v>273</v>
      </c>
      <c r="B2663" s="292">
        <v>8880427</v>
      </c>
      <c r="C2663" s="292">
        <v>3038173</v>
      </c>
      <c r="D2663" s="292">
        <v>1015769</v>
      </c>
      <c r="E2663" s="292">
        <v>1748632</v>
      </c>
      <c r="F2663" s="292">
        <v>2892364</v>
      </c>
      <c r="G2663" s="292">
        <v>566078</v>
      </c>
      <c r="H2663" s="109">
        <v>18141443</v>
      </c>
    </row>
    <row r="2664" spans="1:8" x14ac:dyDescent="0.35">
      <c r="A2664" s="296" t="s">
        <v>272</v>
      </c>
      <c r="B2664" s="292">
        <v>9188037</v>
      </c>
      <c r="C2664" s="292">
        <v>2240749</v>
      </c>
      <c r="D2664" s="292">
        <v>836468</v>
      </c>
      <c r="E2664" s="292">
        <v>1384882</v>
      </c>
      <c r="F2664" s="292">
        <v>2387773</v>
      </c>
      <c r="G2664" s="292">
        <v>595088</v>
      </c>
      <c r="H2664" s="109">
        <v>16632997</v>
      </c>
    </row>
    <row r="2665" spans="1:8" x14ac:dyDescent="0.35">
      <c r="A2665" s="296" t="s">
        <v>411</v>
      </c>
      <c r="B2665" s="292">
        <v>8729832</v>
      </c>
      <c r="C2665" s="292">
        <v>2702917</v>
      </c>
      <c r="D2665" s="292">
        <v>1436673</v>
      </c>
      <c r="E2665" s="292">
        <v>1992145</v>
      </c>
      <c r="F2665" s="292">
        <v>2870904</v>
      </c>
      <c r="G2665" s="292">
        <v>733648</v>
      </c>
      <c r="H2665" s="109">
        <v>18466119</v>
      </c>
    </row>
    <row r="2666" spans="1:8" x14ac:dyDescent="0.35">
      <c r="A2666" s="296" t="s">
        <v>410</v>
      </c>
      <c r="B2666" s="292">
        <v>8294077</v>
      </c>
      <c r="C2666" s="292">
        <v>2153232</v>
      </c>
      <c r="D2666" s="292">
        <v>847824</v>
      </c>
      <c r="E2666" s="292">
        <v>1402965</v>
      </c>
      <c r="F2666" s="292">
        <v>2561556</v>
      </c>
      <c r="G2666" s="292">
        <v>422200</v>
      </c>
      <c r="H2666" s="109">
        <v>15681854</v>
      </c>
    </row>
    <row r="2667" spans="1:8" x14ac:dyDescent="0.35">
      <c r="A2667" s="296" t="s">
        <v>710</v>
      </c>
      <c r="B2667" s="292">
        <v>11840023</v>
      </c>
      <c r="C2667" s="292">
        <v>2500165</v>
      </c>
      <c r="D2667" s="292">
        <v>905481</v>
      </c>
      <c r="E2667" s="292">
        <v>1137931</v>
      </c>
      <c r="F2667" s="292">
        <v>2286574</v>
      </c>
      <c r="G2667" s="292">
        <v>498231</v>
      </c>
      <c r="H2667" s="109">
        <v>19168405</v>
      </c>
    </row>
    <row r="2668" spans="1:8" x14ac:dyDescent="0.35">
      <c r="A2668" s="296" t="s">
        <v>268</v>
      </c>
      <c r="B2668" s="292">
        <v>9111689</v>
      </c>
      <c r="C2668" s="292">
        <v>3177633</v>
      </c>
      <c r="D2668" s="292">
        <v>852152</v>
      </c>
      <c r="E2668" s="292">
        <v>1149412</v>
      </c>
      <c r="F2668" s="292">
        <v>2305115</v>
      </c>
      <c r="G2668" s="292">
        <v>485150</v>
      </c>
      <c r="H2668" s="109">
        <v>17081151</v>
      </c>
    </row>
    <row r="2669" spans="1:8" x14ac:dyDescent="0.35">
      <c r="A2669" s="296" t="s">
        <v>265</v>
      </c>
      <c r="B2669" s="292">
        <v>10633252</v>
      </c>
      <c r="C2669" s="292">
        <v>2438730</v>
      </c>
      <c r="D2669" s="292">
        <v>851941</v>
      </c>
      <c r="E2669" s="292">
        <v>907675</v>
      </c>
      <c r="F2669" s="292">
        <v>1886679</v>
      </c>
      <c r="G2669" s="292">
        <v>460317</v>
      </c>
      <c r="H2669" s="109">
        <v>17178594</v>
      </c>
    </row>
    <row r="2670" spans="1:8" x14ac:dyDescent="0.35">
      <c r="A2670" s="296" t="s">
        <v>409</v>
      </c>
      <c r="B2670" s="292">
        <v>6626667</v>
      </c>
      <c r="C2670" s="292">
        <v>2259306</v>
      </c>
      <c r="D2670" s="292">
        <v>731617</v>
      </c>
      <c r="E2670" s="292">
        <v>1076514</v>
      </c>
      <c r="F2670" s="292">
        <v>2251906</v>
      </c>
      <c r="G2670" s="292">
        <v>500271</v>
      </c>
      <c r="H2670" s="109">
        <v>13446281</v>
      </c>
    </row>
    <row r="2671" spans="1:8" x14ac:dyDescent="0.35">
      <c r="A2671" s="296" t="s">
        <v>408</v>
      </c>
      <c r="B2671" s="292">
        <v>8170930</v>
      </c>
      <c r="C2671" s="292">
        <v>2585045</v>
      </c>
      <c r="D2671" s="292">
        <v>809633</v>
      </c>
      <c r="E2671" s="292">
        <v>916389</v>
      </c>
      <c r="F2671" s="292">
        <v>2519732</v>
      </c>
      <c r="G2671" s="292">
        <v>661506</v>
      </c>
      <c r="H2671" s="109">
        <v>15663235</v>
      </c>
    </row>
    <row r="2672" spans="1:8" x14ac:dyDescent="0.35">
      <c r="A2672" s="296" t="s">
        <v>264</v>
      </c>
      <c r="B2672" s="292">
        <v>8236697</v>
      </c>
      <c r="C2672" s="292">
        <v>2167144</v>
      </c>
      <c r="D2672" s="292">
        <v>822646</v>
      </c>
      <c r="E2672" s="292">
        <v>995518</v>
      </c>
      <c r="F2672" s="292">
        <v>2778317</v>
      </c>
      <c r="G2672" s="292">
        <v>572547</v>
      </c>
      <c r="H2672" s="109">
        <v>15572869</v>
      </c>
    </row>
    <row r="2673" spans="1:8" x14ac:dyDescent="0.35">
      <c r="A2673" s="296" t="s">
        <v>263</v>
      </c>
      <c r="B2673" s="292">
        <v>6094617</v>
      </c>
      <c r="C2673" s="292">
        <v>1757129</v>
      </c>
      <c r="D2673" s="292">
        <v>772467</v>
      </c>
      <c r="E2673" s="292">
        <v>925235</v>
      </c>
      <c r="F2673" s="292">
        <v>2307438</v>
      </c>
      <c r="G2673" s="292">
        <v>584842</v>
      </c>
      <c r="H2673" s="109">
        <v>12441728</v>
      </c>
    </row>
    <row r="2674" spans="1:8" x14ac:dyDescent="0.35">
      <c r="A2674" s="296" t="s">
        <v>260</v>
      </c>
      <c r="B2674" s="292">
        <v>6680290</v>
      </c>
      <c r="C2674" s="292">
        <v>3228932</v>
      </c>
      <c r="D2674" s="292">
        <v>745033</v>
      </c>
      <c r="E2674" s="292">
        <v>1241249</v>
      </c>
      <c r="F2674" s="292">
        <v>2276258</v>
      </c>
      <c r="G2674" s="292">
        <v>462342</v>
      </c>
      <c r="H2674" s="109">
        <v>14634104</v>
      </c>
    </row>
    <row r="2675" spans="1:8" x14ac:dyDescent="0.35">
      <c r="A2675" s="296" t="s">
        <v>407</v>
      </c>
      <c r="B2675" s="292">
        <v>9108911</v>
      </c>
      <c r="C2675" s="292">
        <v>2812619</v>
      </c>
      <c r="D2675" s="292">
        <v>1121114</v>
      </c>
      <c r="E2675" s="292">
        <v>1006243</v>
      </c>
      <c r="F2675" s="292">
        <v>2467697</v>
      </c>
      <c r="G2675" s="292">
        <v>503164</v>
      </c>
      <c r="H2675" s="109">
        <v>17019748</v>
      </c>
    </row>
    <row r="2676" spans="1:8" x14ac:dyDescent="0.35">
      <c r="A2676" s="26" t="s">
        <v>1082</v>
      </c>
      <c r="B2676" s="109">
        <f>SUM(B2656:B2675)</f>
        <v>167826524</v>
      </c>
      <c r="C2676" s="109">
        <f t="shared" ref="C2676:H2676" si="209">SUM(C2656:C2675)</f>
        <v>49906258</v>
      </c>
      <c r="D2676" s="109">
        <f t="shared" si="209"/>
        <v>18395803</v>
      </c>
      <c r="E2676" s="109">
        <f t="shared" si="209"/>
        <v>23314969</v>
      </c>
      <c r="F2676" s="109">
        <f t="shared" si="209"/>
        <v>50775993</v>
      </c>
      <c r="G2676" s="39">
        <f t="shared" si="209"/>
        <v>10503204</v>
      </c>
      <c r="H2676" s="109">
        <f t="shared" si="209"/>
        <v>320722751</v>
      </c>
    </row>
    <row r="2677" spans="1:8" x14ac:dyDescent="0.35">
      <c r="A2677" s="297" t="s">
        <v>1076</v>
      </c>
      <c r="B2677" s="158">
        <f>AVERAGE(B2656:B2675)</f>
        <v>8391326.1999999993</v>
      </c>
      <c r="C2677" s="158">
        <f t="shared" ref="C2677:H2677" si="210">AVERAGE(C2656:C2675)</f>
        <v>2495312.9</v>
      </c>
      <c r="D2677" s="158">
        <f t="shared" si="210"/>
        <v>919790.15</v>
      </c>
      <c r="E2677" s="158">
        <f t="shared" si="210"/>
        <v>1165748.45</v>
      </c>
      <c r="F2677" s="158">
        <f t="shared" si="210"/>
        <v>2538799.65</v>
      </c>
      <c r="G2677" s="298">
        <f t="shared" si="210"/>
        <v>525160.19999999995</v>
      </c>
      <c r="H2677" s="158">
        <f t="shared" si="210"/>
        <v>16036137.550000001</v>
      </c>
    </row>
    <row r="2679" spans="1:8" x14ac:dyDescent="0.35">
      <c r="A2679" s="296" t="s">
        <v>404</v>
      </c>
      <c r="B2679" s="292">
        <v>10172705</v>
      </c>
      <c r="C2679" s="292">
        <v>2609670</v>
      </c>
      <c r="D2679" s="292">
        <v>826295</v>
      </c>
      <c r="E2679" s="292">
        <v>1327009</v>
      </c>
      <c r="F2679" s="292">
        <v>2423534</v>
      </c>
      <c r="G2679" s="292">
        <v>448540</v>
      </c>
      <c r="H2679" s="109">
        <v>17807753</v>
      </c>
    </row>
    <row r="2680" spans="1:8" x14ac:dyDescent="0.35">
      <c r="A2680" s="296" t="s">
        <v>257</v>
      </c>
      <c r="B2680" s="292">
        <v>7269367</v>
      </c>
      <c r="C2680" s="292">
        <v>2348662</v>
      </c>
      <c r="D2680" s="292">
        <v>889372</v>
      </c>
      <c r="E2680" s="292">
        <v>1294283</v>
      </c>
      <c r="F2680" s="292">
        <v>2265183</v>
      </c>
      <c r="G2680" s="292">
        <v>490654</v>
      </c>
      <c r="H2680" s="109">
        <v>14557521</v>
      </c>
    </row>
    <row r="2681" spans="1:8" x14ac:dyDescent="0.35">
      <c r="A2681" s="296" t="s">
        <v>256</v>
      </c>
      <c r="B2681" s="292">
        <v>11545044</v>
      </c>
      <c r="C2681" s="292">
        <v>2810212</v>
      </c>
      <c r="D2681" s="292">
        <v>858560</v>
      </c>
      <c r="E2681" s="292">
        <v>1034436</v>
      </c>
      <c r="F2681" s="292">
        <v>2114884</v>
      </c>
      <c r="G2681" s="292">
        <v>480503</v>
      </c>
      <c r="H2681" s="109">
        <v>18843639</v>
      </c>
    </row>
    <row r="2682" spans="1:8" x14ac:dyDescent="0.35">
      <c r="A2682" s="296" t="s">
        <v>253</v>
      </c>
      <c r="B2682" s="292">
        <v>7377290</v>
      </c>
      <c r="C2682" s="292">
        <v>1971944</v>
      </c>
      <c r="D2682" s="292">
        <v>647287</v>
      </c>
      <c r="E2682" s="292">
        <v>970764</v>
      </c>
      <c r="F2682" s="292">
        <v>1868071</v>
      </c>
      <c r="G2682" s="292">
        <v>422661</v>
      </c>
      <c r="H2682" s="109">
        <v>13258017</v>
      </c>
    </row>
    <row r="2683" spans="1:8" x14ac:dyDescent="0.35">
      <c r="A2683" s="296" t="s">
        <v>403</v>
      </c>
      <c r="B2683" s="292">
        <v>7877028</v>
      </c>
      <c r="C2683" s="292">
        <v>2011959</v>
      </c>
      <c r="D2683" s="292">
        <v>737231</v>
      </c>
      <c r="E2683" s="292">
        <v>1460977</v>
      </c>
      <c r="F2683" s="292">
        <v>2743548</v>
      </c>
      <c r="G2683" s="292">
        <v>449804</v>
      </c>
      <c r="H2683" s="109">
        <v>15280547</v>
      </c>
    </row>
    <row r="2684" spans="1:8" x14ac:dyDescent="0.35">
      <c r="A2684" s="296" t="s">
        <v>402</v>
      </c>
      <c r="B2684" s="292">
        <v>10437350</v>
      </c>
      <c r="C2684" s="292">
        <v>2225613</v>
      </c>
      <c r="D2684" s="292">
        <v>678242</v>
      </c>
      <c r="E2684" s="292">
        <v>1601843</v>
      </c>
      <c r="F2684" s="292">
        <v>3323005</v>
      </c>
      <c r="G2684" s="292">
        <v>513290</v>
      </c>
      <c r="H2684" s="109">
        <v>18779343</v>
      </c>
    </row>
    <row r="2685" spans="1:8" x14ac:dyDescent="0.35">
      <c r="A2685" s="296" t="s">
        <v>252</v>
      </c>
      <c r="B2685" s="292">
        <v>7998214</v>
      </c>
      <c r="C2685" s="292">
        <v>2521911</v>
      </c>
      <c r="D2685" s="292">
        <v>747126</v>
      </c>
      <c r="E2685" s="292">
        <v>1896706</v>
      </c>
      <c r="F2685" s="292">
        <v>2753015</v>
      </c>
      <c r="G2685" s="292">
        <v>515752</v>
      </c>
      <c r="H2685" s="109">
        <v>16432724</v>
      </c>
    </row>
    <row r="2686" spans="1:8" x14ac:dyDescent="0.35">
      <c r="A2686" s="296" t="s">
        <v>251</v>
      </c>
      <c r="B2686" s="292">
        <v>7205407</v>
      </c>
      <c r="C2686" s="292">
        <v>2316991</v>
      </c>
      <c r="D2686" s="292">
        <v>738855</v>
      </c>
      <c r="E2686" s="292">
        <v>1755063</v>
      </c>
      <c r="F2686" s="292">
        <v>3019210</v>
      </c>
      <c r="G2686" s="292">
        <v>628690</v>
      </c>
      <c r="H2686" s="109">
        <v>15664216</v>
      </c>
    </row>
    <row r="2687" spans="1:8" x14ac:dyDescent="0.35">
      <c r="A2687" s="296" t="s">
        <v>248</v>
      </c>
      <c r="B2687" s="292">
        <v>5939212</v>
      </c>
      <c r="C2687" s="292">
        <v>2338192</v>
      </c>
      <c r="D2687" s="292">
        <v>532315</v>
      </c>
      <c r="E2687" s="292">
        <v>1749425</v>
      </c>
      <c r="F2687" s="292">
        <v>2544095</v>
      </c>
      <c r="G2687" s="292">
        <v>445658</v>
      </c>
      <c r="H2687" s="109">
        <v>13548897</v>
      </c>
    </row>
    <row r="2688" spans="1:8" x14ac:dyDescent="0.35">
      <c r="A2688" s="296" t="s">
        <v>401</v>
      </c>
      <c r="B2688" s="292">
        <v>10980504</v>
      </c>
      <c r="C2688" s="292">
        <v>2563868</v>
      </c>
      <c r="D2688" s="292">
        <v>778864</v>
      </c>
      <c r="E2688" s="292">
        <v>1370250</v>
      </c>
      <c r="F2688" s="292">
        <v>2388948</v>
      </c>
      <c r="G2688" s="292">
        <v>604072</v>
      </c>
      <c r="H2688" s="109">
        <v>18686506</v>
      </c>
    </row>
    <row r="2689" spans="1:8" x14ac:dyDescent="0.35">
      <c r="A2689" s="296" t="s">
        <v>400</v>
      </c>
      <c r="B2689" s="292">
        <v>11117762</v>
      </c>
      <c r="C2689" s="292">
        <v>3226049</v>
      </c>
      <c r="D2689" s="292">
        <v>783953</v>
      </c>
      <c r="E2689" s="292">
        <v>1453883</v>
      </c>
      <c r="F2689" s="292">
        <v>2431168</v>
      </c>
      <c r="G2689" s="292">
        <v>546236</v>
      </c>
      <c r="H2689" s="109">
        <v>19559051</v>
      </c>
    </row>
    <row r="2690" spans="1:8" x14ac:dyDescent="0.35">
      <c r="A2690" s="296" t="s">
        <v>1077</v>
      </c>
      <c r="B2690" s="292">
        <v>10446432</v>
      </c>
      <c r="C2690" s="292">
        <v>3052400</v>
      </c>
      <c r="D2690" s="292">
        <v>767906</v>
      </c>
      <c r="E2690" s="292">
        <v>1534989</v>
      </c>
      <c r="F2690" s="292">
        <v>2687342</v>
      </c>
      <c r="G2690" s="292">
        <v>540399</v>
      </c>
      <c r="H2690" s="109">
        <v>19029468</v>
      </c>
    </row>
    <row r="2691" spans="1:8" x14ac:dyDescent="0.35">
      <c r="A2691" s="296" t="s">
        <v>247</v>
      </c>
      <c r="B2691" s="292">
        <v>7519999</v>
      </c>
      <c r="C2691" s="292">
        <v>2589476</v>
      </c>
      <c r="D2691" s="292">
        <v>677460</v>
      </c>
      <c r="E2691" s="292">
        <v>1611890</v>
      </c>
      <c r="F2691" s="292">
        <v>2186655</v>
      </c>
      <c r="G2691" s="292">
        <v>435618</v>
      </c>
      <c r="H2691" s="109">
        <v>15021098</v>
      </c>
    </row>
    <row r="2692" spans="1:8" x14ac:dyDescent="0.35">
      <c r="A2692" s="296" t="s">
        <v>399</v>
      </c>
      <c r="B2692" s="292">
        <v>9188964</v>
      </c>
      <c r="C2692" s="292">
        <v>2843871</v>
      </c>
      <c r="D2692" s="292">
        <v>865860</v>
      </c>
      <c r="E2692" s="292">
        <v>1527703</v>
      </c>
      <c r="F2692" s="292">
        <v>3334184</v>
      </c>
      <c r="G2692" s="292">
        <v>684568</v>
      </c>
      <c r="H2692" s="109">
        <v>18445150</v>
      </c>
    </row>
    <row r="2693" spans="1:8" x14ac:dyDescent="0.35">
      <c r="A2693" s="296" t="s">
        <v>398</v>
      </c>
      <c r="B2693" s="292">
        <v>16262285</v>
      </c>
      <c r="C2693" s="292">
        <v>2204003</v>
      </c>
      <c r="D2693" s="292">
        <v>894303</v>
      </c>
      <c r="E2693" s="292">
        <v>1486380</v>
      </c>
      <c r="F2693" s="292">
        <v>2364739</v>
      </c>
      <c r="G2693" s="292">
        <v>506349</v>
      </c>
      <c r="H2693" s="109">
        <v>23718059</v>
      </c>
    </row>
    <row r="2694" spans="1:8" x14ac:dyDescent="0.35">
      <c r="A2694" s="296" t="s">
        <v>243</v>
      </c>
      <c r="B2694" s="292">
        <v>18911122</v>
      </c>
      <c r="C2694" s="292">
        <v>2861190</v>
      </c>
      <c r="D2694" s="292">
        <v>763424</v>
      </c>
      <c r="E2694" s="292">
        <v>1688646</v>
      </c>
      <c r="F2694" s="292">
        <v>2430547</v>
      </c>
      <c r="G2694" s="292">
        <v>700503</v>
      </c>
      <c r="H2694" s="109">
        <v>27355432</v>
      </c>
    </row>
    <row r="2695" spans="1:8" x14ac:dyDescent="0.35">
      <c r="A2695" s="296" t="s">
        <v>242</v>
      </c>
      <c r="B2695" s="292">
        <v>15948810</v>
      </c>
      <c r="C2695" s="292">
        <v>2871896</v>
      </c>
      <c r="D2695" s="292">
        <v>781410</v>
      </c>
      <c r="E2695" s="292">
        <v>1702362</v>
      </c>
      <c r="F2695" s="292">
        <v>1924908</v>
      </c>
      <c r="G2695" s="292">
        <v>585997</v>
      </c>
      <c r="H2695" s="109">
        <v>23815383</v>
      </c>
    </row>
    <row r="2696" spans="1:8" x14ac:dyDescent="0.35">
      <c r="A2696" s="296" t="s">
        <v>239</v>
      </c>
      <c r="B2696" s="292">
        <v>12196907</v>
      </c>
      <c r="C2696" s="292">
        <v>2132502</v>
      </c>
      <c r="D2696" s="292">
        <v>669147</v>
      </c>
      <c r="E2696" s="292">
        <v>1616384</v>
      </c>
      <c r="F2696" s="292">
        <v>1800072</v>
      </c>
      <c r="G2696" s="292">
        <v>484300</v>
      </c>
      <c r="H2696" s="109">
        <v>18899312</v>
      </c>
    </row>
    <row r="2697" spans="1:8" x14ac:dyDescent="0.35">
      <c r="A2697" s="296" t="s">
        <v>397</v>
      </c>
      <c r="B2697" s="292">
        <v>12118445</v>
      </c>
      <c r="C2697" s="292">
        <v>2713652</v>
      </c>
      <c r="D2697" s="292">
        <v>883496</v>
      </c>
      <c r="E2697" s="292">
        <v>2207136</v>
      </c>
      <c r="F2697" s="292">
        <v>2700210</v>
      </c>
      <c r="G2697" s="292">
        <v>454533</v>
      </c>
      <c r="H2697" s="109">
        <v>21077472</v>
      </c>
    </row>
    <row r="2698" spans="1:8" x14ac:dyDescent="0.35">
      <c r="A2698" s="267" t="s">
        <v>1080</v>
      </c>
      <c r="B2698" s="109">
        <f>SUM(B2679:B2697)</f>
        <v>200512847</v>
      </c>
      <c r="C2698" s="109">
        <f>SUM(C2679:C2697)</f>
        <v>48214061</v>
      </c>
      <c r="D2698" s="109">
        <f>764361*19</f>
        <v>14522859</v>
      </c>
      <c r="E2698" s="109">
        <f t="shared" ref="E2698:H2698" si="211">SUM(E2679:E2697)</f>
        <v>29290129</v>
      </c>
      <c r="F2698" s="109">
        <f t="shared" si="211"/>
        <v>47303318</v>
      </c>
      <c r="G2698" s="109">
        <f t="shared" si="211"/>
        <v>9938127</v>
      </c>
      <c r="H2698" s="109">
        <f t="shared" si="211"/>
        <v>349779588</v>
      </c>
    </row>
    <row r="2699" spans="1:8" x14ac:dyDescent="0.35">
      <c r="A2699" s="268" t="s">
        <v>1078</v>
      </c>
      <c r="B2699" s="158">
        <f>B2698/19</f>
        <v>10553307.736842105</v>
      </c>
      <c r="C2699" s="158">
        <f t="shared" ref="C2699:G2699" si="212">C2698/19</f>
        <v>2537582.1578947366</v>
      </c>
      <c r="D2699" s="158">
        <f t="shared" si="212"/>
        <v>764361</v>
      </c>
      <c r="E2699" s="158">
        <f t="shared" si="212"/>
        <v>1541585.7368421052</v>
      </c>
      <c r="F2699" s="158">
        <v>2489668</v>
      </c>
      <c r="G2699" s="158">
        <f t="shared" si="212"/>
        <v>523059.31578947371</v>
      </c>
      <c r="H2699" s="158">
        <f>B2699+C2699+D2699+E2699+F2699+G2699</f>
        <v>18409563.947368417</v>
      </c>
    </row>
    <row r="2701" spans="1:8" x14ac:dyDescent="0.35">
      <c r="A2701" s="296" t="s">
        <v>496</v>
      </c>
      <c r="B2701" s="292">
        <v>15585160</v>
      </c>
      <c r="C2701" s="292">
        <v>4067567</v>
      </c>
      <c r="D2701" s="292">
        <v>1111496</v>
      </c>
      <c r="E2701" s="292">
        <v>1201533</v>
      </c>
      <c r="F2701" s="292">
        <v>2345943</v>
      </c>
      <c r="G2701" s="292">
        <v>605453</v>
      </c>
      <c r="H2701" s="109">
        <v>24917152</v>
      </c>
    </row>
    <row r="2702" spans="1:8" x14ac:dyDescent="0.35">
      <c r="A2702" s="296" t="s">
        <v>497</v>
      </c>
      <c r="B2702" s="292">
        <v>13055691</v>
      </c>
      <c r="C2702" s="292">
        <v>2974691</v>
      </c>
      <c r="D2702" s="292">
        <v>921599</v>
      </c>
      <c r="E2702" s="292">
        <v>1046767</v>
      </c>
      <c r="F2702" s="292">
        <v>2746783</v>
      </c>
      <c r="G2702" s="292">
        <v>580880</v>
      </c>
      <c r="H2702" s="109">
        <v>21326411</v>
      </c>
    </row>
    <row r="2703" spans="1:8" x14ac:dyDescent="0.35">
      <c r="A2703" s="296" t="s">
        <v>498</v>
      </c>
      <c r="B2703" s="292">
        <v>10825710</v>
      </c>
      <c r="C2703" s="292">
        <v>2576045</v>
      </c>
      <c r="D2703" s="292">
        <v>1142360</v>
      </c>
      <c r="E2703" s="292">
        <v>906837</v>
      </c>
      <c r="F2703" s="292">
        <v>1941666</v>
      </c>
      <c r="G2703" s="292">
        <v>522751</v>
      </c>
      <c r="H2703" s="109">
        <v>17915369</v>
      </c>
    </row>
    <row r="2704" spans="1:8" x14ac:dyDescent="0.35">
      <c r="A2704" s="296" t="s">
        <v>817</v>
      </c>
      <c r="B2704" s="292">
        <v>8262413</v>
      </c>
      <c r="C2704" s="292">
        <v>2367178</v>
      </c>
      <c r="D2704" s="292">
        <v>954860</v>
      </c>
      <c r="E2704" s="292">
        <v>920168</v>
      </c>
      <c r="F2704" s="292">
        <v>2240974</v>
      </c>
      <c r="G2704" s="292">
        <v>356069</v>
      </c>
      <c r="H2704" s="109">
        <v>15101662</v>
      </c>
    </row>
    <row r="2705" spans="1:8" x14ac:dyDescent="0.35">
      <c r="A2705" s="296" t="s">
        <v>720</v>
      </c>
      <c r="B2705" s="292">
        <v>6585281</v>
      </c>
      <c r="C2705" s="292">
        <v>2325583</v>
      </c>
      <c r="D2705" s="292">
        <v>1153947</v>
      </c>
      <c r="E2705" s="292">
        <v>1113993</v>
      </c>
      <c r="F2705" s="292">
        <v>2158957</v>
      </c>
      <c r="G2705" s="292">
        <v>498722</v>
      </c>
      <c r="H2705" s="109">
        <v>13836483</v>
      </c>
    </row>
    <row r="2706" spans="1:8" x14ac:dyDescent="0.35">
      <c r="A2706" s="296" t="s">
        <v>501</v>
      </c>
      <c r="B2706" s="292">
        <v>10236342</v>
      </c>
      <c r="C2706" s="292">
        <v>3211217</v>
      </c>
      <c r="D2706" s="292">
        <v>1937759</v>
      </c>
      <c r="E2706" s="292">
        <v>1097613</v>
      </c>
      <c r="F2706" s="292">
        <v>3743346</v>
      </c>
      <c r="G2706" s="292">
        <v>475767</v>
      </c>
      <c r="H2706" s="109">
        <v>20702044</v>
      </c>
    </row>
    <row r="2707" spans="1:8" x14ac:dyDescent="0.35">
      <c r="A2707" s="296" t="s">
        <v>502</v>
      </c>
      <c r="B2707" s="292">
        <v>8855000</v>
      </c>
      <c r="C2707" s="292">
        <v>3925710</v>
      </c>
      <c r="D2707" s="292">
        <v>2067339</v>
      </c>
      <c r="E2707" s="292">
        <v>1417363</v>
      </c>
      <c r="F2707" s="292">
        <v>4099548</v>
      </c>
      <c r="G2707" s="292">
        <v>514997</v>
      </c>
      <c r="H2707" s="109">
        <v>20879957</v>
      </c>
    </row>
    <row r="2708" spans="1:8" x14ac:dyDescent="0.35">
      <c r="A2708" s="296" t="s">
        <v>503</v>
      </c>
      <c r="B2708" s="292">
        <v>10586015</v>
      </c>
      <c r="C2708" s="292">
        <v>5223754</v>
      </c>
      <c r="D2708" s="292">
        <v>1495966</v>
      </c>
      <c r="E2708" s="292">
        <v>1132070</v>
      </c>
      <c r="F2708" s="292">
        <v>3018430</v>
      </c>
      <c r="G2708" s="292">
        <v>529911</v>
      </c>
      <c r="H2708" s="109">
        <v>21986146</v>
      </c>
    </row>
    <row r="2709" spans="1:8" x14ac:dyDescent="0.35">
      <c r="A2709" s="296" t="s">
        <v>818</v>
      </c>
      <c r="B2709" s="292">
        <v>7129602</v>
      </c>
      <c r="C2709" s="292">
        <v>3916573</v>
      </c>
      <c r="D2709" s="292">
        <v>661817</v>
      </c>
      <c r="E2709" s="292">
        <v>1002129</v>
      </c>
      <c r="F2709" s="292">
        <v>2447084</v>
      </c>
      <c r="G2709" s="292">
        <v>381293</v>
      </c>
      <c r="H2709" s="109">
        <v>15538498</v>
      </c>
    </row>
    <row r="2710" spans="1:8" x14ac:dyDescent="0.35">
      <c r="A2710" s="296" t="s">
        <v>721</v>
      </c>
      <c r="B2710" s="292">
        <v>5919878</v>
      </c>
      <c r="C2710" s="292">
        <v>4328746</v>
      </c>
      <c r="D2710" s="292">
        <v>627415</v>
      </c>
      <c r="E2710" s="292">
        <v>1207155</v>
      </c>
      <c r="F2710" s="292">
        <v>3333106</v>
      </c>
      <c r="G2710" s="292">
        <v>405191</v>
      </c>
      <c r="H2710" s="109">
        <v>15821491</v>
      </c>
    </row>
    <row r="2711" spans="1:8" x14ac:dyDescent="0.35">
      <c r="A2711" s="296" t="s">
        <v>506</v>
      </c>
      <c r="B2711" s="292">
        <v>13687598</v>
      </c>
      <c r="C2711" s="292">
        <v>3909914</v>
      </c>
      <c r="D2711" s="292">
        <v>1010830</v>
      </c>
      <c r="E2711" s="292">
        <v>857844</v>
      </c>
      <c r="F2711" s="292">
        <v>2814878</v>
      </c>
      <c r="G2711" s="292">
        <v>527954</v>
      </c>
      <c r="H2711" s="109">
        <v>22809018</v>
      </c>
    </row>
    <row r="2712" spans="1:8" x14ac:dyDescent="0.35">
      <c r="A2712" s="296" t="s">
        <v>507</v>
      </c>
      <c r="B2712" s="292">
        <v>9471917</v>
      </c>
      <c r="C2712" s="292">
        <v>3434399</v>
      </c>
      <c r="D2712" s="292">
        <v>900896</v>
      </c>
      <c r="E2712" s="292">
        <v>879375</v>
      </c>
      <c r="F2712" s="292">
        <v>2504630</v>
      </c>
      <c r="G2712" s="292">
        <v>520013</v>
      </c>
      <c r="H2712" s="109">
        <v>17711230</v>
      </c>
    </row>
    <row r="2713" spans="1:8" x14ac:dyDescent="0.35">
      <c r="A2713" s="296" t="s">
        <v>508</v>
      </c>
      <c r="B2713" s="292">
        <v>5943202</v>
      </c>
      <c r="C2713" s="292">
        <v>2436058</v>
      </c>
      <c r="D2713" s="292">
        <v>723013</v>
      </c>
      <c r="E2713" s="292">
        <v>760102</v>
      </c>
      <c r="F2713" s="292">
        <v>1608980</v>
      </c>
      <c r="G2713" s="292">
        <v>336762</v>
      </c>
      <c r="H2713" s="109">
        <v>11808117</v>
      </c>
    </row>
    <row r="2714" spans="1:8" x14ac:dyDescent="0.35">
      <c r="A2714" s="296" t="s">
        <v>819</v>
      </c>
      <c r="B2714" s="292">
        <v>5231538</v>
      </c>
      <c r="C2714" s="292">
        <v>1940730</v>
      </c>
      <c r="D2714" s="292">
        <v>556438</v>
      </c>
      <c r="E2714" s="292">
        <v>953674</v>
      </c>
      <c r="F2714" s="292">
        <v>2102138</v>
      </c>
      <c r="G2714" s="292">
        <v>298816</v>
      </c>
      <c r="H2714" s="109">
        <v>11083334</v>
      </c>
    </row>
    <row r="2715" spans="1:8" x14ac:dyDescent="0.35">
      <c r="A2715" s="296" t="s">
        <v>722</v>
      </c>
      <c r="B2715" s="292">
        <v>9977132</v>
      </c>
      <c r="C2715" s="292">
        <v>4662052</v>
      </c>
      <c r="D2715" s="292">
        <v>970672</v>
      </c>
      <c r="E2715" s="292">
        <v>1230179</v>
      </c>
      <c r="F2715" s="292">
        <v>2413077</v>
      </c>
      <c r="G2715" s="292">
        <v>584440</v>
      </c>
      <c r="H2715" s="109">
        <v>19837552</v>
      </c>
    </row>
    <row r="2716" spans="1:8" x14ac:dyDescent="0.35">
      <c r="A2716" s="296" t="s">
        <v>511</v>
      </c>
      <c r="B2716" s="292">
        <v>9572339</v>
      </c>
      <c r="C2716" s="292">
        <v>3452973</v>
      </c>
      <c r="D2716" s="292">
        <v>925601</v>
      </c>
      <c r="E2716" s="292">
        <v>1171257</v>
      </c>
      <c r="F2716" s="292">
        <v>2626584</v>
      </c>
      <c r="G2716" s="292">
        <v>478186</v>
      </c>
      <c r="H2716" s="109">
        <v>18226940</v>
      </c>
    </row>
    <row r="2717" spans="1:8" x14ac:dyDescent="0.35">
      <c r="A2717" s="296" t="s">
        <v>512</v>
      </c>
      <c r="B2717" s="292">
        <v>8928715</v>
      </c>
      <c r="C2717" s="292">
        <v>2973181</v>
      </c>
      <c r="D2717" s="292">
        <v>748604</v>
      </c>
      <c r="E2717" s="292">
        <v>1181097</v>
      </c>
      <c r="F2717" s="292">
        <v>2074049</v>
      </c>
      <c r="G2717" s="292">
        <v>510515</v>
      </c>
      <c r="H2717" s="109">
        <v>16416161</v>
      </c>
    </row>
    <row r="2718" spans="1:8" x14ac:dyDescent="0.35">
      <c r="A2718" s="296" t="s">
        <v>513</v>
      </c>
      <c r="B2718" s="292">
        <v>5956242</v>
      </c>
      <c r="C2718" s="292">
        <v>3099804</v>
      </c>
      <c r="D2718" s="292">
        <v>660033</v>
      </c>
      <c r="E2718" s="292">
        <v>1166005</v>
      </c>
      <c r="F2718" s="292">
        <v>1839694</v>
      </c>
      <c r="G2718" s="292">
        <v>443432</v>
      </c>
      <c r="H2718" s="109">
        <v>13165210</v>
      </c>
    </row>
    <row r="2719" spans="1:8" x14ac:dyDescent="0.35">
      <c r="A2719" s="296" t="s">
        <v>820</v>
      </c>
      <c r="B2719" s="292">
        <v>6373106</v>
      </c>
      <c r="C2719" s="292">
        <v>2925312</v>
      </c>
      <c r="D2719" s="292">
        <v>764518</v>
      </c>
      <c r="E2719" s="292">
        <v>1117463</v>
      </c>
      <c r="F2719" s="292">
        <v>1774575</v>
      </c>
      <c r="G2719" s="292">
        <v>598191</v>
      </c>
      <c r="H2719" s="109">
        <v>13553165</v>
      </c>
    </row>
    <row r="2720" spans="1:8" x14ac:dyDescent="0.35">
      <c r="A2720" s="296" t="s">
        <v>723</v>
      </c>
      <c r="B2720" s="292">
        <v>7302528</v>
      </c>
      <c r="C2720" s="292">
        <v>2919817</v>
      </c>
      <c r="D2720" s="292">
        <v>746019</v>
      </c>
      <c r="E2720" s="292">
        <v>966328</v>
      </c>
      <c r="F2720" s="292">
        <v>2165192</v>
      </c>
      <c r="G2720" s="292">
        <v>629000</v>
      </c>
      <c r="H2720" s="109">
        <v>14728884</v>
      </c>
    </row>
    <row r="2721" spans="1:8" x14ac:dyDescent="0.35">
      <c r="A2721" s="296" t="s">
        <v>516</v>
      </c>
      <c r="B2721" s="292">
        <v>6544530</v>
      </c>
      <c r="C2721" s="292">
        <v>1997051</v>
      </c>
      <c r="D2721" s="292">
        <v>806621</v>
      </c>
      <c r="E2721" s="292">
        <v>1068823</v>
      </c>
      <c r="F2721" s="292">
        <v>2362790</v>
      </c>
      <c r="G2721" s="292">
        <v>571454</v>
      </c>
      <c r="H2721" s="109">
        <v>13351269</v>
      </c>
    </row>
    <row r="2722" spans="1:8" x14ac:dyDescent="0.35">
      <c r="A2722" s="296" t="s">
        <v>517</v>
      </c>
      <c r="B2722" s="292">
        <v>5780600</v>
      </c>
      <c r="C2722" s="292">
        <v>2046741</v>
      </c>
      <c r="D2722" s="292">
        <v>823666</v>
      </c>
      <c r="E2722" s="292">
        <v>1183425</v>
      </c>
      <c r="F2722" s="292">
        <v>2315763</v>
      </c>
      <c r="G2722" s="292">
        <v>522558</v>
      </c>
      <c r="H2722" s="109">
        <v>12672753</v>
      </c>
    </row>
    <row r="2723" spans="1:8" x14ac:dyDescent="0.35">
      <c r="A2723" s="296" t="s">
        <v>518</v>
      </c>
      <c r="B2723" s="292">
        <v>8333174</v>
      </c>
      <c r="C2723" s="292">
        <v>2625933</v>
      </c>
      <c r="D2723" s="292">
        <v>775674</v>
      </c>
      <c r="E2723" s="292">
        <v>2025511</v>
      </c>
      <c r="F2723" s="292">
        <v>2007981</v>
      </c>
      <c r="G2723" s="292">
        <v>389963</v>
      </c>
      <c r="H2723" s="109">
        <v>16158236</v>
      </c>
    </row>
    <row r="2724" spans="1:8" x14ac:dyDescent="0.35">
      <c r="A2724" s="267" t="s">
        <v>1081</v>
      </c>
      <c r="B2724" s="109">
        <f>SUM(B2701:B2723)</f>
        <v>200143713</v>
      </c>
      <c r="C2724" s="109">
        <f t="shared" ref="C2724:H2724" si="213">SUM(C2701:C2723)</f>
        <v>73341029</v>
      </c>
      <c r="D2724" s="109">
        <f t="shared" si="213"/>
        <v>22487143</v>
      </c>
      <c r="E2724" s="109">
        <f t="shared" si="213"/>
        <v>25606711</v>
      </c>
      <c r="F2724" s="109">
        <f t="shared" si="213"/>
        <v>56686168</v>
      </c>
      <c r="G2724" s="109">
        <f t="shared" si="213"/>
        <v>11282318</v>
      </c>
      <c r="H2724" s="109">
        <f t="shared" si="213"/>
        <v>389547082</v>
      </c>
    </row>
    <row r="2725" spans="1:8" x14ac:dyDescent="0.35">
      <c r="A2725" s="268" t="s">
        <v>1079</v>
      </c>
      <c r="B2725" s="158">
        <f>B2724/23</f>
        <v>8701900.5652173907</v>
      </c>
      <c r="C2725" s="158">
        <f t="shared" ref="C2725:H2725" si="214">C2724/23</f>
        <v>3188740.3913043477</v>
      </c>
      <c r="D2725" s="158">
        <f t="shared" si="214"/>
        <v>977701.86956521741</v>
      </c>
      <c r="E2725" s="158">
        <f t="shared" si="214"/>
        <v>1113335.2608695652</v>
      </c>
      <c r="F2725" s="158">
        <f t="shared" si="214"/>
        <v>2464616</v>
      </c>
      <c r="G2725" s="158">
        <f t="shared" si="214"/>
        <v>490535.5652173913</v>
      </c>
      <c r="H2725" s="158">
        <f t="shared" si="214"/>
        <v>16936829.652173914</v>
      </c>
    </row>
    <row r="2727" spans="1:8" x14ac:dyDescent="0.35">
      <c r="A2727" s="296" t="s">
        <v>210</v>
      </c>
      <c r="B2727" s="292">
        <v>8685353</v>
      </c>
      <c r="C2727" s="292">
        <v>2837027</v>
      </c>
      <c r="D2727" s="292">
        <v>678334</v>
      </c>
      <c r="E2727" s="292">
        <v>1375806</v>
      </c>
      <c r="F2727" s="292">
        <v>1945834</v>
      </c>
      <c r="G2727" s="292">
        <v>322382</v>
      </c>
      <c r="H2727" s="109">
        <f>SUM(B2727:G2727)</f>
        <v>15844736</v>
      </c>
    </row>
    <row r="2728" spans="1:8" x14ac:dyDescent="0.35">
      <c r="A2728" s="296" t="s">
        <v>388</v>
      </c>
      <c r="B2728" s="292">
        <v>7959374</v>
      </c>
      <c r="C2728" s="292">
        <v>1997350</v>
      </c>
      <c r="D2728" s="292">
        <v>677064</v>
      </c>
      <c r="E2728" s="292">
        <v>1260696</v>
      </c>
      <c r="F2728" s="292">
        <v>2415546</v>
      </c>
      <c r="G2728" s="292">
        <v>331599</v>
      </c>
      <c r="H2728" s="109">
        <f t="shared" ref="H2728:H2745" si="215">SUM(B2728:G2728)</f>
        <v>14641629</v>
      </c>
    </row>
    <row r="2729" spans="1:8" x14ac:dyDescent="0.35">
      <c r="A2729" s="296" t="s">
        <v>999</v>
      </c>
      <c r="B2729" s="292">
        <v>10458712</v>
      </c>
      <c r="C2729" s="292">
        <v>3449736</v>
      </c>
      <c r="D2729" s="292">
        <v>767434</v>
      </c>
      <c r="E2729" s="292">
        <v>1258264</v>
      </c>
      <c r="F2729" s="292">
        <v>2688613</v>
      </c>
      <c r="G2729" s="292">
        <v>519846</v>
      </c>
      <c r="H2729" s="109">
        <f t="shared" si="215"/>
        <v>19142605</v>
      </c>
    </row>
    <row r="2730" spans="1:8" x14ac:dyDescent="0.35">
      <c r="A2730" s="296" t="s">
        <v>209</v>
      </c>
      <c r="B2730" s="292">
        <v>8439549</v>
      </c>
      <c r="C2730" s="292">
        <v>2716534</v>
      </c>
      <c r="D2730" s="292">
        <v>671599</v>
      </c>
      <c r="E2730" s="292">
        <v>1088992</v>
      </c>
      <c r="F2730" s="292">
        <v>2026718</v>
      </c>
      <c r="G2730" s="292">
        <v>374420</v>
      </c>
      <c r="H2730" s="109">
        <f t="shared" si="215"/>
        <v>15317812</v>
      </c>
    </row>
    <row r="2731" spans="1:8" x14ac:dyDescent="0.35">
      <c r="A2731" s="296" t="s">
        <v>208</v>
      </c>
      <c r="B2731" s="292">
        <v>12051595</v>
      </c>
      <c r="C2731" s="292">
        <v>2648336</v>
      </c>
      <c r="D2731" s="292">
        <v>982148</v>
      </c>
      <c r="E2731" s="292">
        <v>1595178</v>
      </c>
      <c r="F2731" s="292">
        <v>2878430</v>
      </c>
      <c r="G2731" s="292">
        <v>750377</v>
      </c>
      <c r="H2731" s="109">
        <f t="shared" si="215"/>
        <v>20906064</v>
      </c>
    </row>
    <row r="2732" spans="1:8" x14ac:dyDescent="0.35">
      <c r="A2732" s="296" t="s">
        <v>387</v>
      </c>
      <c r="B2732" s="292">
        <v>6071715</v>
      </c>
      <c r="C2732" s="292">
        <v>2278953</v>
      </c>
      <c r="D2732" s="292">
        <v>559788</v>
      </c>
      <c r="E2732" s="292">
        <v>1369285</v>
      </c>
      <c r="F2732" s="292">
        <v>2351699</v>
      </c>
      <c r="G2732" s="292">
        <v>450915</v>
      </c>
      <c r="H2732" s="109">
        <f t="shared" si="215"/>
        <v>13082355</v>
      </c>
    </row>
    <row r="2733" spans="1:8" x14ac:dyDescent="0.35">
      <c r="A2733" s="296" t="s">
        <v>386</v>
      </c>
      <c r="B2733" s="292">
        <v>8128304</v>
      </c>
      <c r="C2733" s="292">
        <v>3239905</v>
      </c>
      <c r="D2733" s="292">
        <v>726507</v>
      </c>
      <c r="E2733" s="292">
        <v>1980872</v>
      </c>
      <c r="F2733" s="292">
        <v>3668381</v>
      </c>
      <c r="G2733" s="292">
        <v>669028</v>
      </c>
      <c r="H2733" s="109">
        <f t="shared" si="215"/>
        <v>18412997</v>
      </c>
    </row>
    <row r="2734" spans="1:8" x14ac:dyDescent="0.35">
      <c r="A2734" s="296" t="s">
        <v>1000</v>
      </c>
      <c r="B2734" s="292">
        <v>8376126</v>
      </c>
      <c r="C2734" s="292">
        <v>2736416</v>
      </c>
      <c r="D2734" s="292">
        <v>850025</v>
      </c>
      <c r="E2734" s="292">
        <v>1742493</v>
      </c>
      <c r="F2734" s="292">
        <v>2779943</v>
      </c>
      <c r="G2734" s="292">
        <v>598150</v>
      </c>
      <c r="H2734" s="109">
        <f t="shared" si="215"/>
        <v>17083153</v>
      </c>
    </row>
    <row r="2735" spans="1:8" x14ac:dyDescent="0.35">
      <c r="A2735" s="296" t="s">
        <v>205</v>
      </c>
      <c r="B2735" s="292">
        <v>8286275</v>
      </c>
      <c r="C2735" s="292">
        <v>3061624</v>
      </c>
      <c r="D2735" s="292">
        <v>710488</v>
      </c>
      <c r="E2735" s="292">
        <v>1870840</v>
      </c>
      <c r="F2735" s="292">
        <v>2473247</v>
      </c>
      <c r="G2735" s="292">
        <v>565292</v>
      </c>
      <c r="H2735" s="109">
        <f t="shared" si="215"/>
        <v>16967766</v>
      </c>
    </row>
    <row r="2736" spans="1:8" x14ac:dyDescent="0.35">
      <c r="A2736" s="296" t="s">
        <v>201</v>
      </c>
      <c r="B2736" s="292">
        <v>6568297</v>
      </c>
      <c r="C2736" s="292">
        <v>1936010</v>
      </c>
      <c r="D2736" s="292">
        <v>425818</v>
      </c>
      <c r="E2736" s="292">
        <v>1165840</v>
      </c>
      <c r="F2736" s="292">
        <v>1912840</v>
      </c>
      <c r="G2736" s="292">
        <v>426075</v>
      </c>
      <c r="H2736" s="109">
        <f t="shared" si="215"/>
        <v>12434880</v>
      </c>
    </row>
    <row r="2737" spans="1:8" x14ac:dyDescent="0.35">
      <c r="A2737" s="296" t="s">
        <v>385</v>
      </c>
      <c r="B2737" s="292">
        <v>9978326</v>
      </c>
      <c r="C2737" s="292">
        <v>2550872</v>
      </c>
      <c r="D2737" s="292">
        <v>1016496</v>
      </c>
      <c r="E2737" s="292">
        <v>1665096</v>
      </c>
      <c r="F2737" s="292">
        <v>2415080</v>
      </c>
      <c r="G2737" s="292">
        <v>694336</v>
      </c>
      <c r="H2737" s="109">
        <f t="shared" si="215"/>
        <v>18320206</v>
      </c>
    </row>
    <row r="2738" spans="1:8" x14ac:dyDescent="0.35">
      <c r="A2738" s="296" t="s">
        <v>1001</v>
      </c>
      <c r="B2738" s="292">
        <v>8391229</v>
      </c>
      <c r="C2738" s="292">
        <v>2427280</v>
      </c>
      <c r="D2738" s="292">
        <v>789541</v>
      </c>
      <c r="E2738" s="292">
        <v>1623857</v>
      </c>
      <c r="F2738" s="292">
        <v>3428544</v>
      </c>
      <c r="G2738" s="292">
        <v>612515</v>
      </c>
      <c r="H2738" s="109">
        <f t="shared" si="215"/>
        <v>17272966</v>
      </c>
    </row>
    <row r="2739" spans="1:8" x14ac:dyDescent="0.35">
      <c r="A2739" s="296" t="s">
        <v>200</v>
      </c>
      <c r="B2739" s="292">
        <v>8980059</v>
      </c>
      <c r="C2739" s="292">
        <v>2722184</v>
      </c>
      <c r="D2739" s="292">
        <v>751041</v>
      </c>
      <c r="E2739" s="292">
        <v>1736449</v>
      </c>
      <c r="F2739" s="292">
        <v>2515431</v>
      </c>
      <c r="G2739" s="292">
        <v>639759</v>
      </c>
      <c r="H2739" s="109">
        <f t="shared" si="215"/>
        <v>17344923</v>
      </c>
    </row>
    <row r="2740" spans="1:8" x14ac:dyDescent="0.35">
      <c r="A2740" s="296" t="s">
        <v>199</v>
      </c>
      <c r="B2740" s="292">
        <v>7550901</v>
      </c>
      <c r="C2740" s="292">
        <v>2607646</v>
      </c>
      <c r="D2740" s="292">
        <v>688312</v>
      </c>
      <c r="E2740" s="292">
        <v>1836072</v>
      </c>
      <c r="F2740" s="292">
        <v>2646381</v>
      </c>
      <c r="G2740" s="292">
        <v>571589</v>
      </c>
      <c r="H2740" s="109">
        <f t="shared" si="215"/>
        <v>15900901</v>
      </c>
    </row>
    <row r="2741" spans="1:8" x14ac:dyDescent="0.35">
      <c r="A2741" s="296" t="s">
        <v>196</v>
      </c>
      <c r="B2741" s="292">
        <v>8388688</v>
      </c>
      <c r="C2741" s="292">
        <v>2841039</v>
      </c>
      <c r="D2741" s="292">
        <v>890033</v>
      </c>
      <c r="E2741" s="292">
        <v>1593613</v>
      </c>
      <c r="F2741" s="292">
        <v>1990364</v>
      </c>
      <c r="G2741" s="292">
        <v>681658</v>
      </c>
      <c r="H2741" s="109">
        <f t="shared" si="215"/>
        <v>16385395</v>
      </c>
    </row>
    <row r="2742" spans="1:8" x14ac:dyDescent="0.35">
      <c r="A2742" s="296" t="s">
        <v>384</v>
      </c>
      <c r="B2742" s="292">
        <v>7723831</v>
      </c>
      <c r="C2742" s="292">
        <v>2546098</v>
      </c>
      <c r="D2742" s="292">
        <v>933939</v>
      </c>
      <c r="E2742" s="292">
        <v>1938340</v>
      </c>
      <c r="F2742" s="292">
        <v>2362595</v>
      </c>
      <c r="G2742" s="292">
        <v>662692</v>
      </c>
      <c r="H2742" s="109">
        <f t="shared" si="215"/>
        <v>16167495</v>
      </c>
    </row>
    <row r="2743" spans="1:8" x14ac:dyDescent="0.35">
      <c r="A2743" s="296" t="s">
        <v>1002</v>
      </c>
      <c r="B2743" s="292">
        <v>7100769</v>
      </c>
      <c r="C2743" s="292">
        <v>2579600</v>
      </c>
      <c r="D2743" s="292">
        <v>1071263</v>
      </c>
      <c r="E2743" s="292">
        <v>1928660</v>
      </c>
      <c r="F2743" s="292">
        <v>2547418</v>
      </c>
      <c r="G2743" s="292">
        <v>622328</v>
      </c>
      <c r="H2743" s="109">
        <f t="shared" si="215"/>
        <v>15850038</v>
      </c>
    </row>
    <row r="2744" spans="1:8" x14ac:dyDescent="0.35">
      <c r="A2744" s="296" t="s">
        <v>195</v>
      </c>
      <c r="B2744" s="292">
        <v>6848595</v>
      </c>
      <c r="C2744" s="292">
        <v>2022822</v>
      </c>
      <c r="D2744" s="292">
        <v>911171</v>
      </c>
      <c r="E2744" s="292">
        <v>1470094</v>
      </c>
      <c r="F2744" s="292">
        <v>2829381</v>
      </c>
      <c r="G2744" s="292">
        <v>529057</v>
      </c>
      <c r="H2744" s="109">
        <f t="shared" si="215"/>
        <v>14611120</v>
      </c>
    </row>
    <row r="2745" spans="1:8" x14ac:dyDescent="0.35">
      <c r="A2745" s="296" t="s">
        <v>194</v>
      </c>
      <c r="B2745" s="292">
        <v>7030737</v>
      </c>
      <c r="C2745" s="292">
        <v>2147680</v>
      </c>
      <c r="D2745" s="292">
        <v>874061</v>
      </c>
      <c r="E2745" s="292">
        <v>1217107</v>
      </c>
      <c r="F2745" s="292">
        <v>2372926</v>
      </c>
      <c r="G2745" s="292">
        <v>398864</v>
      </c>
      <c r="H2745" s="109">
        <f t="shared" si="215"/>
        <v>14041375</v>
      </c>
    </row>
    <row r="2746" spans="1:8" x14ac:dyDescent="0.35">
      <c r="A2746" s="267" t="s">
        <v>1088</v>
      </c>
      <c r="B2746" s="78">
        <f>SUM(B2727:B2745)</f>
        <v>157018435</v>
      </c>
      <c r="C2746" s="78">
        <f t="shared" ref="C2746:H2746" si="216">SUM(C2727:C2745)</f>
        <v>49347112</v>
      </c>
      <c r="D2746" s="78">
        <f t="shared" si="216"/>
        <v>14975062</v>
      </c>
      <c r="E2746" s="78">
        <f t="shared" si="216"/>
        <v>29717554</v>
      </c>
      <c r="F2746" s="78">
        <f t="shared" si="216"/>
        <v>48249371</v>
      </c>
      <c r="G2746" s="78">
        <f t="shared" si="216"/>
        <v>10420882</v>
      </c>
      <c r="H2746" s="78">
        <f t="shared" si="216"/>
        <v>309728416</v>
      </c>
    </row>
    <row r="2747" spans="1:8" x14ac:dyDescent="0.35">
      <c r="A2747" s="268" t="s">
        <v>1089</v>
      </c>
      <c r="B2747" s="158">
        <f>AVERAGE(B2727:B2745)</f>
        <v>8264128.1578947371</v>
      </c>
      <c r="C2747" s="158">
        <f t="shared" ref="C2747:H2747" si="217">AVERAGE(C2727:C2745)</f>
        <v>2597216.4210526315</v>
      </c>
      <c r="D2747" s="158">
        <f t="shared" si="217"/>
        <v>788161.15789473685</v>
      </c>
      <c r="E2747" s="158">
        <f t="shared" si="217"/>
        <v>1564081.7894736843</v>
      </c>
      <c r="F2747" s="158">
        <f t="shared" si="217"/>
        <v>2539440.5789473685</v>
      </c>
      <c r="G2747" s="158">
        <f t="shared" si="217"/>
        <v>548467.47368421056</v>
      </c>
      <c r="H2747" s="158">
        <f t="shared" si="217"/>
        <v>16301495.578947369</v>
      </c>
    </row>
    <row r="2749" spans="1:8" x14ac:dyDescent="0.35">
      <c r="A2749" s="3"/>
    </row>
    <row r="2750" spans="1:8" ht="21" x14ac:dyDescent="0.5">
      <c r="A2750" s="231">
        <v>2017</v>
      </c>
    </row>
    <row r="2751" spans="1:8" x14ac:dyDescent="0.35">
      <c r="A2751" s="303" t="s">
        <v>188</v>
      </c>
      <c r="B2751" s="292">
        <v>5003783</v>
      </c>
      <c r="C2751" s="292">
        <v>1703641</v>
      </c>
      <c r="D2751" s="292">
        <v>389149</v>
      </c>
      <c r="E2751" s="292">
        <v>1605920</v>
      </c>
      <c r="F2751" s="292">
        <v>1643796</v>
      </c>
      <c r="G2751" s="292">
        <v>403925</v>
      </c>
      <c r="H2751" s="109">
        <f>SUM(B2751:G2751)</f>
        <v>10750214</v>
      </c>
    </row>
    <row r="2752" spans="1:8" x14ac:dyDescent="0.35">
      <c r="A2752" s="303" t="s">
        <v>381</v>
      </c>
      <c r="B2752" s="292">
        <v>5788869</v>
      </c>
      <c r="C2752" s="292">
        <v>1727051</v>
      </c>
      <c r="D2752" s="292">
        <v>641899</v>
      </c>
      <c r="E2752" s="292">
        <v>1459415</v>
      </c>
      <c r="F2752" s="292">
        <v>2544138</v>
      </c>
      <c r="G2752" s="292">
        <v>442402</v>
      </c>
      <c r="H2752" s="109">
        <f t="shared" ref="H2752:H2772" si="218">SUM(B2752:G2752)</f>
        <v>12603774</v>
      </c>
    </row>
    <row r="2753" spans="1:8" x14ac:dyDescent="0.35">
      <c r="A2753" s="303" t="s">
        <v>1090</v>
      </c>
      <c r="B2753" s="292">
        <v>6653547</v>
      </c>
      <c r="C2753" s="292">
        <v>1919385</v>
      </c>
      <c r="D2753" s="292">
        <v>728543</v>
      </c>
      <c r="E2753" s="292">
        <v>1266124</v>
      </c>
      <c r="F2753" s="292">
        <v>2346630</v>
      </c>
      <c r="G2753" s="292">
        <v>585464</v>
      </c>
      <c r="H2753" s="109">
        <f t="shared" si="218"/>
        <v>13499693</v>
      </c>
    </row>
    <row r="2754" spans="1:8" x14ac:dyDescent="0.35">
      <c r="A2754" s="303" t="s">
        <v>187</v>
      </c>
      <c r="B2754" s="292">
        <v>7230182</v>
      </c>
      <c r="C2754" s="292">
        <v>2127596</v>
      </c>
      <c r="D2754" s="292">
        <v>917664</v>
      </c>
      <c r="E2754" s="292">
        <v>1471300</v>
      </c>
      <c r="F2754" s="292">
        <v>3317435</v>
      </c>
      <c r="G2754" s="292">
        <v>695277</v>
      </c>
      <c r="H2754" s="109">
        <f t="shared" si="218"/>
        <v>15759454</v>
      </c>
    </row>
    <row r="2755" spans="1:8" x14ac:dyDescent="0.35">
      <c r="A2755" s="303" t="s">
        <v>186</v>
      </c>
      <c r="B2755" s="292">
        <v>7695328</v>
      </c>
      <c r="C2755" s="292">
        <v>2272848</v>
      </c>
      <c r="D2755" s="292">
        <v>835230</v>
      </c>
      <c r="E2755" s="292">
        <v>1271992</v>
      </c>
      <c r="F2755" s="292">
        <v>3270203</v>
      </c>
      <c r="G2755" s="292">
        <v>559432</v>
      </c>
      <c r="H2755" s="109">
        <f t="shared" si="218"/>
        <v>15905033</v>
      </c>
    </row>
    <row r="2756" spans="1:8" x14ac:dyDescent="0.35">
      <c r="A2756" s="303" t="s">
        <v>183</v>
      </c>
      <c r="B2756" s="292">
        <v>5842625</v>
      </c>
      <c r="C2756" s="292">
        <v>1827224</v>
      </c>
      <c r="D2756" s="292">
        <v>730307</v>
      </c>
      <c r="E2756" s="292">
        <v>1061026</v>
      </c>
      <c r="F2756" s="292">
        <v>2723445</v>
      </c>
      <c r="G2756" s="292">
        <v>454272</v>
      </c>
      <c r="H2756" s="109">
        <f t="shared" si="218"/>
        <v>12638899</v>
      </c>
    </row>
    <row r="2757" spans="1:8" x14ac:dyDescent="0.35">
      <c r="A2757" s="303" t="s">
        <v>380</v>
      </c>
      <c r="B2757" s="292">
        <v>7426201</v>
      </c>
      <c r="C2757" s="292">
        <v>2016824</v>
      </c>
      <c r="D2757" s="292">
        <v>844506</v>
      </c>
      <c r="E2757" s="292">
        <v>1151431</v>
      </c>
      <c r="F2757" s="292">
        <v>2600738</v>
      </c>
      <c r="G2757" s="292">
        <v>518897</v>
      </c>
      <c r="H2757" s="109">
        <f t="shared" si="218"/>
        <v>14558597</v>
      </c>
    </row>
    <row r="2758" spans="1:8" x14ac:dyDescent="0.35">
      <c r="A2758" s="303" t="s">
        <v>1091</v>
      </c>
      <c r="B2758" s="292">
        <v>7197556</v>
      </c>
      <c r="C2758" s="292">
        <v>1834058</v>
      </c>
      <c r="D2758" s="292">
        <v>759350</v>
      </c>
      <c r="E2758" s="292">
        <v>1517078</v>
      </c>
      <c r="F2758" s="292">
        <v>3217550</v>
      </c>
      <c r="G2758" s="292">
        <v>438275</v>
      </c>
      <c r="H2758" s="109">
        <f t="shared" si="218"/>
        <v>14963867</v>
      </c>
    </row>
    <row r="2759" spans="1:8" x14ac:dyDescent="0.35">
      <c r="A2759" s="303" t="s">
        <v>182</v>
      </c>
      <c r="B2759" s="292">
        <v>6998439</v>
      </c>
      <c r="C2759" s="292">
        <v>2516437</v>
      </c>
      <c r="D2759" s="292">
        <v>790140</v>
      </c>
      <c r="E2759" s="292">
        <v>980421</v>
      </c>
      <c r="F2759" s="292">
        <v>2734025</v>
      </c>
      <c r="G2759" s="292">
        <v>535487</v>
      </c>
      <c r="H2759" s="109">
        <f t="shared" si="218"/>
        <v>14554949</v>
      </c>
    </row>
    <row r="2760" spans="1:8" x14ac:dyDescent="0.35">
      <c r="A2760" s="303" t="s">
        <v>181</v>
      </c>
      <c r="B2760" s="292">
        <v>9233367</v>
      </c>
      <c r="C2760" s="292">
        <v>2122570</v>
      </c>
      <c r="D2760" s="292">
        <v>760052</v>
      </c>
      <c r="E2760" s="292">
        <v>815301</v>
      </c>
      <c r="F2760" s="292">
        <v>2248840</v>
      </c>
      <c r="G2760" s="292">
        <v>402738</v>
      </c>
      <c r="H2760" s="109">
        <f t="shared" si="218"/>
        <v>15582868</v>
      </c>
    </row>
    <row r="2761" spans="1:8" x14ac:dyDescent="0.35">
      <c r="A2761" s="303" t="s">
        <v>178</v>
      </c>
      <c r="B2761" s="292">
        <v>6822785</v>
      </c>
      <c r="C2761" s="292">
        <v>1893118</v>
      </c>
      <c r="D2761" s="292">
        <v>650282</v>
      </c>
      <c r="E2761" s="292">
        <v>875671</v>
      </c>
      <c r="F2761" s="292">
        <v>2818536</v>
      </c>
      <c r="G2761" s="292">
        <v>410488</v>
      </c>
      <c r="H2761" s="109">
        <f t="shared" si="218"/>
        <v>13470880</v>
      </c>
    </row>
    <row r="2762" spans="1:8" x14ac:dyDescent="0.35">
      <c r="A2762" s="303" t="s">
        <v>379</v>
      </c>
      <c r="B2762" s="292">
        <v>6374257</v>
      </c>
      <c r="C2762" s="292">
        <v>1916968</v>
      </c>
      <c r="D2762" s="292">
        <v>884438</v>
      </c>
      <c r="E2762" s="292">
        <v>972350</v>
      </c>
      <c r="F2762" s="292">
        <v>2659823</v>
      </c>
      <c r="G2762" s="292">
        <v>424529</v>
      </c>
      <c r="H2762" s="109">
        <f t="shared" si="218"/>
        <v>13232365</v>
      </c>
    </row>
    <row r="2763" spans="1:8" x14ac:dyDescent="0.35">
      <c r="A2763" s="303" t="s">
        <v>1092</v>
      </c>
      <c r="B2763" s="292">
        <v>14946288</v>
      </c>
      <c r="C2763" s="292">
        <v>5235787</v>
      </c>
      <c r="D2763" s="292">
        <v>1115039</v>
      </c>
      <c r="E2763" s="292">
        <v>973269</v>
      </c>
      <c r="F2763" s="292">
        <v>2920200</v>
      </c>
      <c r="G2763" s="292">
        <v>782764</v>
      </c>
      <c r="H2763" s="109">
        <f t="shared" si="218"/>
        <v>25973347</v>
      </c>
    </row>
    <row r="2764" spans="1:8" x14ac:dyDescent="0.35">
      <c r="A2764" s="303" t="s">
        <v>177</v>
      </c>
      <c r="B2764" s="292">
        <v>12802916</v>
      </c>
      <c r="C2764" s="292">
        <v>4615479</v>
      </c>
      <c r="D2764" s="292">
        <v>1404872</v>
      </c>
      <c r="E2764" s="292">
        <v>1621281</v>
      </c>
      <c r="F2764" s="292">
        <v>2309549</v>
      </c>
      <c r="G2764" s="292">
        <v>750360</v>
      </c>
      <c r="H2764" s="109">
        <f t="shared" si="218"/>
        <v>23504457</v>
      </c>
    </row>
    <row r="2765" spans="1:8" x14ac:dyDescent="0.35">
      <c r="A2765" s="303" t="s">
        <v>176</v>
      </c>
      <c r="B2765" s="292">
        <v>7234980</v>
      </c>
      <c r="C2765" s="292">
        <v>3344903</v>
      </c>
      <c r="D2765" s="292">
        <v>857818</v>
      </c>
      <c r="E2765" s="292">
        <v>1145929</v>
      </c>
      <c r="F2765" s="292">
        <v>2526324</v>
      </c>
      <c r="G2765" s="292">
        <v>488105</v>
      </c>
      <c r="H2765" s="109">
        <f t="shared" si="218"/>
        <v>15598059</v>
      </c>
    </row>
    <row r="2766" spans="1:8" x14ac:dyDescent="0.35">
      <c r="A2766" s="303" t="s">
        <v>173</v>
      </c>
      <c r="B2766" s="292">
        <v>6951926</v>
      </c>
      <c r="C2766" s="292">
        <v>1998560</v>
      </c>
      <c r="D2766" s="292">
        <v>757611</v>
      </c>
      <c r="E2766" s="292">
        <v>1033021</v>
      </c>
      <c r="F2766" s="292">
        <v>2155092</v>
      </c>
      <c r="G2766" s="292">
        <v>487133</v>
      </c>
      <c r="H2766" s="109">
        <f t="shared" si="218"/>
        <v>13383343</v>
      </c>
    </row>
    <row r="2767" spans="1:8" x14ac:dyDescent="0.35">
      <c r="A2767" s="303" t="s">
        <v>378</v>
      </c>
      <c r="B2767" s="292">
        <v>11618846</v>
      </c>
      <c r="C2767" s="292">
        <v>1834310</v>
      </c>
      <c r="D2767" s="292">
        <v>890750</v>
      </c>
      <c r="E2767" s="292">
        <v>1076989</v>
      </c>
      <c r="F2767" s="292">
        <v>2484433</v>
      </c>
      <c r="G2767" s="292">
        <v>610833</v>
      </c>
      <c r="H2767" s="109">
        <f t="shared" si="218"/>
        <v>18516161</v>
      </c>
    </row>
    <row r="2768" spans="1:8" x14ac:dyDescent="0.35">
      <c r="A2768" s="303" t="s">
        <v>1093</v>
      </c>
      <c r="B2768" s="292">
        <v>13814830</v>
      </c>
      <c r="C2768" s="292">
        <v>1774489</v>
      </c>
      <c r="D2768" s="292">
        <v>796978</v>
      </c>
      <c r="E2768" s="292">
        <v>875160</v>
      </c>
      <c r="F2768" s="292">
        <v>2698477</v>
      </c>
      <c r="G2768" s="292">
        <v>578512</v>
      </c>
      <c r="H2768" s="109">
        <f t="shared" si="218"/>
        <v>20538446</v>
      </c>
    </row>
    <row r="2769" spans="1:8" x14ac:dyDescent="0.35">
      <c r="A2769" s="303" t="s">
        <v>1094</v>
      </c>
      <c r="B2769" s="292">
        <v>14269814</v>
      </c>
      <c r="C2769" s="292">
        <v>2491653</v>
      </c>
      <c r="D2769" s="292">
        <v>684498</v>
      </c>
      <c r="E2769" s="292">
        <v>909902</v>
      </c>
      <c r="F2769" s="292">
        <v>3805235</v>
      </c>
      <c r="G2769" s="292">
        <v>511725</v>
      </c>
      <c r="H2769" s="109">
        <f t="shared" si="218"/>
        <v>22672827</v>
      </c>
    </row>
    <row r="2770" spans="1:8" x14ac:dyDescent="0.35">
      <c r="A2770" s="303" t="s">
        <v>172</v>
      </c>
      <c r="B2770" s="292">
        <v>11160748</v>
      </c>
      <c r="C2770" s="292">
        <v>1783749</v>
      </c>
      <c r="D2770" s="292">
        <v>787816</v>
      </c>
      <c r="E2770" s="292">
        <v>1082190</v>
      </c>
      <c r="F2770" s="292">
        <v>2413514</v>
      </c>
      <c r="G2770" s="292">
        <v>676252</v>
      </c>
      <c r="H2770" s="109">
        <f t="shared" si="218"/>
        <v>17904269</v>
      </c>
    </row>
    <row r="2771" spans="1:8" x14ac:dyDescent="0.35">
      <c r="A2771" s="303" t="s">
        <v>377</v>
      </c>
      <c r="B2771" s="292">
        <v>12884961</v>
      </c>
      <c r="C2771" s="292">
        <v>1843064</v>
      </c>
      <c r="D2771" s="292">
        <v>968523</v>
      </c>
      <c r="E2771" s="292">
        <v>1387976</v>
      </c>
      <c r="F2771" s="292">
        <v>2349236</v>
      </c>
      <c r="G2771" s="292">
        <v>643020</v>
      </c>
      <c r="H2771" s="109">
        <f t="shared" si="218"/>
        <v>20076780</v>
      </c>
    </row>
    <row r="2772" spans="1:8" x14ac:dyDescent="0.35">
      <c r="A2772" s="303" t="s">
        <v>1095</v>
      </c>
      <c r="B2772" s="292">
        <v>8193635</v>
      </c>
      <c r="C2772" s="292">
        <v>2845021</v>
      </c>
      <c r="D2772" s="292">
        <v>912014</v>
      </c>
      <c r="E2772" s="292">
        <v>1512872</v>
      </c>
      <c r="F2772" s="292">
        <v>2948276</v>
      </c>
      <c r="G2772" s="292">
        <v>477290</v>
      </c>
      <c r="H2772" s="109">
        <f t="shared" si="218"/>
        <v>16889108</v>
      </c>
    </row>
    <row r="2773" spans="1:8" x14ac:dyDescent="0.35">
      <c r="A2773" s="26" t="s">
        <v>1096</v>
      </c>
      <c r="B2773" s="272">
        <f>SUM(B2751:B2772)</f>
        <v>196145883</v>
      </c>
      <c r="C2773" s="272">
        <f t="shared" ref="C2773:H2773" si="219">SUM(C2751:C2772)</f>
        <v>51644735</v>
      </c>
      <c r="D2773" s="272">
        <f t="shared" si="219"/>
        <v>18107479</v>
      </c>
      <c r="E2773" s="272">
        <f t="shared" si="219"/>
        <v>26066618</v>
      </c>
      <c r="F2773" s="272">
        <f t="shared" si="219"/>
        <v>58735495</v>
      </c>
      <c r="G2773" s="272">
        <f t="shared" si="219"/>
        <v>11877180</v>
      </c>
      <c r="H2773" s="78">
        <f t="shared" si="219"/>
        <v>362577390</v>
      </c>
    </row>
    <row r="2774" spans="1:8" x14ac:dyDescent="0.35">
      <c r="A2774" s="297" t="s">
        <v>1097</v>
      </c>
      <c r="B2774" s="298">
        <f>AVERAGE(B2751:B2772)</f>
        <v>8915721.9545454551</v>
      </c>
      <c r="C2774" s="298">
        <f t="shared" ref="C2774:H2774" si="220">AVERAGE(C2751:C2772)</f>
        <v>2347487.9545454546</v>
      </c>
      <c r="D2774" s="298">
        <f t="shared" si="220"/>
        <v>823067.22727272729</v>
      </c>
      <c r="E2774" s="298">
        <f t="shared" si="220"/>
        <v>1184846.2727272727</v>
      </c>
      <c r="F2774" s="298">
        <f t="shared" si="220"/>
        <v>2669795.2272727271</v>
      </c>
      <c r="G2774" s="298">
        <f t="shared" si="220"/>
        <v>539871.81818181823</v>
      </c>
      <c r="H2774" s="298">
        <f t="shared" si="220"/>
        <v>16480790.454545455</v>
      </c>
    </row>
    <row r="2775" spans="1:8" x14ac:dyDescent="0.35">
      <c r="A2775" s="3"/>
      <c r="B2775" s="3"/>
      <c r="C2775" s="3"/>
      <c r="D2775" s="3"/>
      <c r="E2775" s="3"/>
      <c r="F2775" s="3"/>
      <c r="G2775" s="3"/>
    </row>
    <row r="2776" spans="1:8" x14ac:dyDescent="0.35">
      <c r="A2776" s="303" t="s">
        <v>570</v>
      </c>
      <c r="B2776" s="292">
        <v>7098088</v>
      </c>
      <c r="C2776" s="292">
        <v>2649811</v>
      </c>
      <c r="D2776" s="292">
        <v>750033</v>
      </c>
      <c r="E2776" s="292">
        <v>1150735</v>
      </c>
      <c r="F2776" s="292">
        <v>2968648</v>
      </c>
      <c r="G2776" s="292">
        <v>448524</v>
      </c>
      <c r="H2776" s="109">
        <v>15065839</v>
      </c>
    </row>
    <row r="2777" spans="1:8" x14ac:dyDescent="0.35">
      <c r="A2777" s="303" t="s">
        <v>571</v>
      </c>
      <c r="B2777" s="292">
        <v>10644150</v>
      </c>
      <c r="C2777" s="292">
        <v>3350996</v>
      </c>
      <c r="D2777" s="292">
        <v>846673</v>
      </c>
      <c r="E2777" s="292">
        <v>1079515</v>
      </c>
      <c r="F2777" s="292">
        <v>2935474</v>
      </c>
      <c r="G2777" s="292">
        <v>600187</v>
      </c>
      <c r="H2777" s="109">
        <v>19456995</v>
      </c>
    </row>
    <row r="2778" spans="1:8" x14ac:dyDescent="0.35">
      <c r="A2778" s="303" t="s">
        <v>837</v>
      </c>
      <c r="B2778" s="292">
        <v>5891992</v>
      </c>
      <c r="C2778" s="292">
        <v>1729733</v>
      </c>
      <c r="D2778" s="292">
        <v>583843</v>
      </c>
      <c r="E2778" s="292">
        <v>1199390</v>
      </c>
      <c r="F2778" s="292">
        <v>2404642</v>
      </c>
      <c r="G2778" s="292">
        <v>324844</v>
      </c>
      <c r="H2778" s="109">
        <v>12134444</v>
      </c>
    </row>
    <row r="2779" spans="1:8" x14ac:dyDescent="0.35">
      <c r="A2779" s="303" t="s">
        <v>739</v>
      </c>
      <c r="B2779" s="292">
        <v>7729109</v>
      </c>
      <c r="C2779" s="292">
        <v>2571656</v>
      </c>
      <c r="D2779" s="292">
        <v>974588</v>
      </c>
      <c r="E2779" s="292">
        <v>1529120</v>
      </c>
      <c r="F2779" s="292">
        <v>2710945</v>
      </c>
      <c r="G2779" s="292">
        <v>554425</v>
      </c>
      <c r="H2779" s="109">
        <v>16069843</v>
      </c>
    </row>
    <row r="2780" spans="1:8" x14ac:dyDescent="0.35">
      <c r="A2780" s="303" t="s">
        <v>574</v>
      </c>
      <c r="B2780" s="292">
        <v>6987626</v>
      </c>
      <c r="C2780" s="292">
        <v>2698684</v>
      </c>
      <c r="D2780" s="292">
        <v>1127158</v>
      </c>
      <c r="E2780" s="292">
        <v>2469681</v>
      </c>
      <c r="F2780" s="292">
        <v>3916875</v>
      </c>
      <c r="G2780" s="292">
        <v>483622</v>
      </c>
      <c r="H2780" s="109">
        <v>17683646</v>
      </c>
    </row>
    <row r="2781" spans="1:8" x14ac:dyDescent="0.35">
      <c r="A2781" s="303" t="s">
        <v>575</v>
      </c>
      <c r="B2781" s="292">
        <v>7099547</v>
      </c>
      <c r="C2781" s="292">
        <v>3357865</v>
      </c>
      <c r="D2781" s="292">
        <v>973833</v>
      </c>
      <c r="E2781" s="292">
        <v>2370975</v>
      </c>
      <c r="F2781" s="292">
        <v>3394664</v>
      </c>
      <c r="G2781" s="292">
        <v>607573</v>
      </c>
      <c r="H2781" s="109">
        <v>17804457</v>
      </c>
    </row>
    <row r="2782" spans="1:8" x14ac:dyDescent="0.35">
      <c r="A2782" s="303" t="s">
        <v>576</v>
      </c>
      <c r="B2782" s="292">
        <v>6236278</v>
      </c>
      <c r="C2782" s="292">
        <v>6492084</v>
      </c>
      <c r="D2782" s="292">
        <v>1297587</v>
      </c>
      <c r="E2782" s="292">
        <v>1906852</v>
      </c>
      <c r="F2782" s="292">
        <v>2557202</v>
      </c>
      <c r="G2782" s="292">
        <v>511609</v>
      </c>
      <c r="H2782" s="109">
        <v>19001612</v>
      </c>
    </row>
    <row r="2783" spans="1:8" x14ac:dyDescent="0.35">
      <c r="A2783" s="303" t="s">
        <v>838</v>
      </c>
      <c r="B2783" s="292">
        <v>6460090</v>
      </c>
      <c r="C2783" s="292">
        <v>5471935</v>
      </c>
      <c r="D2783" s="292">
        <v>981651</v>
      </c>
      <c r="E2783" s="292">
        <v>1899264</v>
      </c>
      <c r="F2783" s="292">
        <v>2488582</v>
      </c>
      <c r="G2783" s="292">
        <v>465868</v>
      </c>
      <c r="H2783" s="109">
        <v>17767390</v>
      </c>
    </row>
    <row r="2784" spans="1:8" x14ac:dyDescent="0.35">
      <c r="A2784" s="303" t="s">
        <v>740</v>
      </c>
      <c r="B2784" s="292">
        <v>6841920</v>
      </c>
      <c r="C2784" s="292">
        <v>4337326</v>
      </c>
      <c r="D2784" s="292">
        <v>1254079</v>
      </c>
      <c r="E2784" s="292">
        <v>1629860</v>
      </c>
      <c r="F2784" s="292">
        <v>3111259</v>
      </c>
      <c r="G2784" s="292">
        <v>486761</v>
      </c>
      <c r="H2784" s="109">
        <v>17661205</v>
      </c>
    </row>
    <row r="2785" spans="1:8" x14ac:dyDescent="0.35">
      <c r="A2785" s="303" t="s">
        <v>579</v>
      </c>
      <c r="B2785" s="292">
        <v>17051001</v>
      </c>
      <c r="C2785" s="292">
        <v>4042213</v>
      </c>
      <c r="D2785" s="292">
        <v>2592004</v>
      </c>
      <c r="E2785" s="292">
        <v>1427276</v>
      </c>
      <c r="F2785" s="292">
        <v>3927191</v>
      </c>
      <c r="G2785" s="292">
        <v>717629</v>
      </c>
      <c r="H2785" s="109">
        <v>29757314</v>
      </c>
    </row>
    <row r="2786" spans="1:8" x14ac:dyDescent="0.35">
      <c r="A2786" s="303" t="s">
        <v>580</v>
      </c>
      <c r="B2786" s="292">
        <v>8595319</v>
      </c>
      <c r="C2786" s="292">
        <v>3988174</v>
      </c>
      <c r="D2786" s="292">
        <v>1678415</v>
      </c>
      <c r="E2786" s="292">
        <v>1816327</v>
      </c>
      <c r="F2786" s="292">
        <v>2858822</v>
      </c>
      <c r="G2786" s="292">
        <v>582427</v>
      </c>
      <c r="H2786" s="109">
        <v>19519484</v>
      </c>
    </row>
    <row r="2787" spans="1:8" x14ac:dyDescent="0.35">
      <c r="A2787" s="303" t="s">
        <v>581</v>
      </c>
      <c r="B2787" s="292">
        <v>6298324</v>
      </c>
      <c r="C2787" s="292">
        <v>2669336</v>
      </c>
      <c r="D2787" s="292">
        <v>1047561</v>
      </c>
      <c r="E2787" s="292">
        <v>1604531</v>
      </c>
      <c r="F2787" s="292">
        <v>2011420</v>
      </c>
      <c r="G2787" s="292">
        <v>357685</v>
      </c>
      <c r="H2787" s="109">
        <v>13988857</v>
      </c>
    </row>
    <row r="2788" spans="1:8" x14ac:dyDescent="0.35">
      <c r="A2788" s="303" t="s">
        <v>839</v>
      </c>
      <c r="B2788" s="292">
        <v>7098174</v>
      </c>
      <c r="C2788" s="292">
        <v>2296896</v>
      </c>
      <c r="D2788" s="292">
        <v>646101</v>
      </c>
      <c r="E2788" s="292">
        <v>1643489</v>
      </c>
      <c r="F2788" s="292">
        <v>2199071</v>
      </c>
      <c r="G2788" s="292">
        <v>466987</v>
      </c>
      <c r="H2788" s="109">
        <v>14350718</v>
      </c>
    </row>
    <row r="2789" spans="1:8" x14ac:dyDescent="0.35">
      <c r="A2789" s="303" t="s">
        <v>741</v>
      </c>
      <c r="B2789" s="292">
        <v>6024693</v>
      </c>
      <c r="C2789" s="292">
        <v>2300829</v>
      </c>
      <c r="D2789" s="292">
        <v>754220</v>
      </c>
      <c r="E2789" s="292">
        <v>1732953</v>
      </c>
      <c r="F2789" s="292">
        <v>2744630</v>
      </c>
      <c r="G2789" s="292">
        <v>484021</v>
      </c>
      <c r="H2789" s="109">
        <v>14041346</v>
      </c>
    </row>
    <row r="2790" spans="1:8" x14ac:dyDescent="0.35">
      <c r="A2790" s="303" t="s">
        <v>584</v>
      </c>
      <c r="B2790" s="292">
        <v>6032493</v>
      </c>
      <c r="C2790" s="292">
        <v>2452739</v>
      </c>
      <c r="D2790" s="292">
        <v>721327</v>
      </c>
      <c r="E2790" s="292">
        <v>1474298</v>
      </c>
      <c r="F2790" s="292">
        <v>3181167</v>
      </c>
      <c r="G2790" s="292">
        <v>503237</v>
      </c>
      <c r="H2790" s="109">
        <v>14365261</v>
      </c>
    </row>
    <row r="2791" spans="1:8" x14ac:dyDescent="0.35">
      <c r="A2791" s="303" t="s">
        <v>585</v>
      </c>
      <c r="B2791" s="292">
        <v>6508339</v>
      </c>
      <c r="C2791" s="292">
        <v>1832950</v>
      </c>
      <c r="D2791" s="292">
        <v>597333</v>
      </c>
      <c r="E2791" s="292">
        <v>1812165</v>
      </c>
      <c r="F2791" s="292">
        <v>2227113</v>
      </c>
      <c r="G2791" s="292">
        <v>526774</v>
      </c>
      <c r="H2791" s="109">
        <v>13504674</v>
      </c>
    </row>
    <row r="2792" spans="1:8" x14ac:dyDescent="0.35">
      <c r="A2792" s="303" t="s">
        <v>586</v>
      </c>
      <c r="B2792" s="292">
        <v>4720879</v>
      </c>
      <c r="C2792" s="292">
        <v>2157279</v>
      </c>
      <c r="D2792" s="292">
        <v>556909</v>
      </c>
      <c r="E2792" s="292">
        <v>1912626</v>
      </c>
      <c r="F2792" s="292">
        <v>2116142</v>
      </c>
      <c r="G2792" s="292">
        <v>454452</v>
      </c>
      <c r="H2792" s="109">
        <v>11918287</v>
      </c>
    </row>
    <row r="2793" spans="1:8" x14ac:dyDescent="0.35">
      <c r="A2793" s="303" t="s">
        <v>840</v>
      </c>
      <c r="B2793" s="292">
        <v>4295521</v>
      </c>
      <c r="C2793" s="292">
        <v>2141632</v>
      </c>
      <c r="D2793" s="292">
        <v>608211</v>
      </c>
      <c r="E2793" s="292">
        <v>1549253</v>
      </c>
      <c r="F2793" s="292">
        <v>1895964</v>
      </c>
      <c r="G2793" s="292">
        <v>541209</v>
      </c>
      <c r="H2793" s="109">
        <v>11031790</v>
      </c>
    </row>
    <row r="2794" spans="1:8" x14ac:dyDescent="0.35">
      <c r="A2794" s="303" t="s">
        <v>742</v>
      </c>
      <c r="B2794" s="292">
        <v>7787123</v>
      </c>
      <c r="C2794" s="292">
        <v>2876414</v>
      </c>
      <c r="D2794" s="292">
        <v>1007557</v>
      </c>
      <c r="E2794" s="292">
        <v>1696494</v>
      </c>
      <c r="F2794" s="292">
        <v>2416408</v>
      </c>
      <c r="G2794" s="292">
        <v>582190</v>
      </c>
      <c r="H2794" s="109">
        <v>16366186</v>
      </c>
    </row>
    <row r="2795" spans="1:8" x14ac:dyDescent="0.35">
      <c r="A2795" s="303" t="s">
        <v>589</v>
      </c>
      <c r="B2795" s="292">
        <v>7665607</v>
      </c>
      <c r="C2795" s="292">
        <v>2723086</v>
      </c>
      <c r="D2795" s="292">
        <v>1311709</v>
      </c>
      <c r="E2795" s="292">
        <v>1773814</v>
      </c>
      <c r="F2795" s="292">
        <v>2328723</v>
      </c>
      <c r="G2795" s="292">
        <v>506175</v>
      </c>
      <c r="H2795" s="109">
        <v>16309114</v>
      </c>
    </row>
    <row r="2796" spans="1:8" x14ac:dyDescent="0.35">
      <c r="A2796" s="303" t="s">
        <v>590</v>
      </c>
      <c r="B2796" s="292">
        <v>8704966</v>
      </c>
      <c r="C2796" s="292">
        <v>4448548</v>
      </c>
      <c r="D2796" s="292">
        <v>1118477</v>
      </c>
      <c r="E2796" s="292">
        <v>2032970</v>
      </c>
      <c r="F2796" s="292">
        <v>2302207</v>
      </c>
      <c r="G2796" s="292">
        <v>592474</v>
      </c>
      <c r="H2796" s="109">
        <v>19199642</v>
      </c>
    </row>
    <row r="2797" spans="1:8" x14ac:dyDescent="0.35">
      <c r="A2797" s="303" t="s">
        <v>591</v>
      </c>
      <c r="B2797" s="292">
        <v>8292109</v>
      </c>
      <c r="C2797" s="292">
        <v>2978613</v>
      </c>
      <c r="D2797" s="292">
        <v>885241</v>
      </c>
      <c r="E2797" s="292">
        <v>2466175</v>
      </c>
      <c r="F2797" s="292">
        <v>2130972</v>
      </c>
      <c r="G2797" s="292">
        <v>465543</v>
      </c>
      <c r="H2797" s="109">
        <v>17218653</v>
      </c>
    </row>
    <row r="2798" spans="1:8" x14ac:dyDescent="0.35">
      <c r="A2798" s="26" t="s">
        <v>1098</v>
      </c>
      <c r="B2798" s="272">
        <f t="shared" ref="B2798:H2798" si="221">SUM(B2776:B2797)</f>
        <v>164063348</v>
      </c>
      <c r="C2798" s="272">
        <f t="shared" si="221"/>
        <v>69568799</v>
      </c>
      <c r="D2798" s="272">
        <f t="shared" si="221"/>
        <v>22314510</v>
      </c>
      <c r="E2798" s="272">
        <f t="shared" si="221"/>
        <v>38177763</v>
      </c>
      <c r="F2798" s="272">
        <f t="shared" si="221"/>
        <v>58828121</v>
      </c>
      <c r="G2798" s="272">
        <f t="shared" si="221"/>
        <v>11264216</v>
      </c>
      <c r="H2798" s="272">
        <f t="shared" si="221"/>
        <v>364216757</v>
      </c>
    </row>
    <row r="2799" spans="1:8" x14ac:dyDescent="0.35">
      <c r="A2799" s="297" t="s">
        <v>1099</v>
      </c>
      <c r="B2799" s="298">
        <f>B2798/22</f>
        <v>7457424.9090909092</v>
      </c>
      <c r="C2799" s="298">
        <f t="shared" ref="C2799:H2799" si="222">C2798/22</f>
        <v>3162218.1363636362</v>
      </c>
      <c r="D2799" s="298">
        <f t="shared" si="222"/>
        <v>1014295.9090909091</v>
      </c>
      <c r="E2799" s="298">
        <f t="shared" si="222"/>
        <v>1735352.8636363635</v>
      </c>
      <c r="F2799" s="298">
        <f t="shared" si="222"/>
        <v>2674005.5</v>
      </c>
      <c r="G2799" s="298">
        <f t="shared" si="222"/>
        <v>512009.81818181818</v>
      </c>
      <c r="H2799" s="298">
        <f t="shared" si="222"/>
        <v>16555307.136363637</v>
      </c>
    </row>
    <row r="2801" spans="1:8" x14ac:dyDescent="0.35">
      <c r="A2801" s="303" t="s">
        <v>368</v>
      </c>
      <c r="B2801" s="306">
        <v>5468679</v>
      </c>
      <c r="C2801" s="306">
        <v>1550034</v>
      </c>
      <c r="D2801" s="306">
        <v>649038</v>
      </c>
      <c r="E2801" s="306">
        <v>2095457</v>
      </c>
      <c r="F2801" s="306">
        <v>1590054</v>
      </c>
      <c r="G2801" s="306">
        <v>571157</v>
      </c>
      <c r="H2801" s="109">
        <f>SUM(B2801:G2801)</f>
        <v>11924419</v>
      </c>
    </row>
    <row r="2802" spans="1:8" x14ac:dyDescent="0.35">
      <c r="A2802" s="303" t="s">
        <v>1100</v>
      </c>
      <c r="B2802" s="292">
        <v>8645918</v>
      </c>
      <c r="C2802" s="292">
        <v>2411513</v>
      </c>
      <c r="D2802" s="292">
        <v>1077327</v>
      </c>
      <c r="E2802" s="292">
        <v>2204136</v>
      </c>
      <c r="F2802" s="292">
        <v>3352122</v>
      </c>
      <c r="G2802" s="292">
        <v>782251</v>
      </c>
      <c r="H2802" s="109">
        <f t="shared" ref="H2802:H2820" si="223">SUM(B2802:G2802)</f>
        <v>18473267</v>
      </c>
    </row>
    <row r="2803" spans="1:8" x14ac:dyDescent="0.35">
      <c r="A2803" s="303" t="s">
        <v>140</v>
      </c>
      <c r="B2803" s="292">
        <v>7803137</v>
      </c>
      <c r="C2803" s="292">
        <v>2845293</v>
      </c>
      <c r="D2803" s="292">
        <v>771958</v>
      </c>
      <c r="E2803" s="292">
        <v>1778709</v>
      </c>
      <c r="F2803" s="292">
        <v>2796304</v>
      </c>
      <c r="G2803" s="292">
        <v>408242</v>
      </c>
      <c r="H2803" s="109">
        <f t="shared" si="223"/>
        <v>16403643</v>
      </c>
    </row>
    <row r="2804" spans="1:8" x14ac:dyDescent="0.35">
      <c r="A2804" s="303" t="s">
        <v>139</v>
      </c>
      <c r="B2804" s="292">
        <v>7235894</v>
      </c>
      <c r="C2804" s="292">
        <v>2304064</v>
      </c>
      <c r="D2804" s="292">
        <v>899156</v>
      </c>
      <c r="E2804" s="292">
        <v>1820159</v>
      </c>
      <c r="F2804" s="292">
        <v>2713153</v>
      </c>
      <c r="G2804" s="292">
        <v>690031</v>
      </c>
      <c r="H2804" s="109">
        <f t="shared" si="223"/>
        <v>15662457</v>
      </c>
    </row>
    <row r="2805" spans="1:8" x14ac:dyDescent="0.35">
      <c r="A2805" s="303" t="s">
        <v>136</v>
      </c>
      <c r="B2805" s="292">
        <v>4491584</v>
      </c>
      <c r="C2805" s="292">
        <v>1594941</v>
      </c>
      <c r="D2805" s="292">
        <v>529723</v>
      </c>
      <c r="E2805" s="292">
        <v>2073888</v>
      </c>
      <c r="F2805" s="292">
        <v>2489677</v>
      </c>
      <c r="G2805" s="292">
        <v>561158</v>
      </c>
      <c r="H2805" s="109">
        <f t="shared" si="223"/>
        <v>11740971</v>
      </c>
    </row>
    <row r="2806" spans="1:8" x14ac:dyDescent="0.35">
      <c r="A2806" s="303" t="s">
        <v>367</v>
      </c>
      <c r="B2806" s="292">
        <v>6884026</v>
      </c>
      <c r="C2806" s="292">
        <v>2073121</v>
      </c>
      <c r="D2806" s="292">
        <v>765988</v>
      </c>
      <c r="E2806" s="292">
        <v>1879393</v>
      </c>
      <c r="F2806" s="292">
        <v>3083470</v>
      </c>
      <c r="G2806" s="292">
        <v>489222</v>
      </c>
      <c r="H2806" s="109">
        <f t="shared" si="223"/>
        <v>15175220</v>
      </c>
    </row>
    <row r="2807" spans="1:8" x14ac:dyDescent="0.35">
      <c r="A2807" s="303" t="s">
        <v>1101</v>
      </c>
      <c r="B2807" s="292">
        <v>8823057</v>
      </c>
      <c r="C2807" s="292">
        <v>2273859</v>
      </c>
      <c r="D2807" s="292">
        <v>992154</v>
      </c>
      <c r="E2807" s="292">
        <v>2123542</v>
      </c>
      <c r="F2807" s="292">
        <v>3104113</v>
      </c>
      <c r="G2807" s="292">
        <v>560950</v>
      </c>
      <c r="H2807" s="109">
        <f t="shared" si="223"/>
        <v>17877675</v>
      </c>
    </row>
    <row r="2808" spans="1:8" x14ac:dyDescent="0.35">
      <c r="A2808" s="303" t="s">
        <v>135</v>
      </c>
      <c r="B2808" s="292">
        <v>6143348</v>
      </c>
      <c r="C2808" s="292">
        <v>1724157</v>
      </c>
      <c r="D2808" s="292">
        <v>843458</v>
      </c>
      <c r="E2808" s="292">
        <v>2356289</v>
      </c>
      <c r="F2808" s="292">
        <v>2551362</v>
      </c>
      <c r="G2808" s="292">
        <v>498932</v>
      </c>
      <c r="H2808" s="109">
        <f t="shared" si="223"/>
        <v>14117546</v>
      </c>
    </row>
    <row r="2809" spans="1:8" x14ac:dyDescent="0.35">
      <c r="A2809" s="303" t="s">
        <v>134</v>
      </c>
      <c r="B2809" s="292">
        <v>8634175</v>
      </c>
      <c r="C2809" s="292">
        <v>2136936</v>
      </c>
      <c r="D2809" s="292">
        <v>902343</v>
      </c>
      <c r="E2809" s="292">
        <v>1491422</v>
      </c>
      <c r="F2809" s="292">
        <v>2704447</v>
      </c>
      <c r="G2809" s="292">
        <v>540221</v>
      </c>
      <c r="H2809" s="109">
        <f t="shared" si="223"/>
        <v>16409544</v>
      </c>
    </row>
    <row r="2810" spans="1:8" x14ac:dyDescent="0.35">
      <c r="A2810" s="303" t="s">
        <v>131</v>
      </c>
      <c r="B2810" s="292">
        <v>3927632</v>
      </c>
      <c r="C2810" s="292">
        <v>1595423</v>
      </c>
      <c r="D2810" s="292">
        <v>619057</v>
      </c>
      <c r="E2810" s="292">
        <v>1193567</v>
      </c>
      <c r="F2810" s="292">
        <v>2202795</v>
      </c>
      <c r="G2810" s="292">
        <v>421847</v>
      </c>
      <c r="H2810" s="109">
        <f t="shared" si="223"/>
        <v>9960321</v>
      </c>
    </row>
    <row r="2811" spans="1:8" x14ac:dyDescent="0.35">
      <c r="A2811" s="303" t="s">
        <v>366</v>
      </c>
      <c r="B2811" s="292">
        <v>6254636</v>
      </c>
      <c r="C2811" s="292">
        <v>1918396</v>
      </c>
      <c r="D2811" s="292">
        <v>1056566</v>
      </c>
      <c r="E2811" s="292">
        <v>1611898</v>
      </c>
      <c r="F2811" s="292">
        <v>2408392</v>
      </c>
      <c r="G2811" s="292">
        <v>521861</v>
      </c>
      <c r="H2811" s="109">
        <f t="shared" si="223"/>
        <v>13771749</v>
      </c>
    </row>
    <row r="2812" spans="1:8" x14ac:dyDescent="0.35">
      <c r="A2812" s="303" t="s">
        <v>1102</v>
      </c>
      <c r="B2812" s="292">
        <v>4366992</v>
      </c>
      <c r="C2812" s="292">
        <v>1943831</v>
      </c>
      <c r="D2812" s="292">
        <v>702755</v>
      </c>
      <c r="E2812" s="292">
        <v>1412788</v>
      </c>
      <c r="F2812" s="292">
        <v>2539575</v>
      </c>
      <c r="G2812" s="292">
        <v>448099</v>
      </c>
      <c r="H2812" s="109">
        <f t="shared" si="223"/>
        <v>11414040</v>
      </c>
    </row>
    <row r="2813" spans="1:8" x14ac:dyDescent="0.35">
      <c r="A2813" s="303" t="s">
        <v>130</v>
      </c>
      <c r="B2813" s="292">
        <v>6629302</v>
      </c>
      <c r="C2813" s="292">
        <v>2193191</v>
      </c>
      <c r="D2813" s="292">
        <v>1193351</v>
      </c>
      <c r="E2813" s="292">
        <v>1513138</v>
      </c>
      <c r="F2813" s="292">
        <v>2451228</v>
      </c>
      <c r="G2813" s="292">
        <v>569354</v>
      </c>
      <c r="H2813" s="109">
        <f t="shared" si="223"/>
        <v>14549564</v>
      </c>
    </row>
    <row r="2814" spans="1:8" x14ac:dyDescent="0.35">
      <c r="A2814" s="303" t="s">
        <v>129</v>
      </c>
      <c r="B2814" s="292">
        <v>5286141</v>
      </c>
      <c r="C2814" s="292">
        <v>2086111</v>
      </c>
      <c r="D2814" s="292">
        <v>853325</v>
      </c>
      <c r="E2814" s="292">
        <v>1450247</v>
      </c>
      <c r="F2814" s="292">
        <v>2293574</v>
      </c>
      <c r="G2814" s="292">
        <v>520262</v>
      </c>
      <c r="H2814" s="109">
        <f t="shared" si="223"/>
        <v>12489660</v>
      </c>
    </row>
    <row r="2815" spans="1:8" x14ac:dyDescent="0.35">
      <c r="A2815" s="303" t="s">
        <v>126</v>
      </c>
      <c r="B2815" s="292">
        <v>3710511</v>
      </c>
      <c r="C2815" s="292">
        <v>1550127</v>
      </c>
      <c r="D2815" s="292">
        <v>669961</v>
      </c>
      <c r="E2815" s="292">
        <v>1515485</v>
      </c>
      <c r="F2815" s="292">
        <v>2431266</v>
      </c>
      <c r="G2815" s="292">
        <v>484948</v>
      </c>
      <c r="H2815" s="109">
        <f t="shared" si="223"/>
        <v>10362298</v>
      </c>
    </row>
    <row r="2816" spans="1:8" x14ac:dyDescent="0.35">
      <c r="A2816" s="303" t="s">
        <v>365</v>
      </c>
      <c r="B2816" s="292">
        <v>6862592</v>
      </c>
      <c r="C2816" s="292">
        <v>1971223</v>
      </c>
      <c r="D2816" s="292">
        <v>810392</v>
      </c>
      <c r="E2816" s="292">
        <v>1684877</v>
      </c>
      <c r="F2816" s="292">
        <v>2680753</v>
      </c>
      <c r="G2816" s="292">
        <v>634906</v>
      </c>
      <c r="H2816" s="109">
        <f t="shared" si="223"/>
        <v>14644743</v>
      </c>
    </row>
    <row r="2817" spans="1:8" x14ac:dyDescent="0.35">
      <c r="A2817" s="303" t="s">
        <v>1103</v>
      </c>
      <c r="B2817" s="292">
        <v>7548817</v>
      </c>
      <c r="C2817" s="292">
        <v>1784018</v>
      </c>
      <c r="D2817" s="292">
        <v>1046982</v>
      </c>
      <c r="E2817" s="292">
        <v>1355746</v>
      </c>
      <c r="F2817" s="292">
        <v>2771932</v>
      </c>
      <c r="G2817" s="292">
        <v>697844</v>
      </c>
      <c r="H2817" s="109">
        <f t="shared" si="223"/>
        <v>15205339</v>
      </c>
    </row>
    <row r="2818" spans="1:8" x14ac:dyDescent="0.35">
      <c r="A2818" s="303" t="s">
        <v>125</v>
      </c>
      <c r="B2818" s="292">
        <v>6957748</v>
      </c>
      <c r="C2818" s="292">
        <v>3335008</v>
      </c>
      <c r="D2818" s="292">
        <v>1094730</v>
      </c>
      <c r="E2818" s="292">
        <v>1102962</v>
      </c>
      <c r="F2818" s="292">
        <v>2654717</v>
      </c>
      <c r="G2818" s="292">
        <v>653893</v>
      </c>
      <c r="H2818" s="109">
        <f t="shared" si="223"/>
        <v>15799058</v>
      </c>
    </row>
    <row r="2819" spans="1:8" x14ac:dyDescent="0.35">
      <c r="A2819" s="303" t="s">
        <v>124</v>
      </c>
      <c r="B2819" s="292">
        <v>5958799</v>
      </c>
      <c r="C2819" s="292">
        <v>2389150</v>
      </c>
      <c r="D2819" s="292">
        <v>930949</v>
      </c>
      <c r="E2819" s="292">
        <v>1149506</v>
      </c>
      <c r="F2819" s="292">
        <v>2574106</v>
      </c>
      <c r="G2819" s="292">
        <v>544277</v>
      </c>
      <c r="H2819" s="109">
        <f t="shared" si="223"/>
        <v>13546787</v>
      </c>
    </row>
    <row r="2820" spans="1:8" x14ac:dyDescent="0.35">
      <c r="A2820" s="303" t="s">
        <v>121</v>
      </c>
      <c r="B2820" s="292">
        <v>3940337</v>
      </c>
      <c r="C2820" s="292">
        <v>2159422</v>
      </c>
      <c r="D2820" s="292">
        <v>855110</v>
      </c>
      <c r="E2820" s="292">
        <v>1018436</v>
      </c>
      <c r="F2820" s="292">
        <v>2809874</v>
      </c>
      <c r="G2820" s="292">
        <v>401852</v>
      </c>
      <c r="H2820" s="109">
        <f t="shared" si="223"/>
        <v>11185031</v>
      </c>
    </row>
    <row r="2821" spans="1:8" x14ac:dyDescent="0.35">
      <c r="A2821" s="26" t="s">
        <v>1104</v>
      </c>
      <c r="B2821" s="272">
        <f>SUM(B2801:B2820)</f>
        <v>125573325</v>
      </c>
      <c r="C2821" s="78">
        <f t="shared" ref="C2821:G2821" si="224">SUM(C2801:C2820)</f>
        <v>41839818</v>
      </c>
      <c r="D2821" s="78">
        <f t="shared" si="224"/>
        <v>17264323</v>
      </c>
      <c r="E2821" s="78">
        <f t="shared" si="224"/>
        <v>32831645</v>
      </c>
      <c r="F2821" s="78">
        <f t="shared" si="224"/>
        <v>52202914</v>
      </c>
      <c r="G2821" s="78">
        <f t="shared" si="224"/>
        <v>11001307</v>
      </c>
      <c r="H2821" s="78">
        <f>SUM(H2801:H2820)</f>
        <v>280713332</v>
      </c>
    </row>
    <row r="2822" spans="1:8" x14ac:dyDescent="0.35">
      <c r="A2822" s="26" t="s">
        <v>1105</v>
      </c>
      <c r="B2822" s="298">
        <f>B2821/20</f>
        <v>6278666.25</v>
      </c>
      <c r="C2822" s="298">
        <f t="shared" ref="C2822:H2822" si="225">C2821/20</f>
        <v>2091990.9</v>
      </c>
      <c r="D2822" s="298">
        <f t="shared" si="225"/>
        <v>863216.15</v>
      </c>
      <c r="E2822" s="298">
        <f t="shared" si="225"/>
        <v>1641582.25</v>
      </c>
      <c r="F2822" s="298">
        <f t="shared" si="225"/>
        <v>2610145.7000000002</v>
      </c>
      <c r="G2822" s="298">
        <f t="shared" si="225"/>
        <v>550065.35</v>
      </c>
      <c r="H2822" s="298">
        <f t="shared" si="225"/>
        <v>14035666.6</v>
      </c>
    </row>
    <row r="2823" spans="1:8" x14ac:dyDescent="0.35">
      <c r="A2823" s="3"/>
      <c r="B2823" s="3"/>
    </row>
    <row r="2824" spans="1:8" x14ac:dyDescent="0.35">
      <c r="A2824" s="303" t="s">
        <v>362</v>
      </c>
      <c r="B2824" s="292">
        <v>6803676</v>
      </c>
      <c r="C2824" s="292">
        <v>1835064</v>
      </c>
      <c r="D2824" s="292">
        <v>883850</v>
      </c>
      <c r="E2824" s="292">
        <v>1674882</v>
      </c>
      <c r="F2824" s="292">
        <v>3084376</v>
      </c>
      <c r="G2824" s="292">
        <v>459320</v>
      </c>
      <c r="H2824" s="109">
        <f>SUM(B2824:G2824)</f>
        <v>14741168</v>
      </c>
    </row>
    <row r="2825" spans="1:8" x14ac:dyDescent="0.35">
      <c r="A2825" s="303" t="s">
        <v>1052</v>
      </c>
      <c r="B2825" s="292">
        <v>5925661</v>
      </c>
      <c r="C2825" s="292">
        <v>2476744</v>
      </c>
      <c r="D2825" s="292">
        <v>882483</v>
      </c>
      <c r="E2825" s="292">
        <v>1199155</v>
      </c>
      <c r="F2825" s="292">
        <v>2830185</v>
      </c>
      <c r="G2825" s="292">
        <v>471956</v>
      </c>
      <c r="H2825" s="109">
        <f t="shared" ref="H2825:H2846" si="226">SUM(B2825:G2825)</f>
        <v>13786184</v>
      </c>
    </row>
    <row r="2826" spans="1:8" x14ac:dyDescent="0.35">
      <c r="A2826" s="303" t="s">
        <v>118</v>
      </c>
      <c r="B2826" s="292">
        <v>5846095</v>
      </c>
      <c r="C2826" s="292">
        <v>1979896</v>
      </c>
      <c r="D2826" s="292">
        <v>875417</v>
      </c>
      <c r="E2826" s="292">
        <v>1542961</v>
      </c>
      <c r="F2826" s="292">
        <v>2543244</v>
      </c>
      <c r="G2826" s="292">
        <v>434707</v>
      </c>
      <c r="H2826" s="109">
        <f t="shared" si="226"/>
        <v>13222320</v>
      </c>
    </row>
    <row r="2827" spans="1:8" x14ac:dyDescent="0.35">
      <c r="A2827" s="303" t="s">
        <v>117</v>
      </c>
      <c r="B2827" s="292">
        <v>7051177</v>
      </c>
      <c r="C2827" s="292">
        <v>2204529</v>
      </c>
      <c r="D2827" s="292">
        <v>1039358</v>
      </c>
      <c r="E2827" s="292">
        <v>1005757</v>
      </c>
      <c r="F2827" s="292">
        <v>2076013</v>
      </c>
      <c r="G2827" s="292">
        <v>583977</v>
      </c>
      <c r="H2827" s="109">
        <f t="shared" si="226"/>
        <v>13960811</v>
      </c>
    </row>
    <row r="2828" spans="1:8" x14ac:dyDescent="0.35">
      <c r="A2828" s="303" t="s">
        <v>114</v>
      </c>
      <c r="B2828" s="292">
        <v>3618945</v>
      </c>
      <c r="C2828" s="292">
        <v>1248986</v>
      </c>
      <c r="D2828" s="292">
        <v>535883</v>
      </c>
      <c r="E2828" s="292">
        <v>1261767</v>
      </c>
      <c r="F2828" s="292">
        <v>2654935</v>
      </c>
      <c r="G2828" s="292">
        <v>392748</v>
      </c>
      <c r="H2828" s="109">
        <f t="shared" si="226"/>
        <v>9713264</v>
      </c>
    </row>
    <row r="2829" spans="1:8" x14ac:dyDescent="0.35">
      <c r="A2829" s="303" t="s">
        <v>361</v>
      </c>
      <c r="B2829" s="292">
        <v>5562423</v>
      </c>
      <c r="C2829" s="292">
        <v>2560254</v>
      </c>
      <c r="D2829" s="292">
        <v>745951</v>
      </c>
      <c r="E2829" s="292">
        <v>1397586</v>
      </c>
      <c r="F2829" s="292">
        <v>2761797</v>
      </c>
      <c r="G2829" s="292">
        <v>555668</v>
      </c>
      <c r="H2829" s="109">
        <f t="shared" si="226"/>
        <v>13583679</v>
      </c>
    </row>
    <row r="2830" spans="1:8" x14ac:dyDescent="0.35">
      <c r="A2830" s="303" t="s">
        <v>1053</v>
      </c>
      <c r="B2830" s="292">
        <v>7142969</v>
      </c>
      <c r="C2830" s="292">
        <v>3049039</v>
      </c>
      <c r="D2830" s="292">
        <v>916408</v>
      </c>
      <c r="E2830" s="292">
        <v>1432389</v>
      </c>
      <c r="F2830" s="292">
        <v>2789711</v>
      </c>
      <c r="G2830" s="292">
        <v>654114</v>
      </c>
      <c r="H2830" s="109">
        <f t="shared" si="226"/>
        <v>15984630</v>
      </c>
    </row>
    <row r="2831" spans="1:8" x14ac:dyDescent="0.35">
      <c r="A2831" s="303" t="s">
        <v>113</v>
      </c>
      <c r="B2831" s="292">
        <v>6912334</v>
      </c>
      <c r="C2831" s="292">
        <v>4499328</v>
      </c>
      <c r="D2831" s="292">
        <v>831922</v>
      </c>
      <c r="E2831" s="292">
        <v>2449889</v>
      </c>
      <c r="F2831" s="292">
        <v>4005935</v>
      </c>
      <c r="G2831" s="292">
        <v>655338</v>
      </c>
      <c r="H2831" s="109">
        <f t="shared" si="226"/>
        <v>19354746</v>
      </c>
    </row>
    <row r="2832" spans="1:8" x14ac:dyDescent="0.35">
      <c r="A2832" s="303" t="s">
        <v>112</v>
      </c>
      <c r="B2832" s="292">
        <v>9297409</v>
      </c>
      <c r="C2832" s="292">
        <v>3517449</v>
      </c>
      <c r="D2832" s="292">
        <v>936615</v>
      </c>
      <c r="E2832" s="292">
        <v>1475595</v>
      </c>
      <c r="F2832" s="292">
        <v>2441109</v>
      </c>
      <c r="G2832" s="292">
        <v>602478</v>
      </c>
      <c r="H2832" s="109">
        <f t="shared" si="226"/>
        <v>18270655</v>
      </c>
    </row>
    <row r="2833" spans="1:8" x14ac:dyDescent="0.35">
      <c r="A2833" s="303" t="s">
        <v>109</v>
      </c>
      <c r="B2833" s="292">
        <v>6090981</v>
      </c>
      <c r="C2833" s="292">
        <v>2764641</v>
      </c>
      <c r="D2833" s="292">
        <v>605493</v>
      </c>
      <c r="E2833" s="292">
        <v>1317649</v>
      </c>
      <c r="F2833" s="292">
        <v>2323081</v>
      </c>
      <c r="G2833" s="292">
        <v>495034</v>
      </c>
      <c r="H2833" s="109">
        <f t="shared" si="226"/>
        <v>13596879</v>
      </c>
    </row>
    <row r="2834" spans="1:8" x14ac:dyDescent="0.35">
      <c r="A2834" s="303" t="s">
        <v>360</v>
      </c>
      <c r="B2834" s="292">
        <v>6945740</v>
      </c>
      <c r="C2834" s="292">
        <v>2014562</v>
      </c>
      <c r="D2834" s="292">
        <v>804602</v>
      </c>
      <c r="E2834" s="292">
        <v>1454082</v>
      </c>
      <c r="F2834" s="292">
        <v>2491540</v>
      </c>
      <c r="G2834" s="292">
        <v>604818</v>
      </c>
      <c r="H2834" s="109">
        <f t="shared" si="226"/>
        <v>14315344</v>
      </c>
    </row>
    <row r="2835" spans="1:8" x14ac:dyDescent="0.35">
      <c r="A2835" s="303" t="s">
        <v>1054</v>
      </c>
      <c r="B2835" s="292">
        <v>6576641</v>
      </c>
      <c r="C2835" s="292">
        <v>2511025</v>
      </c>
      <c r="D2835" s="292">
        <v>925321</v>
      </c>
      <c r="E2835" s="292">
        <v>1539457</v>
      </c>
      <c r="F2835" s="292">
        <v>2702929</v>
      </c>
      <c r="G2835" s="292">
        <v>649310</v>
      </c>
      <c r="H2835" s="109">
        <f t="shared" si="226"/>
        <v>14904683</v>
      </c>
    </row>
    <row r="2836" spans="1:8" x14ac:dyDescent="0.35">
      <c r="A2836" s="303" t="s">
        <v>108</v>
      </c>
      <c r="B2836" s="292">
        <v>7149802</v>
      </c>
      <c r="C2836" s="292">
        <v>4131051</v>
      </c>
      <c r="D2836" s="292">
        <v>915800</v>
      </c>
      <c r="E2836" s="292">
        <v>1208521</v>
      </c>
      <c r="F2836" s="292">
        <v>2846881</v>
      </c>
      <c r="G2836" s="292">
        <v>657033</v>
      </c>
      <c r="H2836" s="109">
        <f t="shared" si="226"/>
        <v>16909088</v>
      </c>
    </row>
    <row r="2837" spans="1:8" x14ac:dyDescent="0.35">
      <c r="A2837" s="303" t="s">
        <v>107</v>
      </c>
      <c r="B2837" s="292">
        <v>6832788</v>
      </c>
      <c r="C2837" s="292">
        <v>4070725</v>
      </c>
      <c r="D2837" s="292">
        <v>860648</v>
      </c>
      <c r="E2837" s="292">
        <v>1252023</v>
      </c>
      <c r="F2837" s="292">
        <v>2525671</v>
      </c>
      <c r="G2837" s="292">
        <v>789899</v>
      </c>
      <c r="H2837" s="109">
        <f t="shared" si="226"/>
        <v>16331754</v>
      </c>
    </row>
    <row r="2838" spans="1:8" x14ac:dyDescent="0.35">
      <c r="A2838" s="303" t="s">
        <v>104</v>
      </c>
      <c r="B2838" s="292">
        <v>5460461</v>
      </c>
      <c r="C2838" s="292">
        <v>2567764</v>
      </c>
      <c r="D2838" s="292">
        <v>591862</v>
      </c>
      <c r="E2838" s="292">
        <v>1056632</v>
      </c>
      <c r="F2838" s="292">
        <v>2697981</v>
      </c>
      <c r="G2838" s="292">
        <v>602343</v>
      </c>
      <c r="H2838" s="109">
        <f t="shared" si="226"/>
        <v>12977043</v>
      </c>
    </row>
    <row r="2839" spans="1:8" x14ac:dyDescent="0.35">
      <c r="A2839" s="303" t="s">
        <v>359</v>
      </c>
      <c r="B2839" s="292">
        <v>6132547</v>
      </c>
      <c r="C2839" s="292">
        <v>2601014</v>
      </c>
      <c r="D2839" s="292">
        <v>630023</v>
      </c>
      <c r="E2839" s="292">
        <v>1218600</v>
      </c>
      <c r="F2839" s="292">
        <v>2709580</v>
      </c>
      <c r="G2839" s="292">
        <v>621955</v>
      </c>
      <c r="H2839" s="109">
        <f t="shared" si="226"/>
        <v>13913719</v>
      </c>
    </row>
    <row r="2840" spans="1:8" x14ac:dyDescent="0.35">
      <c r="A2840" s="303" t="s">
        <v>1055</v>
      </c>
      <c r="B2840" s="292">
        <v>7920215</v>
      </c>
      <c r="C2840" s="292">
        <v>2298333</v>
      </c>
      <c r="D2840" s="292">
        <v>675441</v>
      </c>
      <c r="E2840" s="292">
        <v>1390126</v>
      </c>
      <c r="F2840" s="292">
        <v>2270596</v>
      </c>
      <c r="G2840" s="292">
        <v>558422</v>
      </c>
      <c r="H2840" s="109">
        <f t="shared" si="226"/>
        <v>15113133</v>
      </c>
    </row>
    <row r="2841" spans="1:8" x14ac:dyDescent="0.35">
      <c r="A2841" s="312" t="s">
        <v>103</v>
      </c>
      <c r="B2841" s="292">
        <v>10409735</v>
      </c>
      <c r="C2841" s="292">
        <v>2555647</v>
      </c>
      <c r="D2841" s="292">
        <v>566469</v>
      </c>
      <c r="E2841" s="292">
        <v>1360873</v>
      </c>
      <c r="F2841" s="292">
        <v>2805692</v>
      </c>
      <c r="G2841" s="292">
        <v>662540</v>
      </c>
      <c r="H2841" s="109">
        <f t="shared" si="226"/>
        <v>18360956</v>
      </c>
    </row>
    <row r="2842" spans="1:8" x14ac:dyDescent="0.35">
      <c r="A2842" s="312" t="s">
        <v>102</v>
      </c>
      <c r="B2842" s="292">
        <v>12805752</v>
      </c>
      <c r="C2842" s="292">
        <v>2499491</v>
      </c>
      <c r="D2842" s="292">
        <v>860857</v>
      </c>
      <c r="E2842" s="292">
        <v>1166072</v>
      </c>
      <c r="F2842" s="292">
        <v>2310299</v>
      </c>
      <c r="G2842" s="292">
        <v>808647</v>
      </c>
      <c r="H2842" s="109">
        <f t="shared" si="226"/>
        <v>20451118</v>
      </c>
    </row>
    <row r="2843" spans="1:8" x14ac:dyDescent="0.35">
      <c r="A2843" s="312" t="s">
        <v>99</v>
      </c>
      <c r="B2843" s="292">
        <v>11223709</v>
      </c>
      <c r="C2843" s="292">
        <v>1818746</v>
      </c>
      <c r="D2843" s="292">
        <v>611208</v>
      </c>
      <c r="E2843" s="292">
        <v>1181795</v>
      </c>
      <c r="F2843" s="292">
        <v>3180427</v>
      </c>
      <c r="G2843" s="292">
        <v>768316</v>
      </c>
      <c r="H2843" s="109">
        <f t="shared" si="226"/>
        <v>18784201</v>
      </c>
    </row>
    <row r="2844" spans="1:8" x14ac:dyDescent="0.35">
      <c r="A2844" s="312" t="s">
        <v>358</v>
      </c>
      <c r="B2844" s="292">
        <v>16093899</v>
      </c>
      <c r="C2844" s="292">
        <v>2860173</v>
      </c>
      <c r="D2844" s="292">
        <v>1127972</v>
      </c>
      <c r="E2844" s="292">
        <v>1381325</v>
      </c>
      <c r="F2844" s="292">
        <v>3216745</v>
      </c>
      <c r="G2844" s="292">
        <v>975796</v>
      </c>
      <c r="H2844" s="109">
        <f t="shared" si="226"/>
        <v>25655910</v>
      </c>
    </row>
    <row r="2845" spans="1:8" x14ac:dyDescent="0.35">
      <c r="A2845" s="312" t="s">
        <v>1056</v>
      </c>
      <c r="B2845" s="292">
        <v>9530619</v>
      </c>
      <c r="C2845" s="292">
        <v>2462818</v>
      </c>
      <c r="D2845" s="292">
        <v>926649</v>
      </c>
      <c r="E2845" s="292">
        <v>1326070</v>
      </c>
      <c r="F2845" s="292">
        <v>3274865</v>
      </c>
      <c r="G2845" s="292">
        <v>616296</v>
      </c>
      <c r="H2845" s="109">
        <f t="shared" si="226"/>
        <v>18137317</v>
      </c>
    </row>
    <row r="2846" spans="1:8" x14ac:dyDescent="0.35">
      <c r="A2846" s="312" t="s">
        <v>98</v>
      </c>
      <c r="B2846" s="292">
        <v>6995484</v>
      </c>
      <c r="C2846" s="292">
        <v>3264848</v>
      </c>
      <c r="D2846" s="292">
        <v>1044044</v>
      </c>
      <c r="E2846" s="292">
        <v>1400105</v>
      </c>
      <c r="F2846" s="292">
        <v>3631227</v>
      </c>
      <c r="G2846" s="292">
        <v>688800</v>
      </c>
      <c r="H2846" s="109">
        <f t="shared" si="226"/>
        <v>17024508</v>
      </c>
    </row>
    <row r="2847" spans="1:8" x14ac:dyDescent="0.35">
      <c r="A2847" s="26" t="s">
        <v>1106</v>
      </c>
      <c r="B2847" s="78">
        <f>SUM(B2824:B2846)</f>
        <v>178329062</v>
      </c>
      <c r="C2847" s="78">
        <f t="shared" ref="C2847:H2847" si="227">SUM(C2824:C2846)</f>
        <v>61792127</v>
      </c>
      <c r="D2847" s="78">
        <f t="shared" si="227"/>
        <v>18794276</v>
      </c>
      <c r="E2847" s="78">
        <f t="shared" si="227"/>
        <v>31693311</v>
      </c>
      <c r="F2847" s="78">
        <f t="shared" si="227"/>
        <v>64174819</v>
      </c>
      <c r="G2847" s="78">
        <f t="shared" si="227"/>
        <v>14309515</v>
      </c>
      <c r="H2847" s="78">
        <f t="shared" si="227"/>
        <v>369093110</v>
      </c>
    </row>
    <row r="2848" spans="1:8" x14ac:dyDescent="0.35">
      <c r="A2848" s="26" t="s">
        <v>1107</v>
      </c>
      <c r="B2848" s="78">
        <f>B2847/23</f>
        <v>7753437.4782608692</v>
      </c>
      <c r="C2848" s="78">
        <f t="shared" ref="C2848:H2848" si="228">C2847/23</f>
        <v>2686614.2173913042</v>
      </c>
      <c r="D2848" s="78">
        <f t="shared" si="228"/>
        <v>817142.43478260865</v>
      </c>
      <c r="E2848" s="78">
        <f t="shared" si="228"/>
        <v>1377970.043478261</v>
      </c>
      <c r="F2848" s="78">
        <f t="shared" si="228"/>
        <v>2790209.5217391304</v>
      </c>
      <c r="G2848" s="78">
        <f t="shared" si="228"/>
        <v>622152.82608695654</v>
      </c>
      <c r="H2848" s="78">
        <f t="shared" si="228"/>
        <v>16047526.521739131</v>
      </c>
    </row>
    <row r="2849" spans="1:8" ht="21" x14ac:dyDescent="0.5">
      <c r="A2849" s="231">
        <v>2017</v>
      </c>
    </row>
    <row r="2850" spans="1:8" x14ac:dyDescent="0.35">
      <c r="A2850" s="312" t="s">
        <v>95</v>
      </c>
      <c r="B2850" s="292">
        <v>8186716</v>
      </c>
      <c r="C2850" s="292">
        <v>2281371</v>
      </c>
      <c r="D2850" s="292">
        <v>1090245</v>
      </c>
      <c r="E2850" s="292">
        <v>1044984</v>
      </c>
      <c r="F2850" s="292">
        <v>2925211</v>
      </c>
      <c r="G2850" s="292">
        <v>665525</v>
      </c>
      <c r="H2850" s="292">
        <f t="shared" ref="H2850:H2869" si="229">SUM(B2850:G2850)</f>
        <v>16194052</v>
      </c>
    </row>
    <row r="2851" spans="1:8" x14ac:dyDescent="0.35">
      <c r="A2851" s="312" t="s">
        <v>355</v>
      </c>
      <c r="B2851" s="292">
        <v>9652708</v>
      </c>
      <c r="C2851" s="292">
        <v>4224991</v>
      </c>
      <c r="D2851" s="292">
        <v>1291366</v>
      </c>
      <c r="E2851" s="292">
        <v>1258439</v>
      </c>
      <c r="F2851" s="292">
        <v>3456722</v>
      </c>
      <c r="G2851" s="292">
        <v>1011641</v>
      </c>
      <c r="H2851" s="292">
        <f t="shared" si="229"/>
        <v>20895867</v>
      </c>
    </row>
    <row r="2852" spans="1:8" x14ac:dyDescent="0.35">
      <c r="A2852" s="312" t="s">
        <v>1058</v>
      </c>
      <c r="B2852" s="292">
        <v>8590287</v>
      </c>
      <c r="C2852" s="292">
        <v>3164779</v>
      </c>
      <c r="D2852" s="292">
        <v>1058728</v>
      </c>
      <c r="E2852" s="292">
        <v>1011542</v>
      </c>
      <c r="F2852" s="292">
        <v>2802881</v>
      </c>
      <c r="G2852" s="292">
        <v>574699</v>
      </c>
      <c r="H2852" s="292">
        <f t="shared" si="229"/>
        <v>17202916</v>
      </c>
    </row>
    <row r="2853" spans="1:8" x14ac:dyDescent="0.35">
      <c r="A2853" s="312" t="s">
        <v>1059</v>
      </c>
      <c r="B2853" s="292">
        <v>8824927</v>
      </c>
      <c r="C2853" s="292">
        <v>3656831</v>
      </c>
      <c r="D2853" s="292">
        <v>1456840</v>
      </c>
      <c r="E2853" s="292">
        <v>967007</v>
      </c>
      <c r="F2853" s="292">
        <v>2714662</v>
      </c>
      <c r="G2853" s="292">
        <v>668284</v>
      </c>
      <c r="H2853" s="292">
        <f t="shared" si="229"/>
        <v>18288551</v>
      </c>
    </row>
    <row r="2854" spans="1:8" x14ac:dyDescent="0.35">
      <c r="A2854" s="312" t="s">
        <v>91</v>
      </c>
      <c r="B2854" s="292">
        <v>9027082</v>
      </c>
      <c r="C2854" s="292">
        <v>4951681</v>
      </c>
      <c r="D2854" s="292">
        <v>1346637</v>
      </c>
      <c r="E2854" s="292">
        <v>1006633</v>
      </c>
      <c r="F2854" s="292">
        <v>3085623</v>
      </c>
      <c r="G2854" s="292">
        <v>764891</v>
      </c>
      <c r="H2854" s="292">
        <f t="shared" si="229"/>
        <v>20182547</v>
      </c>
    </row>
    <row r="2855" spans="1:8" x14ac:dyDescent="0.35">
      <c r="A2855" s="312" t="s">
        <v>88</v>
      </c>
      <c r="B2855" s="292">
        <v>7030252</v>
      </c>
      <c r="C2855" s="292">
        <v>5403207</v>
      </c>
      <c r="D2855" s="292">
        <v>1184804</v>
      </c>
      <c r="E2855" s="292">
        <v>1046581</v>
      </c>
      <c r="F2855" s="292">
        <v>2674621</v>
      </c>
      <c r="G2855" s="292">
        <v>596224</v>
      </c>
      <c r="H2855" s="292">
        <f t="shared" si="229"/>
        <v>17935689</v>
      </c>
    </row>
    <row r="2856" spans="1:8" x14ac:dyDescent="0.35">
      <c r="A2856" s="312" t="s">
        <v>354</v>
      </c>
      <c r="B2856" s="292">
        <v>7640738</v>
      </c>
      <c r="C2856" s="292">
        <v>4879262</v>
      </c>
      <c r="D2856" s="292">
        <v>1654640</v>
      </c>
      <c r="E2856" s="292">
        <v>1754315</v>
      </c>
      <c r="F2856" s="292">
        <v>2779873</v>
      </c>
      <c r="G2856" s="292">
        <v>583110</v>
      </c>
      <c r="H2856" s="292">
        <f t="shared" si="229"/>
        <v>19291938</v>
      </c>
    </row>
    <row r="2857" spans="1:8" x14ac:dyDescent="0.35">
      <c r="A2857" s="312" t="s">
        <v>1060</v>
      </c>
      <c r="B2857" s="292">
        <v>6419024</v>
      </c>
      <c r="C2857" s="292">
        <v>3433317</v>
      </c>
      <c r="D2857" s="292">
        <v>2249919</v>
      </c>
      <c r="E2857" s="292">
        <v>1241432</v>
      </c>
      <c r="F2857" s="292">
        <v>3068323</v>
      </c>
      <c r="G2857" s="292">
        <v>624689</v>
      </c>
      <c r="H2857" s="292">
        <f t="shared" si="229"/>
        <v>17036704</v>
      </c>
    </row>
    <row r="2858" spans="1:8" x14ac:dyDescent="0.35">
      <c r="A2858" s="312" t="s">
        <v>87</v>
      </c>
      <c r="B2858" s="292">
        <v>9855915</v>
      </c>
      <c r="C2858" s="292">
        <v>3223268</v>
      </c>
      <c r="D2858" s="292">
        <v>2139868</v>
      </c>
      <c r="E2858" s="292">
        <v>1174622</v>
      </c>
      <c r="F2858" s="292">
        <v>3400071</v>
      </c>
      <c r="G2858" s="292">
        <v>650195</v>
      </c>
      <c r="H2858" s="292">
        <f t="shared" si="229"/>
        <v>20443939</v>
      </c>
    </row>
    <row r="2859" spans="1:8" x14ac:dyDescent="0.35">
      <c r="A2859" s="312" t="s">
        <v>86</v>
      </c>
      <c r="B2859" s="292">
        <v>7953363</v>
      </c>
      <c r="C2859" s="292">
        <v>2568074</v>
      </c>
      <c r="D2859" s="292">
        <v>1586366</v>
      </c>
      <c r="E2859" s="292">
        <v>956338</v>
      </c>
      <c r="F2859" s="292">
        <v>2370614</v>
      </c>
      <c r="G2859" s="292">
        <v>588475</v>
      </c>
      <c r="H2859" s="292">
        <f t="shared" si="229"/>
        <v>16023230</v>
      </c>
    </row>
    <row r="2860" spans="1:8" x14ac:dyDescent="0.35">
      <c r="A2860" s="312" t="s">
        <v>83</v>
      </c>
      <c r="B2860" s="292">
        <v>5669854</v>
      </c>
      <c r="C2860" s="292">
        <v>2116006</v>
      </c>
      <c r="D2860" s="292">
        <v>860863</v>
      </c>
      <c r="E2860" s="292">
        <v>882629</v>
      </c>
      <c r="F2860" s="292">
        <v>2391780</v>
      </c>
      <c r="G2860" s="292">
        <v>565851</v>
      </c>
      <c r="H2860" s="292">
        <f t="shared" si="229"/>
        <v>12486983</v>
      </c>
    </row>
    <row r="2861" spans="1:8" x14ac:dyDescent="0.35">
      <c r="A2861" s="312" t="s">
        <v>353</v>
      </c>
      <c r="B2861" s="292">
        <v>6197081</v>
      </c>
      <c r="C2861" s="292">
        <v>1899713</v>
      </c>
      <c r="D2861" s="292">
        <v>852897</v>
      </c>
      <c r="E2861" s="292">
        <v>1023900</v>
      </c>
      <c r="F2861" s="292">
        <v>2357193</v>
      </c>
      <c r="G2861" s="292">
        <v>526554</v>
      </c>
      <c r="H2861" s="292">
        <f t="shared" si="229"/>
        <v>12857338</v>
      </c>
    </row>
    <row r="2862" spans="1:8" x14ac:dyDescent="0.35">
      <c r="A2862" s="312" t="s">
        <v>1061</v>
      </c>
      <c r="B2862" s="292">
        <v>10283228</v>
      </c>
      <c r="C2862" s="292">
        <v>2634009</v>
      </c>
      <c r="D2862" s="292">
        <v>1176190</v>
      </c>
      <c r="E2862" s="292">
        <v>959874</v>
      </c>
      <c r="F2862" s="292">
        <v>2574244</v>
      </c>
      <c r="G2862" s="292">
        <v>680485</v>
      </c>
      <c r="H2862" s="292">
        <f t="shared" si="229"/>
        <v>18308030</v>
      </c>
    </row>
    <row r="2863" spans="1:8" x14ac:dyDescent="0.35">
      <c r="A2863" s="312" t="s">
        <v>82</v>
      </c>
      <c r="B2863" s="292">
        <v>8486891</v>
      </c>
      <c r="C2863" s="292">
        <v>2166091</v>
      </c>
      <c r="D2863" s="292">
        <v>1010941</v>
      </c>
      <c r="E2863" s="292">
        <v>953245</v>
      </c>
      <c r="F2863" s="292">
        <v>2570874</v>
      </c>
      <c r="G2863" s="292">
        <v>792551</v>
      </c>
      <c r="H2863" s="292">
        <f t="shared" si="229"/>
        <v>15980593</v>
      </c>
    </row>
    <row r="2864" spans="1:8" x14ac:dyDescent="0.35">
      <c r="A2864" s="312" t="s">
        <v>81</v>
      </c>
      <c r="B2864" s="292">
        <v>6623941</v>
      </c>
      <c r="C2864" s="292">
        <v>2180108</v>
      </c>
      <c r="D2864" s="292">
        <v>1011329</v>
      </c>
      <c r="E2864" s="292">
        <v>1216514</v>
      </c>
      <c r="F2864" s="292">
        <v>1809327</v>
      </c>
      <c r="G2864" s="292">
        <v>544098</v>
      </c>
      <c r="H2864" s="292">
        <f t="shared" si="229"/>
        <v>13385317</v>
      </c>
    </row>
    <row r="2865" spans="1:8" x14ac:dyDescent="0.35">
      <c r="A2865" s="312" t="s">
        <v>78</v>
      </c>
      <c r="B2865" s="292">
        <v>5986254</v>
      </c>
      <c r="C2865" s="292">
        <v>2939858</v>
      </c>
      <c r="D2865" s="292">
        <v>973314</v>
      </c>
      <c r="E2865" s="292">
        <v>912464</v>
      </c>
      <c r="F2865" s="292">
        <v>2641429</v>
      </c>
      <c r="G2865" s="292">
        <v>744967</v>
      </c>
      <c r="H2865" s="292">
        <f t="shared" si="229"/>
        <v>14198286</v>
      </c>
    </row>
    <row r="2866" spans="1:8" x14ac:dyDescent="0.35">
      <c r="A2866" s="312" t="s">
        <v>352</v>
      </c>
      <c r="B2866" s="292">
        <v>7496061</v>
      </c>
      <c r="C2866" s="292">
        <v>2110261</v>
      </c>
      <c r="D2866" s="292">
        <v>1042238</v>
      </c>
      <c r="E2866" s="292">
        <v>1269327</v>
      </c>
      <c r="F2866" s="292">
        <v>2491522</v>
      </c>
      <c r="G2866" s="292">
        <v>754335</v>
      </c>
      <c r="H2866" s="292">
        <f t="shared" si="229"/>
        <v>15163744</v>
      </c>
    </row>
    <row r="2867" spans="1:8" x14ac:dyDescent="0.35">
      <c r="A2867" s="312" t="s">
        <v>1062</v>
      </c>
      <c r="B2867" s="292">
        <v>11235794</v>
      </c>
      <c r="C2867" s="292">
        <v>2997386</v>
      </c>
      <c r="D2867" s="292">
        <v>1178316</v>
      </c>
      <c r="E2867" s="292">
        <v>1243432</v>
      </c>
      <c r="F2867" s="292">
        <v>2566095</v>
      </c>
      <c r="G2867" s="292">
        <v>738073</v>
      </c>
      <c r="H2867" s="292">
        <f t="shared" si="229"/>
        <v>19959096</v>
      </c>
    </row>
    <row r="2868" spans="1:8" x14ac:dyDescent="0.35">
      <c r="A2868" s="312" t="s">
        <v>77</v>
      </c>
      <c r="B2868" s="292">
        <v>8978578</v>
      </c>
      <c r="C2868" s="292">
        <v>2051841</v>
      </c>
      <c r="D2868" s="292">
        <v>997962</v>
      </c>
      <c r="E2868" s="292">
        <v>1041228</v>
      </c>
      <c r="F2868" s="292">
        <v>2675760</v>
      </c>
      <c r="G2868" s="292">
        <v>599479</v>
      </c>
      <c r="H2868" s="292">
        <f t="shared" si="229"/>
        <v>16344848</v>
      </c>
    </row>
    <row r="2869" spans="1:8" x14ac:dyDescent="0.35">
      <c r="A2869" s="312" t="s">
        <v>76</v>
      </c>
      <c r="B2869" s="292">
        <v>9670078</v>
      </c>
      <c r="C2869" s="292">
        <v>2775690</v>
      </c>
      <c r="D2869" s="292">
        <v>962116</v>
      </c>
      <c r="E2869" s="292">
        <v>1497545</v>
      </c>
      <c r="F2869" s="292">
        <v>1921638</v>
      </c>
      <c r="G2869" s="292">
        <v>529737</v>
      </c>
      <c r="H2869" s="292">
        <f t="shared" si="229"/>
        <v>17356804</v>
      </c>
    </row>
    <row r="2870" spans="1:8" x14ac:dyDescent="0.35">
      <c r="A2870" s="26" t="s">
        <v>1109</v>
      </c>
      <c r="B2870" s="309">
        <f t="shared" ref="B2870:C2870" si="230">SUM(B2850:B2869)</f>
        <v>163808772</v>
      </c>
      <c r="C2870" s="309">
        <f t="shared" si="230"/>
        <v>61657744</v>
      </c>
      <c r="D2870" s="272">
        <f>SUM(D2850:D2869)</f>
        <v>25125579</v>
      </c>
      <c r="E2870" s="272">
        <f t="shared" ref="E2870:H2870" si="231">SUM(E2850:E2869)</f>
        <v>22462051</v>
      </c>
      <c r="F2870" s="272">
        <f t="shared" si="231"/>
        <v>53278463</v>
      </c>
      <c r="G2870" s="272">
        <f t="shared" si="231"/>
        <v>13203863</v>
      </c>
      <c r="H2870" s="272">
        <f t="shared" si="231"/>
        <v>339536472</v>
      </c>
    </row>
    <row r="2871" spans="1:8" x14ac:dyDescent="0.35">
      <c r="A2871" s="297" t="s">
        <v>1108</v>
      </c>
      <c r="B2871" s="286">
        <f t="shared" ref="B2871" si="232">B2870/20</f>
        <v>8190438.5999999996</v>
      </c>
      <c r="C2871" s="286">
        <f t="shared" ref="C2871" si="233">C2870/20</f>
        <v>3082887.2</v>
      </c>
      <c r="D2871" s="286">
        <f t="shared" ref="D2871" si="234">D2870/20</f>
        <v>1256278.95</v>
      </c>
      <c r="E2871" s="286">
        <f t="shared" ref="E2871" si="235">E2870/20</f>
        <v>1123102.55</v>
      </c>
      <c r="F2871" s="286">
        <f t="shared" ref="F2871" si="236">F2870/20</f>
        <v>2663923.15</v>
      </c>
      <c r="G2871" s="286">
        <f t="shared" ref="G2871" si="237">G2870/20</f>
        <v>660193.15</v>
      </c>
      <c r="H2871" s="286">
        <f t="shared" ref="H2871" si="238">H2870/20</f>
        <v>16976823.600000001</v>
      </c>
    </row>
    <row r="2872" spans="1:8" x14ac:dyDescent="0.35">
      <c r="A2872" s="3"/>
      <c r="C2872" s="3"/>
    </row>
    <row r="2873" spans="1:8" x14ac:dyDescent="0.35">
      <c r="A2873" s="312" t="s">
        <v>348</v>
      </c>
      <c r="B2873" s="292">
        <v>7097644</v>
      </c>
      <c r="C2873" s="292">
        <v>2354835</v>
      </c>
      <c r="D2873" s="292">
        <v>823529</v>
      </c>
      <c r="E2873" s="292">
        <v>1078358</v>
      </c>
      <c r="F2873" s="292">
        <v>2366211</v>
      </c>
      <c r="G2873" s="292">
        <v>471786</v>
      </c>
      <c r="H2873" s="109">
        <f>SUM(B2873:G2873)</f>
        <v>14192363</v>
      </c>
    </row>
    <row r="2874" spans="1:8" x14ac:dyDescent="0.35">
      <c r="A2874" s="312" t="s">
        <v>347</v>
      </c>
      <c r="B2874" s="292">
        <v>6735389</v>
      </c>
      <c r="C2874" s="292">
        <v>1833574</v>
      </c>
      <c r="D2874" s="292">
        <v>766120</v>
      </c>
      <c r="E2874" s="292">
        <v>1166494</v>
      </c>
      <c r="F2874" s="292">
        <v>1879950</v>
      </c>
      <c r="G2874" s="292">
        <v>380022</v>
      </c>
      <c r="H2874" s="109">
        <f t="shared" ref="H2874:H2895" si="239">SUM(B2874:G2874)</f>
        <v>12761549</v>
      </c>
    </row>
    <row r="2875" spans="1:8" x14ac:dyDescent="0.35">
      <c r="A2875" s="312" t="s">
        <v>675</v>
      </c>
      <c r="B2875" s="292">
        <v>6561254</v>
      </c>
      <c r="C2875" s="292">
        <v>2123716</v>
      </c>
      <c r="D2875" s="292">
        <v>731591</v>
      </c>
      <c r="E2875" s="292">
        <v>1007114</v>
      </c>
      <c r="F2875" s="292">
        <v>2238242</v>
      </c>
      <c r="G2875" s="292">
        <v>482825</v>
      </c>
      <c r="H2875" s="109">
        <f t="shared" si="239"/>
        <v>13144742</v>
      </c>
    </row>
    <row r="2876" spans="1:8" x14ac:dyDescent="0.35">
      <c r="A2876" s="312" t="s">
        <v>416</v>
      </c>
      <c r="B2876" s="292">
        <v>7644419</v>
      </c>
      <c r="C2876" s="292">
        <v>2288013</v>
      </c>
      <c r="D2876" s="292">
        <v>929293</v>
      </c>
      <c r="E2876" s="292">
        <v>971904</v>
      </c>
      <c r="F2876" s="292">
        <v>2351687</v>
      </c>
      <c r="G2876" s="292">
        <v>454475</v>
      </c>
      <c r="H2876" s="109">
        <f t="shared" si="239"/>
        <v>14639791</v>
      </c>
    </row>
    <row r="2877" spans="1:8" x14ac:dyDescent="0.35">
      <c r="A2877" s="312" t="s">
        <v>346</v>
      </c>
      <c r="B2877" s="292">
        <v>11118572</v>
      </c>
      <c r="C2877" s="292">
        <v>2377695</v>
      </c>
      <c r="D2877" s="292">
        <v>1112231</v>
      </c>
      <c r="E2877" s="292">
        <v>965680</v>
      </c>
      <c r="F2877" s="292">
        <v>2894802</v>
      </c>
      <c r="G2877" s="292">
        <v>709988</v>
      </c>
      <c r="H2877" s="109">
        <f t="shared" si="239"/>
        <v>19178968</v>
      </c>
    </row>
    <row r="2878" spans="1:8" x14ac:dyDescent="0.35">
      <c r="A2878" s="312" t="s">
        <v>343</v>
      </c>
      <c r="B2878" s="292">
        <v>1232995</v>
      </c>
      <c r="C2878" s="292">
        <v>1518898</v>
      </c>
      <c r="D2878" s="292">
        <v>475402</v>
      </c>
      <c r="E2878" s="292">
        <v>933927</v>
      </c>
      <c r="F2878" s="292">
        <v>1988117</v>
      </c>
      <c r="G2878" s="292">
        <v>400236</v>
      </c>
      <c r="H2878" s="109">
        <f t="shared" si="239"/>
        <v>6549575</v>
      </c>
    </row>
    <row r="2879" spans="1:8" x14ac:dyDescent="0.35">
      <c r="A2879" s="312" t="s">
        <v>342</v>
      </c>
      <c r="B2879" s="292">
        <v>6450580</v>
      </c>
      <c r="C2879" s="292">
        <v>2051713</v>
      </c>
      <c r="D2879" s="292">
        <v>855998</v>
      </c>
      <c r="E2879" s="292">
        <v>1032027</v>
      </c>
      <c r="F2879" s="292">
        <v>2543218</v>
      </c>
      <c r="G2879" s="292">
        <v>619192</v>
      </c>
      <c r="H2879" s="109">
        <f t="shared" si="239"/>
        <v>13552728</v>
      </c>
    </row>
    <row r="2880" spans="1:8" x14ac:dyDescent="0.35">
      <c r="A2880" s="312" t="s">
        <v>676</v>
      </c>
      <c r="B2880" s="292">
        <v>6623272</v>
      </c>
      <c r="C2880" s="292">
        <v>1663588</v>
      </c>
      <c r="D2880" s="292">
        <v>812302</v>
      </c>
      <c r="E2880" s="292">
        <v>1178357</v>
      </c>
      <c r="F2880" s="292">
        <v>2607499</v>
      </c>
      <c r="G2880" s="292">
        <v>512824</v>
      </c>
      <c r="H2880" s="109">
        <f t="shared" si="239"/>
        <v>13397842</v>
      </c>
    </row>
    <row r="2881" spans="1:8" x14ac:dyDescent="0.35">
      <c r="A2881" s="312" t="s">
        <v>417</v>
      </c>
      <c r="B2881" s="292">
        <v>6267617</v>
      </c>
      <c r="C2881" s="292">
        <v>1772972</v>
      </c>
      <c r="D2881" s="292">
        <v>834544</v>
      </c>
      <c r="E2881" s="292">
        <v>2071565</v>
      </c>
      <c r="F2881" s="292">
        <v>2843294</v>
      </c>
      <c r="G2881" s="292">
        <v>495658</v>
      </c>
      <c r="H2881" s="109">
        <f t="shared" si="239"/>
        <v>14285650</v>
      </c>
    </row>
    <row r="2882" spans="1:8" x14ac:dyDescent="0.35">
      <c r="A2882" s="312" t="s">
        <v>341</v>
      </c>
      <c r="B2882" s="292">
        <v>9877612</v>
      </c>
      <c r="C2882" s="292">
        <v>2031468</v>
      </c>
      <c r="D2882" s="292">
        <v>952571</v>
      </c>
      <c r="E2882" s="292">
        <v>1283828</v>
      </c>
      <c r="F2882" s="292">
        <v>2376614</v>
      </c>
      <c r="G2882" s="292">
        <v>572150</v>
      </c>
      <c r="H2882" s="109">
        <f t="shared" si="239"/>
        <v>17094243</v>
      </c>
    </row>
    <row r="2883" spans="1:8" x14ac:dyDescent="0.35">
      <c r="A2883" s="312" t="s">
        <v>338</v>
      </c>
      <c r="B2883" s="292">
        <v>7482676</v>
      </c>
      <c r="C2883" s="292">
        <v>1647166</v>
      </c>
      <c r="D2883" s="292">
        <v>736817</v>
      </c>
      <c r="E2883" s="292">
        <v>957903</v>
      </c>
      <c r="F2883" s="292">
        <v>2341386</v>
      </c>
      <c r="G2883" s="292">
        <v>628526</v>
      </c>
      <c r="H2883" s="109">
        <f t="shared" si="239"/>
        <v>13794474</v>
      </c>
    </row>
    <row r="2884" spans="1:8" x14ac:dyDescent="0.35">
      <c r="A2884" s="312" t="s">
        <v>337</v>
      </c>
      <c r="B2884" s="292">
        <v>7565404</v>
      </c>
      <c r="C2884" s="292">
        <v>1541803</v>
      </c>
      <c r="D2884" s="292">
        <v>857555</v>
      </c>
      <c r="E2884" s="292">
        <v>974979</v>
      </c>
      <c r="F2884" s="292">
        <v>2584043</v>
      </c>
      <c r="G2884" s="292">
        <v>663107</v>
      </c>
      <c r="H2884" s="109">
        <f t="shared" si="239"/>
        <v>14186891</v>
      </c>
    </row>
    <row r="2885" spans="1:8" x14ac:dyDescent="0.35">
      <c r="A2885" s="312" t="s">
        <v>677</v>
      </c>
      <c r="B2885" s="292">
        <v>7747449</v>
      </c>
      <c r="C2885" s="292">
        <v>1776220</v>
      </c>
      <c r="D2885" s="292">
        <v>827293</v>
      </c>
      <c r="E2885" s="292">
        <v>919850</v>
      </c>
      <c r="F2885" s="292">
        <v>2302968</v>
      </c>
      <c r="G2885" s="292">
        <v>530553</v>
      </c>
      <c r="H2885" s="109">
        <f t="shared" si="239"/>
        <v>14104333</v>
      </c>
    </row>
    <row r="2886" spans="1:8" x14ac:dyDescent="0.35">
      <c r="A2886" s="312" t="s">
        <v>418</v>
      </c>
      <c r="B2886" s="292">
        <v>9078650</v>
      </c>
      <c r="C2886" s="292">
        <v>2694384</v>
      </c>
      <c r="D2886" s="292">
        <v>946618</v>
      </c>
      <c r="E2886" s="292">
        <v>962423</v>
      </c>
      <c r="F2886" s="292">
        <v>2713124</v>
      </c>
      <c r="G2886" s="292">
        <v>669143</v>
      </c>
      <c r="H2886" s="109">
        <f t="shared" si="239"/>
        <v>17064342</v>
      </c>
    </row>
    <row r="2887" spans="1:8" x14ac:dyDescent="0.35">
      <c r="A2887" s="312" t="s">
        <v>336</v>
      </c>
      <c r="B2887" s="292">
        <v>9856880</v>
      </c>
      <c r="C2887" s="292">
        <v>2825581</v>
      </c>
      <c r="D2887" s="292">
        <v>1016104</v>
      </c>
      <c r="E2887" s="292">
        <v>1325702</v>
      </c>
      <c r="F2887" s="292">
        <v>2349352</v>
      </c>
      <c r="G2887" s="292">
        <v>616274</v>
      </c>
      <c r="H2887" s="109">
        <f t="shared" si="239"/>
        <v>17989893</v>
      </c>
    </row>
    <row r="2888" spans="1:8" x14ac:dyDescent="0.35">
      <c r="A2888" s="312" t="s">
        <v>333</v>
      </c>
      <c r="B2888" s="292">
        <v>5331430</v>
      </c>
      <c r="C2888" s="292">
        <v>2434014</v>
      </c>
      <c r="D2888" s="292">
        <v>766030</v>
      </c>
      <c r="E2888" s="292">
        <v>1468727</v>
      </c>
      <c r="F2888" s="292">
        <v>2098290</v>
      </c>
      <c r="G2888" s="292">
        <v>569699</v>
      </c>
      <c r="H2888" s="109">
        <f t="shared" si="239"/>
        <v>12668190</v>
      </c>
    </row>
    <row r="2889" spans="1:8" x14ac:dyDescent="0.35">
      <c r="A2889" s="312" t="s">
        <v>332</v>
      </c>
      <c r="B2889" s="292">
        <v>8529193</v>
      </c>
      <c r="C2889" s="292">
        <v>1982736</v>
      </c>
      <c r="D2889" s="292">
        <v>848136</v>
      </c>
      <c r="E2889" s="292">
        <v>1268772</v>
      </c>
      <c r="F2889" s="292">
        <v>2397493</v>
      </c>
      <c r="G2889" s="292">
        <v>559628</v>
      </c>
      <c r="H2889" s="109">
        <f t="shared" si="239"/>
        <v>15585958</v>
      </c>
    </row>
    <row r="2890" spans="1:8" x14ac:dyDescent="0.35">
      <c r="A2890" s="312" t="s">
        <v>678</v>
      </c>
      <c r="B2890" s="292">
        <v>10535607</v>
      </c>
      <c r="C2890" s="292">
        <v>4010896</v>
      </c>
      <c r="D2890" s="292">
        <v>1143421</v>
      </c>
      <c r="E2890" s="292">
        <v>1372810</v>
      </c>
      <c r="F2890" s="292">
        <v>2400218</v>
      </c>
      <c r="G2890" s="292">
        <v>678351</v>
      </c>
      <c r="H2890" s="109">
        <f t="shared" si="239"/>
        <v>20141303</v>
      </c>
    </row>
    <row r="2891" spans="1:8" x14ac:dyDescent="0.35">
      <c r="A2891" s="312" t="s">
        <v>419</v>
      </c>
      <c r="B2891" s="292">
        <v>8531952</v>
      </c>
      <c r="C2891" s="292">
        <v>2512697</v>
      </c>
      <c r="D2891" s="292">
        <v>1270079</v>
      </c>
      <c r="E2891" s="292">
        <v>1137082</v>
      </c>
      <c r="F2891" s="292">
        <v>2220065</v>
      </c>
      <c r="G2891" s="292">
        <v>692997</v>
      </c>
      <c r="H2891" s="109">
        <f t="shared" si="239"/>
        <v>16364872</v>
      </c>
    </row>
    <row r="2892" spans="1:8" x14ac:dyDescent="0.35">
      <c r="A2892" s="312" t="s">
        <v>331</v>
      </c>
      <c r="B2892" s="292">
        <v>10080377</v>
      </c>
      <c r="C2892" s="292">
        <v>3273171</v>
      </c>
      <c r="D2892" s="292">
        <v>1255120</v>
      </c>
      <c r="E2892" s="292">
        <v>1379357</v>
      </c>
      <c r="F2892" s="292">
        <v>2698175</v>
      </c>
      <c r="G2892" s="292">
        <v>715317</v>
      </c>
      <c r="H2892" s="109">
        <f t="shared" si="239"/>
        <v>19401517</v>
      </c>
    </row>
    <row r="2893" spans="1:8" x14ac:dyDescent="0.35">
      <c r="A2893" s="312" t="s">
        <v>328</v>
      </c>
      <c r="B2893" s="292">
        <v>7185912</v>
      </c>
      <c r="C2893" s="292">
        <v>2487956</v>
      </c>
      <c r="D2893" s="292">
        <v>787779</v>
      </c>
      <c r="E2893" s="292">
        <v>1129782</v>
      </c>
      <c r="F2893" s="292">
        <v>2154335</v>
      </c>
      <c r="G2893" s="292">
        <v>483513</v>
      </c>
      <c r="H2893" s="109">
        <f t="shared" si="239"/>
        <v>14229277</v>
      </c>
    </row>
    <row r="2894" spans="1:8" x14ac:dyDescent="0.35">
      <c r="A2894" s="312" t="s">
        <v>327</v>
      </c>
      <c r="B2894" s="292">
        <v>6202283</v>
      </c>
      <c r="C2894" s="292">
        <v>2107528</v>
      </c>
      <c r="D2894" s="292">
        <v>780025</v>
      </c>
      <c r="E2894" s="292">
        <v>1289995</v>
      </c>
      <c r="F2894" s="292">
        <v>2333741</v>
      </c>
      <c r="G2894" s="292">
        <v>530452</v>
      </c>
      <c r="H2894" s="109">
        <f t="shared" si="239"/>
        <v>13244024</v>
      </c>
    </row>
    <row r="2895" spans="1:8" x14ac:dyDescent="0.35">
      <c r="A2895" s="267" t="s">
        <v>1110</v>
      </c>
      <c r="B2895" s="78">
        <f>SUM(B2873:B2894)</f>
        <v>167737167</v>
      </c>
      <c r="C2895" s="272">
        <f t="shared" ref="C2895:G2895" si="240">SUM(C2873:C2894)</f>
        <v>49310624</v>
      </c>
      <c r="D2895" s="78">
        <f t="shared" si="240"/>
        <v>19528558</v>
      </c>
      <c r="E2895" s="78">
        <f t="shared" si="240"/>
        <v>25876636</v>
      </c>
      <c r="F2895" s="78">
        <f t="shared" si="240"/>
        <v>52682824</v>
      </c>
      <c r="G2895" s="272">
        <f t="shared" si="240"/>
        <v>12436716</v>
      </c>
      <c r="H2895" s="78">
        <f t="shared" si="239"/>
        <v>327572525</v>
      </c>
    </row>
    <row r="2896" spans="1:8" x14ac:dyDescent="0.35">
      <c r="A2896" s="268" t="s">
        <v>1111</v>
      </c>
      <c r="B2896" s="158">
        <f>AVERAGE(B2873:B2894)</f>
        <v>7624416.6818181816</v>
      </c>
      <c r="C2896" s="158">
        <f t="shared" ref="C2896:H2896" si="241">AVERAGE(C2873:C2894)</f>
        <v>2241392</v>
      </c>
      <c r="D2896" s="158">
        <f t="shared" si="241"/>
        <v>887661.72727272729</v>
      </c>
      <c r="E2896" s="158">
        <f t="shared" si="241"/>
        <v>1176210.7272727273</v>
      </c>
      <c r="F2896" s="158">
        <f t="shared" si="241"/>
        <v>2394673.8181818184</v>
      </c>
      <c r="G2896" s="158">
        <f t="shared" si="241"/>
        <v>565305.27272727271</v>
      </c>
      <c r="H2896" s="158">
        <f t="shared" si="241"/>
        <v>14889660.227272727</v>
      </c>
    </row>
    <row r="2898" spans="1:8" x14ac:dyDescent="0.35">
      <c r="A2898" s="312" t="s">
        <v>681</v>
      </c>
      <c r="B2898" s="292">
        <v>8628818</v>
      </c>
      <c r="C2898" s="292">
        <v>2898706</v>
      </c>
      <c r="D2898" s="292">
        <v>851843</v>
      </c>
      <c r="E2898" s="292">
        <v>1305771</v>
      </c>
      <c r="F2898" s="292">
        <v>2701023</v>
      </c>
      <c r="G2898" s="292">
        <v>753270</v>
      </c>
      <c r="H2898" s="109">
        <v>17139431</v>
      </c>
    </row>
    <row r="2899" spans="1:8" x14ac:dyDescent="0.35">
      <c r="A2899" s="312" t="s">
        <v>682</v>
      </c>
      <c r="B2899" s="292">
        <v>7555934</v>
      </c>
      <c r="C2899" s="292">
        <v>2638856</v>
      </c>
      <c r="D2899" s="292">
        <v>1116714</v>
      </c>
      <c r="E2899" s="292">
        <v>1225144</v>
      </c>
      <c r="F2899" s="292">
        <v>2161207</v>
      </c>
      <c r="G2899" s="292">
        <v>713944</v>
      </c>
      <c r="H2899" s="109">
        <v>15411799</v>
      </c>
    </row>
    <row r="2900" spans="1:8" x14ac:dyDescent="0.35">
      <c r="A2900" s="312" t="s">
        <v>683</v>
      </c>
      <c r="B2900" s="292">
        <v>7778590</v>
      </c>
      <c r="C2900" s="292">
        <v>2269611</v>
      </c>
      <c r="D2900" s="292">
        <v>1025199</v>
      </c>
      <c r="E2900" s="292">
        <v>1306179</v>
      </c>
      <c r="F2900" s="292">
        <v>2279505</v>
      </c>
      <c r="G2900" s="292">
        <v>715606</v>
      </c>
      <c r="H2900" s="109">
        <v>15374690</v>
      </c>
    </row>
    <row r="2901" spans="1:8" x14ac:dyDescent="0.35">
      <c r="A2901" s="312" t="s">
        <v>875</v>
      </c>
      <c r="B2901" s="292">
        <v>5279506</v>
      </c>
      <c r="C2901" s="292">
        <v>1878124</v>
      </c>
      <c r="D2901" s="292">
        <v>717049</v>
      </c>
      <c r="E2901" s="292">
        <v>1207118</v>
      </c>
      <c r="F2901" s="292">
        <v>3333292</v>
      </c>
      <c r="G2901" s="292">
        <v>669939</v>
      </c>
      <c r="H2901" s="109">
        <v>13085028</v>
      </c>
    </row>
    <row r="2902" spans="1:8" x14ac:dyDescent="0.35">
      <c r="A2902" s="312" t="s">
        <v>787</v>
      </c>
      <c r="B2902" s="292">
        <v>6667126</v>
      </c>
      <c r="C2902" s="292">
        <v>2370563</v>
      </c>
      <c r="D2902" s="292">
        <v>789760</v>
      </c>
      <c r="E2902" s="292">
        <v>1670320</v>
      </c>
      <c r="F2902" s="292">
        <v>3131864</v>
      </c>
      <c r="G2902" s="292">
        <v>688488</v>
      </c>
      <c r="H2902" s="109">
        <v>15318121</v>
      </c>
    </row>
    <row r="2903" spans="1:8" x14ac:dyDescent="0.35">
      <c r="A2903" s="312" t="s">
        <v>686</v>
      </c>
      <c r="B2903" s="292">
        <v>5892885</v>
      </c>
      <c r="C2903" s="292">
        <v>2014303</v>
      </c>
      <c r="D2903" s="292">
        <v>691267</v>
      </c>
      <c r="E2903" s="292">
        <v>1540771</v>
      </c>
      <c r="F2903" s="292">
        <v>3476361</v>
      </c>
      <c r="G2903" s="292">
        <v>712829</v>
      </c>
      <c r="H2903" s="109">
        <v>14328416</v>
      </c>
    </row>
    <row r="2904" spans="1:8" x14ac:dyDescent="0.35">
      <c r="A2904" s="312" t="s">
        <v>687</v>
      </c>
      <c r="B2904" s="292">
        <v>8817041</v>
      </c>
      <c r="C2904" s="292">
        <v>4416731</v>
      </c>
      <c r="D2904" s="292">
        <v>1004986</v>
      </c>
      <c r="E2904" s="292">
        <v>2720064</v>
      </c>
      <c r="F2904" s="292">
        <v>2886525</v>
      </c>
      <c r="G2904" s="292">
        <v>767104</v>
      </c>
      <c r="H2904" s="109">
        <v>20612451</v>
      </c>
    </row>
    <row r="2905" spans="1:8" x14ac:dyDescent="0.35">
      <c r="A2905" s="312" t="s">
        <v>688</v>
      </c>
      <c r="B2905" s="292">
        <v>7711461</v>
      </c>
      <c r="C2905" s="292">
        <v>2527438</v>
      </c>
      <c r="D2905" s="292">
        <v>765696</v>
      </c>
      <c r="E2905" s="292">
        <v>1806005</v>
      </c>
      <c r="F2905" s="292">
        <v>2508152</v>
      </c>
      <c r="G2905" s="292">
        <v>710105</v>
      </c>
      <c r="H2905" s="109">
        <v>16028857</v>
      </c>
    </row>
    <row r="2906" spans="1:8" x14ac:dyDescent="0.35">
      <c r="A2906" s="312" t="s">
        <v>876</v>
      </c>
      <c r="B2906" s="292">
        <v>6464491</v>
      </c>
      <c r="C2906" s="292">
        <v>2175857</v>
      </c>
      <c r="D2906" s="292">
        <v>671930</v>
      </c>
      <c r="E2906" s="292">
        <v>1723708</v>
      </c>
      <c r="F2906" s="292">
        <v>2613346</v>
      </c>
      <c r="G2906" s="292">
        <v>531892</v>
      </c>
      <c r="H2906" s="109">
        <v>14181224</v>
      </c>
    </row>
    <row r="2907" spans="1:8" x14ac:dyDescent="0.35">
      <c r="A2907" s="312" t="s">
        <v>788</v>
      </c>
      <c r="B2907" s="292">
        <v>7852727</v>
      </c>
      <c r="C2907" s="292">
        <v>2832566</v>
      </c>
      <c r="D2907" s="292">
        <v>1006815</v>
      </c>
      <c r="E2907" s="292">
        <v>1525019</v>
      </c>
      <c r="F2907" s="292">
        <v>3079696</v>
      </c>
      <c r="G2907" s="292">
        <v>743891</v>
      </c>
      <c r="H2907" s="109">
        <v>17040714</v>
      </c>
    </row>
    <row r="2908" spans="1:8" x14ac:dyDescent="0.35">
      <c r="A2908" s="312" t="s">
        <v>691</v>
      </c>
      <c r="B2908" s="292">
        <v>10886040</v>
      </c>
      <c r="C2908" s="292">
        <v>3777471</v>
      </c>
      <c r="D2908" s="292">
        <v>1126012</v>
      </c>
      <c r="E2908" s="292">
        <v>1530558</v>
      </c>
      <c r="F2908" s="292">
        <v>2579182</v>
      </c>
      <c r="G2908" s="292">
        <v>809490</v>
      </c>
      <c r="H2908" s="109">
        <v>20708753</v>
      </c>
    </row>
    <row r="2909" spans="1:8" x14ac:dyDescent="0.35">
      <c r="A2909" s="312" t="s">
        <v>692</v>
      </c>
      <c r="B2909" s="292">
        <v>7673852</v>
      </c>
      <c r="C2909" s="292">
        <v>3064764</v>
      </c>
      <c r="D2909" s="292">
        <v>794234</v>
      </c>
      <c r="E2909" s="292">
        <v>1227942</v>
      </c>
      <c r="F2909" s="292">
        <v>2308038</v>
      </c>
      <c r="G2909" s="292">
        <v>586974</v>
      </c>
      <c r="H2909" s="109">
        <v>15655804</v>
      </c>
    </row>
    <row r="2910" spans="1:8" x14ac:dyDescent="0.35">
      <c r="A2910" s="312" t="s">
        <v>693</v>
      </c>
      <c r="B2910" s="292">
        <v>6062778</v>
      </c>
      <c r="C2910" s="292">
        <v>2673097</v>
      </c>
      <c r="D2910" s="292">
        <v>966565</v>
      </c>
      <c r="E2910" s="292">
        <v>1743672</v>
      </c>
      <c r="F2910" s="292">
        <v>2806130</v>
      </c>
      <c r="G2910" s="292">
        <v>765773</v>
      </c>
      <c r="H2910" s="109">
        <v>15018015</v>
      </c>
    </row>
    <row r="2911" spans="1:8" x14ac:dyDescent="0.35">
      <c r="A2911" s="312" t="s">
        <v>877</v>
      </c>
      <c r="B2911" s="292">
        <v>8518691</v>
      </c>
      <c r="C2911" s="292">
        <v>1956431</v>
      </c>
      <c r="D2911" s="292">
        <v>824967</v>
      </c>
      <c r="E2911" s="292">
        <v>1571891</v>
      </c>
      <c r="F2911" s="292">
        <v>2110347</v>
      </c>
      <c r="G2911" s="292">
        <v>892098</v>
      </c>
      <c r="H2911" s="109">
        <v>15874425</v>
      </c>
    </row>
    <row r="2912" spans="1:8" x14ac:dyDescent="0.35">
      <c r="A2912" s="312" t="s">
        <v>789</v>
      </c>
      <c r="B2912" s="292">
        <v>13019322</v>
      </c>
      <c r="C2912" s="292">
        <v>2463268</v>
      </c>
      <c r="D2912" s="292">
        <v>768783</v>
      </c>
      <c r="E2912" s="292">
        <v>1363230</v>
      </c>
      <c r="F2912" s="292">
        <v>2307598</v>
      </c>
      <c r="G2912" s="292">
        <v>721902</v>
      </c>
      <c r="H2912" s="109">
        <v>20644103</v>
      </c>
    </row>
    <row r="2913" spans="1:8" x14ac:dyDescent="0.35">
      <c r="A2913" s="312" t="s">
        <v>696</v>
      </c>
      <c r="B2913" s="292">
        <v>12539778</v>
      </c>
      <c r="C2913" s="292">
        <v>1732006</v>
      </c>
      <c r="D2913" s="292">
        <v>906314</v>
      </c>
      <c r="E2913" s="292">
        <v>1537938</v>
      </c>
      <c r="F2913" s="292">
        <v>3232598</v>
      </c>
      <c r="G2913" s="292">
        <v>821412</v>
      </c>
      <c r="H2913" s="109">
        <v>20770046</v>
      </c>
    </row>
    <row r="2914" spans="1:8" x14ac:dyDescent="0.35">
      <c r="A2914" s="312" t="s">
        <v>698</v>
      </c>
      <c r="B2914" s="292">
        <v>5404962</v>
      </c>
      <c r="C2914" s="292">
        <v>1354545</v>
      </c>
      <c r="D2914" s="292">
        <v>970167</v>
      </c>
      <c r="E2914" s="292">
        <v>1174721</v>
      </c>
      <c r="F2914" s="292">
        <v>2121913</v>
      </c>
      <c r="G2914" s="292">
        <v>811653</v>
      </c>
      <c r="H2914" s="109">
        <v>11837961</v>
      </c>
    </row>
    <row r="2915" spans="1:8" x14ac:dyDescent="0.35">
      <c r="A2915" s="312" t="s">
        <v>878</v>
      </c>
      <c r="B2915" s="292">
        <v>16551649</v>
      </c>
      <c r="C2915" s="292">
        <v>1964277</v>
      </c>
      <c r="D2915" s="292">
        <v>875222</v>
      </c>
      <c r="E2915" s="292">
        <v>1795696</v>
      </c>
      <c r="F2915" s="292">
        <v>2765895</v>
      </c>
      <c r="G2915" s="292">
        <v>854474</v>
      </c>
      <c r="H2915" s="109">
        <v>24807213</v>
      </c>
    </row>
    <row r="2916" spans="1:8" x14ac:dyDescent="0.35">
      <c r="A2916" s="312" t="s">
        <v>791</v>
      </c>
      <c r="B2916" s="292">
        <v>17618848</v>
      </c>
      <c r="C2916" s="292">
        <v>3321217</v>
      </c>
      <c r="D2916" s="292">
        <v>1107538</v>
      </c>
      <c r="E2916" s="292">
        <v>1576271</v>
      </c>
      <c r="F2916" s="292">
        <v>2415075</v>
      </c>
      <c r="G2916" s="292">
        <v>971844</v>
      </c>
      <c r="H2916" s="109">
        <v>27010793</v>
      </c>
    </row>
    <row r="2917" spans="1:8" x14ac:dyDescent="0.35">
      <c r="A2917" s="312" t="s">
        <v>700</v>
      </c>
      <c r="B2917" s="292">
        <v>13210191</v>
      </c>
      <c r="C2917" s="292">
        <v>3812834</v>
      </c>
      <c r="D2917" s="292">
        <v>1026992</v>
      </c>
      <c r="E2917" s="292">
        <v>1635755</v>
      </c>
      <c r="F2917" s="292">
        <v>2778853</v>
      </c>
      <c r="G2917" s="292">
        <v>823873</v>
      </c>
      <c r="H2917" s="109">
        <v>23288498</v>
      </c>
    </row>
    <row r="2918" spans="1:8" x14ac:dyDescent="0.35">
      <c r="A2918" s="312" t="s">
        <v>701</v>
      </c>
      <c r="B2918" s="292">
        <v>12174873</v>
      </c>
      <c r="C2918" s="292">
        <v>5076264</v>
      </c>
      <c r="D2918" s="292">
        <v>1204301</v>
      </c>
      <c r="E2918" s="292">
        <v>1399913</v>
      </c>
      <c r="F2918" s="292">
        <v>2908557</v>
      </c>
      <c r="G2918" s="292">
        <v>669225</v>
      </c>
      <c r="H2918" s="109">
        <v>23433133</v>
      </c>
    </row>
    <row r="2919" spans="1:8" x14ac:dyDescent="0.35">
      <c r="A2919" s="267" t="s">
        <v>1112</v>
      </c>
      <c r="B2919" s="78">
        <f>SUM(B2898:B2918)</f>
        <v>196309563</v>
      </c>
      <c r="C2919" s="78">
        <f t="shared" ref="C2919:H2919" si="242">SUM(C2898:C2918)</f>
        <v>57218929</v>
      </c>
      <c r="D2919" s="78">
        <f t="shared" si="242"/>
        <v>19212354</v>
      </c>
      <c r="E2919" s="78">
        <f t="shared" si="242"/>
        <v>32587686</v>
      </c>
      <c r="F2919" s="78">
        <f t="shared" si="242"/>
        <v>56505157</v>
      </c>
      <c r="G2919" s="78">
        <f t="shared" si="242"/>
        <v>15735786</v>
      </c>
      <c r="H2919" s="78">
        <f t="shared" si="242"/>
        <v>377569475</v>
      </c>
    </row>
    <row r="2920" spans="1:8" x14ac:dyDescent="0.35">
      <c r="A2920" s="268" t="s">
        <v>1113</v>
      </c>
      <c r="B2920" s="158">
        <f>B2919/21</f>
        <v>9348074.4285714291</v>
      </c>
      <c r="C2920" s="158">
        <f t="shared" ref="C2920:H2920" si="243">C2919/21</f>
        <v>2724710.9047619049</v>
      </c>
      <c r="D2920" s="158">
        <f t="shared" si="243"/>
        <v>914874</v>
      </c>
      <c r="E2920" s="158">
        <f t="shared" si="243"/>
        <v>1551794.5714285714</v>
      </c>
      <c r="F2920" s="158">
        <f t="shared" si="243"/>
        <v>2690721.7619047621</v>
      </c>
      <c r="G2920" s="158">
        <f t="shared" si="243"/>
        <v>749323.14285714284</v>
      </c>
      <c r="H2920" s="158">
        <f t="shared" si="243"/>
        <v>17979498.80952381</v>
      </c>
    </row>
    <row r="2922" spans="1:8" x14ac:dyDescent="0.35">
      <c r="A2922" s="312" t="s">
        <v>303</v>
      </c>
      <c r="B2922" s="292">
        <v>15038119</v>
      </c>
      <c r="C2922" s="292">
        <v>5444042</v>
      </c>
      <c r="D2922" s="292">
        <v>1456972</v>
      </c>
      <c r="E2922" s="292">
        <v>1129716</v>
      </c>
      <c r="F2922" s="292">
        <v>2706516</v>
      </c>
      <c r="G2922" s="292">
        <v>773659</v>
      </c>
      <c r="H2922" s="292">
        <v>26549024</v>
      </c>
    </row>
    <row r="2923" spans="1:8" x14ac:dyDescent="0.35">
      <c r="A2923" s="312" t="s">
        <v>300</v>
      </c>
      <c r="B2923" s="292">
        <v>9180188</v>
      </c>
      <c r="C2923" s="292">
        <v>3876209</v>
      </c>
      <c r="D2923" s="292">
        <v>912154</v>
      </c>
      <c r="E2923" s="292">
        <v>1485417</v>
      </c>
      <c r="F2923" s="292">
        <v>2206353</v>
      </c>
      <c r="G2923" s="292">
        <v>495969</v>
      </c>
      <c r="H2923" s="292">
        <v>18156290</v>
      </c>
    </row>
    <row r="2924" spans="1:8" x14ac:dyDescent="0.35">
      <c r="A2924" s="312" t="s">
        <v>299</v>
      </c>
      <c r="B2924" s="292">
        <v>8379075</v>
      </c>
      <c r="C2924" s="292">
        <v>3135965</v>
      </c>
      <c r="D2924" s="292">
        <v>933784</v>
      </c>
      <c r="E2924" s="292">
        <v>1342577</v>
      </c>
      <c r="F2924" s="292">
        <v>2289097</v>
      </c>
      <c r="G2924" s="292">
        <v>747150</v>
      </c>
      <c r="H2924" s="292">
        <v>16827648</v>
      </c>
    </row>
    <row r="2925" spans="1:8" x14ac:dyDescent="0.35">
      <c r="A2925" s="312" t="s">
        <v>913</v>
      </c>
      <c r="B2925" s="292">
        <v>8039731</v>
      </c>
      <c r="C2925" s="292">
        <v>3026509</v>
      </c>
      <c r="D2925" s="292">
        <v>978510</v>
      </c>
      <c r="E2925" s="292">
        <v>1453183</v>
      </c>
      <c r="F2925" s="292">
        <v>2638680</v>
      </c>
      <c r="G2925" s="292">
        <v>550884</v>
      </c>
      <c r="H2925" s="292">
        <v>16687497</v>
      </c>
    </row>
    <row r="2926" spans="1:8" x14ac:dyDescent="0.35">
      <c r="A2926" s="312" t="s">
        <v>1071</v>
      </c>
      <c r="B2926" s="292">
        <v>6875263</v>
      </c>
      <c r="C2926" s="292">
        <v>3619004</v>
      </c>
      <c r="D2926" s="292">
        <v>1104089</v>
      </c>
      <c r="E2926" s="292">
        <v>1323712</v>
      </c>
      <c r="F2926" s="292">
        <v>2918270</v>
      </c>
      <c r="G2926" s="292">
        <v>666848</v>
      </c>
      <c r="H2926" s="292">
        <v>16507186</v>
      </c>
    </row>
    <row r="2927" spans="1:8" x14ac:dyDescent="0.35">
      <c r="A2927" s="312" t="s">
        <v>298</v>
      </c>
      <c r="B2927" s="292">
        <v>6973472</v>
      </c>
      <c r="C2927" s="292">
        <v>4568020</v>
      </c>
      <c r="D2927" s="292">
        <v>1282945</v>
      </c>
      <c r="E2927" s="292">
        <v>1098054</v>
      </c>
      <c r="F2927" s="292">
        <v>2748042</v>
      </c>
      <c r="G2927" s="292">
        <v>553071</v>
      </c>
      <c r="H2927" s="292">
        <v>17223604</v>
      </c>
    </row>
    <row r="2928" spans="1:8" x14ac:dyDescent="0.35">
      <c r="A2928" s="312" t="s">
        <v>295</v>
      </c>
      <c r="B2928" s="292">
        <v>5465882</v>
      </c>
      <c r="C2928" s="292">
        <v>4837781</v>
      </c>
      <c r="D2928" s="292">
        <v>1224536</v>
      </c>
      <c r="E2928" s="292">
        <v>1294084</v>
      </c>
      <c r="F2928" s="292">
        <v>2605657</v>
      </c>
      <c r="G2928" s="292">
        <v>455376</v>
      </c>
      <c r="H2928" s="292">
        <v>15883316</v>
      </c>
    </row>
    <row r="2929" spans="1:8" x14ac:dyDescent="0.35">
      <c r="A2929" s="312" t="s">
        <v>294</v>
      </c>
      <c r="B2929" s="292">
        <v>8425744</v>
      </c>
      <c r="C2929" s="292">
        <v>4513882</v>
      </c>
      <c r="D2929" s="292">
        <v>1575225</v>
      </c>
      <c r="E2929" s="292">
        <v>1464415</v>
      </c>
      <c r="F2929" s="292">
        <v>3662135</v>
      </c>
      <c r="G2929" s="292">
        <v>526083</v>
      </c>
      <c r="H2929" s="292">
        <v>20167484</v>
      </c>
    </row>
    <row r="2930" spans="1:8" x14ac:dyDescent="0.35">
      <c r="A2930" s="312" t="s">
        <v>914</v>
      </c>
      <c r="B2930" s="292">
        <v>12049128</v>
      </c>
      <c r="C2930" s="292">
        <v>4095700</v>
      </c>
      <c r="D2930" s="292">
        <v>2394019</v>
      </c>
      <c r="E2930" s="292">
        <v>1069536</v>
      </c>
      <c r="F2930" s="292">
        <v>3178313</v>
      </c>
      <c r="G2930" s="292">
        <v>643450</v>
      </c>
      <c r="H2930" s="292">
        <v>23430146</v>
      </c>
    </row>
    <row r="2931" spans="1:8" x14ac:dyDescent="0.35">
      <c r="A2931" s="312" t="s">
        <v>1072</v>
      </c>
      <c r="B2931" s="292">
        <v>8332543</v>
      </c>
      <c r="C2931" s="292">
        <v>3545335</v>
      </c>
      <c r="D2931" s="292">
        <v>1984358</v>
      </c>
      <c r="E2931" s="292">
        <v>1050735</v>
      </c>
      <c r="F2931" s="292">
        <v>2788246</v>
      </c>
      <c r="G2931" s="292">
        <v>555582</v>
      </c>
      <c r="H2931" s="292">
        <v>18256799</v>
      </c>
    </row>
    <row r="2932" spans="1:8" x14ac:dyDescent="0.35">
      <c r="A2932" s="312" t="s">
        <v>293</v>
      </c>
      <c r="B2932" s="292">
        <v>6213943</v>
      </c>
      <c r="C2932" s="292">
        <v>2980257</v>
      </c>
      <c r="D2932" s="292">
        <v>1412811</v>
      </c>
      <c r="E2932" s="292">
        <v>1125829</v>
      </c>
      <c r="F2932" s="292">
        <v>2352230</v>
      </c>
      <c r="G2932" s="292">
        <v>524507</v>
      </c>
      <c r="H2932" s="292">
        <v>14609577</v>
      </c>
    </row>
    <row r="2933" spans="1:8" x14ac:dyDescent="0.35">
      <c r="A2933" s="312" t="s">
        <v>290</v>
      </c>
      <c r="B2933" s="292">
        <v>4810881</v>
      </c>
      <c r="C2933" s="292">
        <v>2365899</v>
      </c>
      <c r="D2933" s="292">
        <v>678384</v>
      </c>
      <c r="E2933" s="292">
        <v>993810</v>
      </c>
      <c r="F2933" s="292">
        <v>2400074</v>
      </c>
      <c r="G2933" s="292">
        <v>446231</v>
      </c>
      <c r="H2933" s="292">
        <v>11695279</v>
      </c>
    </row>
    <row r="2934" spans="1:8" x14ac:dyDescent="0.35">
      <c r="A2934" s="312" t="s">
        <v>289</v>
      </c>
      <c r="B2934" s="292">
        <v>8422809</v>
      </c>
      <c r="C2934" s="292">
        <v>2104709</v>
      </c>
      <c r="D2934" s="292">
        <v>711292</v>
      </c>
      <c r="E2934" s="292">
        <v>952852</v>
      </c>
      <c r="F2934" s="292">
        <v>1975474</v>
      </c>
      <c r="G2934" s="292">
        <v>484744</v>
      </c>
      <c r="H2934" s="292">
        <v>14651880</v>
      </c>
    </row>
    <row r="2935" spans="1:8" x14ac:dyDescent="0.35">
      <c r="A2935" s="312" t="s">
        <v>915</v>
      </c>
      <c r="B2935" s="292">
        <v>7301413</v>
      </c>
      <c r="C2935" s="292">
        <v>2187405</v>
      </c>
      <c r="D2935" s="292">
        <v>701221</v>
      </c>
      <c r="E2935" s="292">
        <v>1163891</v>
      </c>
      <c r="F2935" s="292">
        <v>2049932</v>
      </c>
      <c r="G2935" s="292">
        <v>499482</v>
      </c>
      <c r="H2935" s="292">
        <v>13903344</v>
      </c>
    </row>
    <row r="2936" spans="1:8" x14ac:dyDescent="0.35">
      <c r="A2936" s="312" t="s">
        <v>1073</v>
      </c>
      <c r="B2936" s="292">
        <v>5366929</v>
      </c>
      <c r="C2936" s="292">
        <v>1730150</v>
      </c>
      <c r="D2936" s="292">
        <v>664067</v>
      </c>
      <c r="E2936" s="292">
        <v>1100990</v>
      </c>
      <c r="F2936" s="292">
        <v>1996531</v>
      </c>
      <c r="G2936" s="292">
        <v>456014</v>
      </c>
      <c r="H2936" s="292">
        <v>11314681</v>
      </c>
    </row>
    <row r="2937" spans="1:8" x14ac:dyDescent="0.35">
      <c r="A2937" s="312" t="s">
        <v>288</v>
      </c>
      <c r="B2937" s="292">
        <v>3592890</v>
      </c>
      <c r="C2937" s="292">
        <v>1534065</v>
      </c>
      <c r="D2937" s="292">
        <v>550056</v>
      </c>
      <c r="E2937" s="292">
        <v>792585</v>
      </c>
      <c r="F2937" s="292">
        <v>1422464</v>
      </c>
      <c r="G2937" s="292">
        <v>444634</v>
      </c>
      <c r="H2937" s="292">
        <v>8336694</v>
      </c>
    </row>
    <row r="2938" spans="1:8" x14ac:dyDescent="0.35">
      <c r="A2938" s="312" t="s">
        <v>285</v>
      </c>
      <c r="B2938" s="292">
        <v>1712954</v>
      </c>
      <c r="C2938" s="292">
        <v>865677</v>
      </c>
      <c r="D2938" s="292">
        <v>245780</v>
      </c>
      <c r="E2938" s="292">
        <v>711009</v>
      </c>
      <c r="F2938" s="292">
        <v>1741430</v>
      </c>
      <c r="G2938" s="292">
        <v>310081</v>
      </c>
      <c r="H2938" s="292">
        <v>5586931</v>
      </c>
    </row>
    <row r="2939" spans="1:8" x14ac:dyDescent="0.35">
      <c r="A2939" s="312" t="s">
        <v>916</v>
      </c>
      <c r="B2939" s="292">
        <v>4494113</v>
      </c>
      <c r="C2939" s="292">
        <v>1401087</v>
      </c>
      <c r="D2939" s="292">
        <v>563826</v>
      </c>
      <c r="E2939" s="292">
        <v>892781</v>
      </c>
      <c r="F2939" s="292">
        <v>1719274</v>
      </c>
      <c r="G2939" s="292">
        <v>474427</v>
      </c>
      <c r="H2939" s="292">
        <v>9545508</v>
      </c>
    </row>
    <row r="2940" spans="1:8" x14ac:dyDescent="0.35">
      <c r="A2940" s="312" t="s">
        <v>1074</v>
      </c>
      <c r="B2940" s="292">
        <v>3829708</v>
      </c>
      <c r="C2940" s="292">
        <v>1195211</v>
      </c>
      <c r="D2940" s="292">
        <v>527642</v>
      </c>
      <c r="E2940" s="292">
        <v>863332</v>
      </c>
      <c r="F2940" s="292">
        <v>2042893</v>
      </c>
      <c r="G2940" s="292">
        <v>494812</v>
      </c>
      <c r="H2940" s="292">
        <v>8953598</v>
      </c>
    </row>
    <row r="2941" spans="1:8" x14ac:dyDescent="0.35">
      <c r="A2941" s="312" t="s">
        <v>284</v>
      </c>
      <c r="B2941" s="292">
        <v>3550126</v>
      </c>
      <c r="C2941" s="292">
        <v>2242043</v>
      </c>
      <c r="D2941" s="292">
        <v>643479</v>
      </c>
      <c r="E2941" s="292">
        <v>718289</v>
      </c>
      <c r="F2941" s="292">
        <v>2166260</v>
      </c>
      <c r="G2941" s="292">
        <v>511210</v>
      </c>
      <c r="H2941" s="292">
        <v>9831407</v>
      </c>
    </row>
    <row r="2942" spans="1:8" x14ac:dyDescent="0.35">
      <c r="A2942" s="267" t="s">
        <v>1114</v>
      </c>
      <c r="B2942" s="78">
        <f>SUM(B2922:B2941)</f>
        <v>138054911</v>
      </c>
      <c r="C2942" s="78">
        <f t="shared" ref="C2942:H2942" si="244">SUM(C2922:C2941)</f>
        <v>59268950</v>
      </c>
      <c r="D2942" s="78">
        <f t="shared" si="244"/>
        <v>20545150</v>
      </c>
      <c r="E2942" s="78">
        <f t="shared" si="244"/>
        <v>22026797</v>
      </c>
      <c r="F2942" s="78">
        <f t="shared" si="244"/>
        <v>47607871</v>
      </c>
      <c r="G2942" s="78">
        <f t="shared" si="244"/>
        <v>10614214</v>
      </c>
      <c r="H2942" s="78">
        <f t="shared" si="244"/>
        <v>298117893</v>
      </c>
    </row>
    <row r="2943" spans="1:8" s="310" customFormat="1" x14ac:dyDescent="0.35">
      <c r="A2943" s="268" t="s">
        <v>1115</v>
      </c>
      <c r="B2943" s="158">
        <f>AVERAGE(B2922:B2941)</f>
        <v>6902745.5499999998</v>
      </c>
      <c r="C2943" s="158">
        <f t="shared" ref="C2943:H2943" si="245">AVERAGE(C2922:C2941)</f>
        <v>2963447.5</v>
      </c>
      <c r="D2943" s="158">
        <f t="shared" si="245"/>
        <v>1027257.5</v>
      </c>
      <c r="E2943" s="158">
        <f t="shared" si="245"/>
        <v>1101339.8500000001</v>
      </c>
      <c r="F2943" s="158">
        <f t="shared" si="245"/>
        <v>2380393.5499999998</v>
      </c>
      <c r="G2943" s="158">
        <f t="shared" si="245"/>
        <v>530710.69999999995</v>
      </c>
      <c r="H2943" s="158">
        <f t="shared" si="245"/>
        <v>14905894.65</v>
      </c>
    </row>
    <row r="2945" spans="1:8" ht="27.65" customHeight="1" x14ac:dyDescent="0.5">
      <c r="A2945" s="231">
        <v>2018</v>
      </c>
    </row>
    <row r="2946" spans="1:8" ht="45" customHeight="1" x14ac:dyDescent="0.35">
      <c r="A2946" s="235" t="s">
        <v>189</v>
      </c>
      <c r="B2946" s="112" t="s">
        <v>0</v>
      </c>
      <c r="C2946" s="112" t="s">
        <v>1</v>
      </c>
      <c r="D2946" s="112" t="s">
        <v>2</v>
      </c>
      <c r="E2946" s="112" t="s">
        <v>3</v>
      </c>
      <c r="F2946" s="112" t="s">
        <v>50</v>
      </c>
      <c r="G2946" s="112" t="s">
        <v>52</v>
      </c>
      <c r="H2946" s="112" t="s">
        <v>13</v>
      </c>
    </row>
    <row r="2947" spans="1:8" x14ac:dyDescent="0.35">
      <c r="A2947" s="312" t="s">
        <v>279</v>
      </c>
      <c r="B2947" s="329">
        <v>5765997</v>
      </c>
      <c r="C2947" s="329">
        <v>2236772</v>
      </c>
      <c r="D2947" s="329">
        <v>756143</v>
      </c>
      <c r="E2947" s="329">
        <v>872829</v>
      </c>
      <c r="F2947" s="329">
        <v>2361597</v>
      </c>
      <c r="G2947" s="329">
        <v>604264</v>
      </c>
      <c r="H2947" s="329">
        <v>12597602</v>
      </c>
    </row>
    <row r="2948" spans="1:8" x14ac:dyDescent="0.35">
      <c r="A2948" s="312" t="s">
        <v>415</v>
      </c>
      <c r="B2948" s="329">
        <v>7324149</v>
      </c>
      <c r="C2948" s="329">
        <v>2378060</v>
      </c>
      <c r="D2948" s="329">
        <v>756657</v>
      </c>
      <c r="E2948" s="329">
        <v>895214</v>
      </c>
      <c r="F2948" s="329">
        <v>2999818</v>
      </c>
      <c r="G2948" s="329">
        <v>690714</v>
      </c>
      <c r="H2948" s="329">
        <v>15044612</v>
      </c>
    </row>
    <row r="2949" spans="1:8" x14ac:dyDescent="0.35">
      <c r="A2949" s="312" t="s">
        <v>414</v>
      </c>
      <c r="B2949" s="329">
        <v>9622204</v>
      </c>
      <c r="C2949" s="329">
        <v>2645868</v>
      </c>
      <c r="D2949" s="329">
        <v>818510</v>
      </c>
      <c r="E2949" s="329">
        <v>1105833</v>
      </c>
      <c r="F2949" s="329">
        <v>2968706</v>
      </c>
      <c r="G2949" s="329">
        <v>728807</v>
      </c>
      <c r="H2949" s="329">
        <v>17889928</v>
      </c>
    </row>
    <row r="2950" spans="1:8" x14ac:dyDescent="0.35">
      <c r="A2950" s="312" t="s">
        <v>278</v>
      </c>
      <c r="B2950" s="329">
        <v>9195482</v>
      </c>
      <c r="C2950" s="329">
        <v>2505757</v>
      </c>
      <c r="D2950" s="329">
        <v>892968</v>
      </c>
      <c r="E2950" s="329">
        <v>907073</v>
      </c>
      <c r="F2950" s="329">
        <v>2484714</v>
      </c>
      <c r="G2950" s="329">
        <v>607362</v>
      </c>
      <c r="H2950" s="329">
        <v>16593356</v>
      </c>
    </row>
    <row r="2951" spans="1:8" x14ac:dyDescent="0.35">
      <c r="A2951" s="312" t="s">
        <v>275</v>
      </c>
      <c r="B2951" s="329">
        <v>4421134</v>
      </c>
      <c r="C2951" s="329">
        <v>1991497</v>
      </c>
      <c r="D2951" s="329">
        <v>687967</v>
      </c>
      <c r="E2951" s="329">
        <v>1329599</v>
      </c>
      <c r="F2951" s="329">
        <v>2650458</v>
      </c>
      <c r="G2951" s="329">
        <v>544839</v>
      </c>
      <c r="H2951" s="329">
        <v>11625494</v>
      </c>
    </row>
    <row r="2952" spans="1:8" x14ac:dyDescent="0.35">
      <c r="A2952" s="312" t="s">
        <v>274</v>
      </c>
      <c r="B2952" s="329">
        <v>9574653</v>
      </c>
      <c r="C2952" s="329">
        <v>2502990</v>
      </c>
      <c r="D2952" s="329">
        <v>862328</v>
      </c>
      <c r="E2952" s="329">
        <v>1032785</v>
      </c>
      <c r="F2952" s="329">
        <v>3558540</v>
      </c>
      <c r="G2952" s="329">
        <v>718716</v>
      </c>
      <c r="H2952" s="329">
        <v>18250012</v>
      </c>
    </row>
    <row r="2953" spans="1:8" x14ac:dyDescent="0.35">
      <c r="A2953" s="312" t="s">
        <v>413</v>
      </c>
      <c r="B2953" s="329">
        <v>12455730</v>
      </c>
      <c r="C2953" s="329">
        <v>2741242</v>
      </c>
      <c r="D2953" s="329">
        <v>1222102</v>
      </c>
      <c r="E2953" s="329">
        <v>1232533</v>
      </c>
      <c r="F2953" s="329">
        <v>3327661</v>
      </c>
      <c r="G2953" s="329">
        <v>770825</v>
      </c>
      <c r="H2953" s="329">
        <v>21750093</v>
      </c>
    </row>
    <row r="2954" spans="1:8" x14ac:dyDescent="0.35">
      <c r="A2954" s="312" t="s">
        <v>412</v>
      </c>
      <c r="B2954" s="329">
        <v>8712965</v>
      </c>
      <c r="C2954" s="329">
        <v>2418454</v>
      </c>
      <c r="D2954" s="329">
        <v>1134486</v>
      </c>
      <c r="E2954" s="329">
        <v>1273770</v>
      </c>
      <c r="F2954" s="329">
        <v>4469802</v>
      </c>
      <c r="G2954" s="329">
        <v>602226</v>
      </c>
      <c r="H2954" s="329">
        <v>18611703</v>
      </c>
    </row>
    <row r="2955" spans="1:8" x14ac:dyDescent="0.35">
      <c r="A2955" s="312" t="s">
        <v>273</v>
      </c>
      <c r="B2955" s="329">
        <v>10755230</v>
      </c>
      <c r="C2955" s="329">
        <v>3355803</v>
      </c>
      <c r="D2955" s="329">
        <v>1403030</v>
      </c>
      <c r="E2955" s="329">
        <v>1780524</v>
      </c>
      <c r="F2955" s="329">
        <v>3535665</v>
      </c>
      <c r="G2955" s="329">
        <v>780877</v>
      </c>
      <c r="H2955" s="329">
        <v>21611129</v>
      </c>
    </row>
    <row r="2956" spans="1:8" x14ac:dyDescent="0.35">
      <c r="A2956" s="312" t="s">
        <v>269</v>
      </c>
      <c r="B2956" s="329">
        <v>9875422</v>
      </c>
      <c r="C2956" s="329">
        <v>4524810</v>
      </c>
      <c r="D2956" s="329">
        <v>1718147</v>
      </c>
      <c r="E2956" s="329">
        <v>1183769</v>
      </c>
      <c r="F2956" s="329">
        <v>3649919</v>
      </c>
      <c r="G2956" s="329">
        <v>1139458</v>
      </c>
      <c r="H2956" s="329">
        <v>22091525</v>
      </c>
    </row>
    <row r="2957" spans="1:8" x14ac:dyDescent="0.35">
      <c r="A2957" s="312" t="s">
        <v>411</v>
      </c>
      <c r="B2957" s="329">
        <v>9171558</v>
      </c>
      <c r="C2957" s="329">
        <v>3412929</v>
      </c>
      <c r="D2957" s="329">
        <v>1262829</v>
      </c>
      <c r="E2957" s="329">
        <v>1246727</v>
      </c>
      <c r="F2957" s="329">
        <v>2890359</v>
      </c>
      <c r="G2957" s="329">
        <v>761461</v>
      </c>
      <c r="H2957" s="329">
        <v>18745863</v>
      </c>
    </row>
    <row r="2958" spans="1:8" x14ac:dyDescent="0.35">
      <c r="A2958" s="312" t="s">
        <v>410</v>
      </c>
      <c r="B2958" s="329">
        <v>12369509</v>
      </c>
      <c r="C2958" s="329">
        <v>2958585</v>
      </c>
      <c r="D2958" s="329">
        <v>970801</v>
      </c>
      <c r="E2958" s="329">
        <v>1068179</v>
      </c>
      <c r="F2958" s="329">
        <v>2933853</v>
      </c>
      <c r="G2958" s="329">
        <v>602375</v>
      </c>
      <c r="H2958" s="329">
        <v>20903302</v>
      </c>
    </row>
    <row r="2959" spans="1:8" x14ac:dyDescent="0.35">
      <c r="A2959" s="312" t="s">
        <v>710</v>
      </c>
      <c r="B2959" s="329">
        <v>11586316</v>
      </c>
      <c r="C2959" s="329">
        <v>3127445</v>
      </c>
      <c r="D2959" s="329">
        <v>874382</v>
      </c>
      <c r="E2959" s="329">
        <v>1116620</v>
      </c>
      <c r="F2959" s="329">
        <v>2663476</v>
      </c>
      <c r="G2959" s="329">
        <v>551481</v>
      </c>
      <c r="H2959" s="329">
        <v>19919720</v>
      </c>
    </row>
    <row r="2960" spans="1:8" x14ac:dyDescent="0.35">
      <c r="A2960" s="312" t="s">
        <v>266</v>
      </c>
      <c r="B2960" s="329">
        <v>10046630</v>
      </c>
      <c r="C2960" s="329">
        <v>2575238</v>
      </c>
      <c r="D2960" s="329">
        <v>703357</v>
      </c>
      <c r="E2960" s="329">
        <v>1184157</v>
      </c>
      <c r="F2960" s="329">
        <v>2407319</v>
      </c>
      <c r="G2960" s="329">
        <v>690236</v>
      </c>
      <c r="H2960" s="329">
        <v>17606937</v>
      </c>
    </row>
    <row r="2961" spans="1:8" x14ac:dyDescent="0.35">
      <c r="A2961" s="312" t="s">
        <v>265</v>
      </c>
      <c r="B2961" s="329">
        <v>9166129</v>
      </c>
      <c r="C2961" s="329">
        <v>3007659</v>
      </c>
      <c r="D2961" s="329">
        <v>961726</v>
      </c>
      <c r="E2961" s="329">
        <v>1307351</v>
      </c>
      <c r="F2961" s="329">
        <v>3077052</v>
      </c>
      <c r="G2961" s="329">
        <v>839781</v>
      </c>
      <c r="H2961" s="329">
        <v>18359698</v>
      </c>
    </row>
    <row r="2962" spans="1:8" x14ac:dyDescent="0.35">
      <c r="A2962" s="312" t="s">
        <v>409</v>
      </c>
      <c r="B2962" s="329">
        <v>9830708</v>
      </c>
      <c r="C2962" s="329">
        <v>3960734</v>
      </c>
      <c r="D2962" s="329">
        <v>1415590</v>
      </c>
      <c r="E2962" s="329">
        <v>1740443</v>
      </c>
      <c r="F2962" s="329">
        <v>3991203</v>
      </c>
      <c r="G2962" s="329">
        <v>1186844</v>
      </c>
      <c r="H2962" s="329">
        <v>22125522</v>
      </c>
    </row>
    <row r="2963" spans="1:8" x14ac:dyDescent="0.35">
      <c r="A2963" s="312" t="s">
        <v>408</v>
      </c>
      <c r="B2963" s="329">
        <v>9758073</v>
      </c>
      <c r="C2963" s="329">
        <v>3019621</v>
      </c>
      <c r="D2963" s="329">
        <v>1911230</v>
      </c>
      <c r="E2963" s="329">
        <v>1713367</v>
      </c>
      <c r="F2963" s="329">
        <v>3526203</v>
      </c>
      <c r="G2963" s="329">
        <v>1130059</v>
      </c>
      <c r="H2963" s="329">
        <v>21058553</v>
      </c>
    </row>
    <row r="2964" spans="1:8" x14ac:dyDescent="0.35">
      <c r="A2964" s="312" t="s">
        <v>264</v>
      </c>
      <c r="B2964" s="329">
        <v>9758520</v>
      </c>
      <c r="C2964" s="329">
        <v>2998345</v>
      </c>
      <c r="D2964" s="329">
        <v>1326354</v>
      </c>
      <c r="E2964" s="329">
        <v>1202599</v>
      </c>
      <c r="F2964" s="329">
        <v>3103103</v>
      </c>
      <c r="G2964" s="329">
        <v>780145</v>
      </c>
      <c r="H2964" s="329">
        <v>19169066</v>
      </c>
    </row>
    <row r="2965" spans="1:8" x14ac:dyDescent="0.35">
      <c r="A2965" s="312" t="s">
        <v>261</v>
      </c>
      <c r="B2965" s="329">
        <v>10887412</v>
      </c>
      <c r="C2965" s="329">
        <v>3353593</v>
      </c>
      <c r="D2965" s="329">
        <v>1013718</v>
      </c>
      <c r="E2965" s="329">
        <v>1357086</v>
      </c>
      <c r="F2965" s="329">
        <v>2692940</v>
      </c>
      <c r="G2965" s="329">
        <v>794505</v>
      </c>
      <c r="H2965" s="329">
        <v>20099254</v>
      </c>
    </row>
    <row r="2966" spans="1:8" x14ac:dyDescent="0.35">
      <c r="A2966" s="312" t="s">
        <v>260</v>
      </c>
      <c r="B2966" s="329">
        <v>9599084</v>
      </c>
      <c r="C2966" s="329">
        <v>4551200</v>
      </c>
      <c r="D2966" s="329">
        <v>1053451</v>
      </c>
      <c r="E2966" s="329">
        <v>1803172</v>
      </c>
      <c r="F2966" s="329">
        <v>3069104</v>
      </c>
      <c r="G2966" s="329">
        <v>807926</v>
      </c>
      <c r="H2966" s="329">
        <v>20883937</v>
      </c>
    </row>
    <row r="2967" spans="1:8" x14ac:dyDescent="0.35">
      <c r="A2967" s="312" t="s">
        <v>407</v>
      </c>
      <c r="B2967" s="329">
        <v>13480301</v>
      </c>
      <c r="C2967" s="329">
        <v>3745090</v>
      </c>
      <c r="D2967" s="329">
        <v>1200477</v>
      </c>
      <c r="E2967" s="329">
        <v>1580598</v>
      </c>
      <c r="F2967" s="329">
        <v>2913238</v>
      </c>
      <c r="G2967" s="329">
        <v>698099</v>
      </c>
      <c r="H2967" s="329">
        <v>23617803</v>
      </c>
    </row>
    <row r="2968" spans="1:8" x14ac:dyDescent="0.35">
      <c r="A2968" s="267" t="s">
        <v>1116</v>
      </c>
      <c r="B2968" s="78">
        <f>SUM(B2947:B2967)</f>
        <v>203357206</v>
      </c>
      <c r="C2968" s="78">
        <f t="shared" ref="C2968:H2968" si="246">SUM(C2947:C2967)</f>
        <v>64011692</v>
      </c>
      <c r="D2968" s="78">
        <f t="shared" si="246"/>
        <v>22946253</v>
      </c>
      <c r="E2968" s="78">
        <f t="shared" si="246"/>
        <v>26934228</v>
      </c>
      <c r="F2968" s="78">
        <f t="shared" si="246"/>
        <v>65274730</v>
      </c>
      <c r="G2968" s="78">
        <f t="shared" si="246"/>
        <v>16031000</v>
      </c>
      <c r="H2968" s="78">
        <f t="shared" si="246"/>
        <v>398555109</v>
      </c>
    </row>
    <row r="2969" spans="1:8" x14ac:dyDescent="0.35">
      <c r="A2969" s="268" t="s">
        <v>1117</v>
      </c>
      <c r="B2969" s="158">
        <f>AVERAGE(B2947:B2967)</f>
        <v>9683676.4761904757</v>
      </c>
      <c r="C2969" s="158">
        <f t="shared" ref="C2969:H2969" si="247">AVERAGE(C2947:C2967)</f>
        <v>3048175.8095238097</v>
      </c>
      <c r="D2969" s="158">
        <f t="shared" si="247"/>
        <v>1092678.7142857143</v>
      </c>
      <c r="E2969" s="158">
        <f t="shared" si="247"/>
        <v>1282582.2857142857</v>
      </c>
      <c r="F2969" s="158">
        <f t="shared" si="247"/>
        <v>3108320.4761904762</v>
      </c>
      <c r="G2969" s="158">
        <f t="shared" si="247"/>
        <v>763380.95238095243</v>
      </c>
      <c r="H2969" s="158">
        <f t="shared" si="247"/>
        <v>18978814.714285713</v>
      </c>
    </row>
    <row r="2971" spans="1:8" x14ac:dyDescent="0.35">
      <c r="A2971" s="314" t="s">
        <v>475</v>
      </c>
      <c r="B2971" s="292">
        <v>13474648</v>
      </c>
      <c r="C2971" s="292">
        <v>3571311</v>
      </c>
      <c r="D2971" s="292">
        <v>1159091</v>
      </c>
      <c r="E2971" s="292">
        <v>1810442</v>
      </c>
      <c r="F2971" s="292">
        <v>3081232</v>
      </c>
      <c r="G2971" s="292">
        <v>607682</v>
      </c>
      <c r="H2971" s="292">
        <v>23704406</v>
      </c>
    </row>
    <row r="2972" spans="1:8" x14ac:dyDescent="0.35">
      <c r="A2972" s="314" t="s">
        <v>476</v>
      </c>
      <c r="B2972" s="292">
        <v>17318202</v>
      </c>
      <c r="C2972" s="292">
        <v>5836880</v>
      </c>
      <c r="D2972" s="292">
        <v>1363453</v>
      </c>
      <c r="E2972" s="292">
        <v>1321382</v>
      </c>
      <c r="F2972" s="292">
        <v>3298739</v>
      </c>
      <c r="G2972" s="292">
        <v>859217</v>
      </c>
      <c r="H2972" s="292">
        <v>29997873</v>
      </c>
    </row>
    <row r="2973" spans="1:8" x14ac:dyDescent="0.35">
      <c r="A2973" s="314" t="s">
        <v>479</v>
      </c>
      <c r="B2973" s="292">
        <v>18566476</v>
      </c>
      <c r="C2973" s="292">
        <v>9701560</v>
      </c>
      <c r="D2973" s="292">
        <v>1252760</v>
      </c>
      <c r="E2973" s="292">
        <v>1568648</v>
      </c>
      <c r="F2973" s="292">
        <v>3372044</v>
      </c>
      <c r="G2973" s="292">
        <v>659365</v>
      </c>
      <c r="H2973" s="292">
        <v>35120853</v>
      </c>
    </row>
    <row r="2974" spans="1:8" x14ac:dyDescent="0.35">
      <c r="A2974" s="314" t="s">
        <v>810</v>
      </c>
      <c r="B2974" s="292">
        <v>20961970</v>
      </c>
      <c r="C2974" s="292">
        <v>10775867</v>
      </c>
      <c r="D2974" s="292">
        <v>1739112</v>
      </c>
      <c r="E2974" s="292">
        <v>1680571</v>
      </c>
      <c r="F2974" s="292">
        <v>2954459</v>
      </c>
      <c r="G2974" s="292">
        <v>894077</v>
      </c>
      <c r="H2974" s="292">
        <v>39006056</v>
      </c>
    </row>
    <row r="2975" spans="1:8" x14ac:dyDescent="0.35">
      <c r="A2975" s="314" t="s">
        <v>714</v>
      </c>
      <c r="B2975" s="292">
        <v>14584175</v>
      </c>
      <c r="C2975" s="292">
        <v>5907091</v>
      </c>
      <c r="D2975" s="292">
        <v>1116945</v>
      </c>
      <c r="E2975" s="292">
        <v>2650823</v>
      </c>
      <c r="F2975" s="292">
        <v>3939120</v>
      </c>
      <c r="G2975" s="292">
        <v>841642</v>
      </c>
      <c r="H2975" s="292">
        <v>29039796</v>
      </c>
    </row>
    <row r="2976" spans="1:8" x14ac:dyDescent="0.35">
      <c r="A2976" s="314" t="s">
        <v>480</v>
      </c>
      <c r="B2976" s="292">
        <v>18504203</v>
      </c>
      <c r="C2976" s="292">
        <v>6300618</v>
      </c>
      <c r="D2976" s="292">
        <v>1482587</v>
      </c>
      <c r="E2976" s="292">
        <v>2438222</v>
      </c>
      <c r="F2976" s="292">
        <v>3546048</v>
      </c>
      <c r="G2976" s="292">
        <v>840683</v>
      </c>
      <c r="H2976" s="292">
        <v>33112361</v>
      </c>
    </row>
    <row r="2977" spans="1:8" x14ac:dyDescent="0.35">
      <c r="A2977" s="314" t="s">
        <v>481</v>
      </c>
      <c r="B2977" s="292">
        <v>17664626</v>
      </c>
      <c r="C2977" s="292">
        <v>7926055</v>
      </c>
      <c r="D2977" s="292">
        <v>1427664</v>
      </c>
      <c r="E2977" s="292">
        <v>2023720</v>
      </c>
      <c r="F2977" s="292">
        <v>3975946</v>
      </c>
      <c r="G2977" s="292">
        <v>749888</v>
      </c>
      <c r="H2977" s="292">
        <v>33767899</v>
      </c>
    </row>
    <row r="2978" spans="1:8" x14ac:dyDescent="0.35">
      <c r="A2978" s="314" t="s">
        <v>484</v>
      </c>
      <c r="B2978" s="292">
        <v>10317428</v>
      </c>
      <c r="C2978" s="292">
        <v>4632421</v>
      </c>
      <c r="D2978" s="292">
        <v>729314</v>
      </c>
      <c r="E2978" s="292">
        <v>2293725</v>
      </c>
      <c r="F2978" s="292">
        <v>3044972</v>
      </c>
      <c r="G2978" s="292">
        <v>533178</v>
      </c>
      <c r="H2978" s="292">
        <v>21551038</v>
      </c>
    </row>
    <row r="2979" spans="1:8" x14ac:dyDescent="0.35">
      <c r="A2979" s="314" t="s">
        <v>811</v>
      </c>
      <c r="B2979" s="292">
        <v>9573362</v>
      </c>
      <c r="C2979" s="292">
        <v>3319216</v>
      </c>
      <c r="D2979" s="292">
        <v>828338</v>
      </c>
      <c r="E2979" s="292">
        <v>2406124</v>
      </c>
      <c r="F2979" s="292">
        <v>2924225</v>
      </c>
      <c r="G2979" s="292">
        <v>535139</v>
      </c>
      <c r="H2979" s="292">
        <v>19586404</v>
      </c>
    </row>
    <row r="2980" spans="1:8" x14ac:dyDescent="0.35">
      <c r="A2980" s="314" t="s">
        <v>715</v>
      </c>
      <c r="B2980" s="292">
        <v>17519495</v>
      </c>
      <c r="C2980" s="292">
        <v>4423120</v>
      </c>
      <c r="D2980" s="292">
        <v>1313919</v>
      </c>
      <c r="E2980" s="292">
        <v>1719357</v>
      </c>
      <c r="F2980" s="292">
        <v>3257541</v>
      </c>
      <c r="G2980" s="292">
        <v>893645</v>
      </c>
      <c r="H2980" s="292">
        <v>29127077</v>
      </c>
    </row>
    <row r="2981" spans="1:8" x14ac:dyDescent="0.35">
      <c r="A2981" s="314" t="s">
        <v>716</v>
      </c>
      <c r="B2981" s="292">
        <v>14282862</v>
      </c>
      <c r="C2981" s="292">
        <v>3749110</v>
      </c>
      <c r="D2981" s="292">
        <v>932484</v>
      </c>
      <c r="E2981" s="292">
        <v>1793334</v>
      </c>
      <c r="F2981" s="292">
        <v>2868401</v>
      </c>
      <c r="G2981" s="292">
        <v>617859</v>
      </c>
      <c r="H2981" s="292">
        <v>24244050</v>
      </c>
    </row>
    <row r="2982" spans="1:8" x14ac:dyDescent="0.35">
      <c r="A2982" s="314" t="s">
        <v>485</v>
      </c>
      <c r="B2982" s="292">
        <v>9780967</v>
      </c>
      <c r="C2982" s="292">
        <v>3824079</v>
      </c>
      <c r="D2982" s="292">
        <v>905593</v>
      </c>
      <c r="E2982" s="292">
        <v>1793825</v>
      </c>
      <c r="F2982" s="292">
        <v>2166126</v>
      </c>
      <c r="G2982" s="292">
        <v>618349</v>
      </c>
      <c r="H2982" s="292">
        <v>19088939</v>
      </c>
    </row>
    <row r="2983" spans="1:8" x14ac:dyDescent="0.35">
      <c r="A2983" s="314" t="s">
        <v>889</v>
      </c>
      <c r="B2983" s="292">
        <v>12764960</v>
      </c>
      <c r="C2983" s="292">
        <v>3463264</v>
      </c>
      <c r="D2983" s="292">
        <v>1118219</v>
      </c>
      <c r="E2983" s="292">
        <v>2381117</v>
      </c>
      <c r="F2983" s="292">
        <v>2511710</v>
      </c>
      <c r="G2983" s="292">
        <v>853964</v>
      </c>
      <c r="H2983" s="292">
        <v>23093234</v>
      </c>
    </row>
    <row r="2984" spans="1:8" x14ac:dyDescent="0.35">
      <c r="A2984" s="314" t="s">
        <v>812</v>
      </c>
      <c r="B2984" s="292">
        <v>17854279</v>
      </c>
      <c r="C2984" s="292">
        <v>3449698</v>
      </c>
      <c r="D2984" s="292">
        <v>958763</v>
      </c>
      <c r="E2984" s="292">
        <v>1999517</v>
      </c>
      <c r="F2984" s="292">
        <v>1867806</v>
      </c>
      <c r="G2984" s="292">
        <v>629904</v>
      </c>
      <c r="H2984" s="292">
        <v>26759967</v>
      </c>
    </row>
    <row r="2985" spans="1:8" x14ac:dyDescent="0.35">
      <c r="A2985" s="314" t="s">
        <v>489</v>
      </c>
      <c r="B2985" s="292">
        <v>17909678</v>
      </c>
      <c r="C2985" s="292">
        <v>3266837</v>
      </c>
      <c r="D2985" s="292">
        <v>902200</v>
      </c>
      <c r="E2985" s="292">
        <v>1642576</v>
      </c>
      <c r="F2985" s="292">
        <v>2217907</v>
      </c>
      <c r="G2985" s="292">
        <v>580576</v>
      </c>
      <c r="H2985" s="292">
        <v>26519774</v>
      </c>
    </row>
    <row r="2986" spans="1:8" x14ac:dyDescent="0.35">
      <c r="A2986" s="314" t="s">
        <v>490</v>
      </c>
      <c r="B2986" s="292">
        <v>18117996</v>
      </c>
      <c r="C2986" s="292">
        <v>2913207</v>
      </c>
      <c r="D2986" s="292">
        <v>698086</v>
      </c>
      <c r="E2986" s="292">
        <v>1809751</v>
      </c>
      <c r="F2986" s="292">
        <v>2096137</v>
      </c>
      <c r="G2986" s="292">
        <v>503083</v>
      </c>
      <c r="H2986" s="292">
        <v>26138260</v>
      </c>
    </row>
    <row r="2987" spans="1:8" x14ac:dyDescent="0.35">
      <c r="A2987" s="314" t="s">
        <v>493</v>
      </c>
      <c r="B2987" s="292">
        <v>20225661</v>
      </c>
      <c r="C2987" s="292">
        <v>2681348</v>
      </c>
      <c r="D2987" s="292">
        <v>762523</v>
      </c>
      <c r="E2987" s="292">
        <v>2324450</v>
      </c>
      <c r="F2987" s="292">
        <v>1808052</v>
      </c>
      <c r="G2987" s="292">
        <v>628066</v>
      </c>
      <c r="H2987" s="292">
        <v>28430100</v>
      </c>
    </row>
    <row r="2988" spans="1:8" x14ac:dyDescent="0.35">
      <c r="A2988" s="314" t="s">
        <v>813</v>
      </c>
      <c r="B2988" s="292">
        <v>18407852</v>
      </c>
      <c r="C2988" s="292">
        <v>3720700</v>
      </c>
      <c r="D2988" s="292">
        <v>1011141</v>
      </c>
      <c r="E2988" s="292">
        <v>2044404</v>
      </c>
      <c r="F2988" s="292">
        <v>1860501</v>
      </c>
      <c r="G2988" s="292">
        <v>716776</v>
      </c>
      <c r="H2988" s="292">
        <v>27761374</v>
      </c>
    </row>
    <row r="2989" spans="1:8" x14ac:dyDescent="0.35">
      <c r="A2989" s="314" t="s">
        <v>717</v>
      </c>
      <c r="B2989" s="292">
        <v>12671303</v>
      </c>
      <c r="C2989" s="292">
        <v>3735871</v>
      </c>
      <c r="D2989" s="292">
        <v>947952</v>
      </c>
      <c r="E2989" s="292">
        <v>2078340</v>
      </c>
      <c r="F2989" s="292">
        <v>2559989</v>
      </c>
      <c r="G2989" s="292">
        <v>539682</v>
      </c>
      <c r="H2989" s="292">
        <v>22533137</v>
      </c>
    </row>
    <row r="2990" spans="1:8" x14ac:dyDescent="0.35">
      <c r="A2990" s="267" t="s">
        <v>1118</v>
      </c>
      <c r="B2990" s="204">
        <f>SUM(B2971:B2989)</f>
        <v>300500143</v>
      </c>
      <c r="C2990" s="204">
        <f t="shared" ref="C2990:H2990" si="248">SUM(C2971:C2989)</f>
        <v>93198253</v>
      </c>
      <c r="D2990" s="204">
        <f t="shared" si="248"/>
        <v>20650144</v>
      </c>
      <c r="E2990" s="204">
        <f t="shared" si="248"/>
        <v>37780328</v>
      </c>
      <c r="F2990" s="204">
        <f t="shared" si="248"/>
        <v>53350955</v>
      </c>
      <c r="G2990" s="204">
        <f t="shared" si="248"/>
        <v>13102775</v>
      </c>
      <c r="H2990" s="204">
        <f t="shared" si="248"/>
        <v>518582598</v>
      </c>
    </row>
    <row r="2991" spans="1:8" x14ac:dyDescent="0.35">
      <c r="A2991" s="268" t="s">
        <v>1119</v>
      </c>
      <c r="B2991" s="194">
        <f>B2990/19</f>
        <v>15815797</v>
      </c>
      <c r="C2991" s="194">
        <f t="shared" ref="C2991:H2991" si="249">C2990/19</f>
        <v>4905171.2105263155</v>
      </c>
      <c r="D2991" s="194">
        <f t="shared" si="249"/>
        <v>1086849.6842105263</v>
      </c>
      <c r="E2991" s="194">
        <f t="shared" si="249"/>
        <v>1988438.3157894737</v>
      </c>
      <c r="F2991" s="194">
        <f t="shared" si="249"/>
        <v>2807945</v>
      </c>
      <c r="G2991" s="194">
        <f t="shared" si="249"/>
        <v>689619.73684210528</v>
      </c>
      <c r="H2991" s="194">
        <f t="shared" si="249"/>
        <v>27293820.947368421</v>
      </c>
    </row>
    <row r="2993" spans="1:8" x14ac:dyDescent="0.35">
      <c r="A2993" s="314" t="s">
        <v>1120</v>
      </c>
      <c r="B2993" s="292">
        <v>16247453</v>
      </c>
      <c r="C2993" s="292">
        <v>5751099</v>
      </c>
      <c r="D2993" s="292">
        <v>1245069</v>
      </c>
      <c r="E2993" s="292">
        <v>1970933</v>
      </c>
      <c r="F2993" s="292">
        <v>2768905</v>
      </c>
      <c r="G2993" s="292">
        <v>842727</v>
      </c>
      <c r="H2993" s="292">
        <f>SUM(B2993:G2993)</f>
        <v>28826186</v>
      </c>
    </row>
    <row r="2994" spans="1:8" x14ac:dyDescent="0.35">
      <c r="A2994" s="314" t="s">
        <v>236</v>
      </c>
      <c r="B2994" s="292">
        <v>12541340</v>
      </c>
      <c r="C2994" s="292">
        <v>4753356</v>
      </c>
      <c r="D2994" s="292">
        <v>1002856</v>
      </c>
      <c r="E2994" s="292">
        <v>1901936</v>
      </c>
      <c r="F2994" s="292">
        <v>2055697</v>
      </c>
      <c r="G2994" s="292">
        <v>526650</v>
      </c>
      <c r="H2994" s="292">
        <f t="shared" ref="H2994:H3014" si="250">SUM(B2994:G2994)</f>
        <v>22781835</v>
      </c>
    </row>
    <row r="2995" spans="1:8" x14ac:dyDescent="0.35">
      <c r="A2995" s="314" t="s">
        <v>233</v>
      </c>
      <c r="B2995" s="292">
        <v>8527113</v>
      </c>
      <c r="C2995" s="292">
        <v>3746357</v>
      </c>
      <c r="D2995" s="292">
        <v>844878</v>
      </c>
      <c r="E2995" s="292">
        <v>1215341</v>
      </c>
      <c r="F2995" s="292">
        <v>1870007</v>
      </c>
      <c r="G2995" s="292">
        <v>454363</v>
      </c>
      <c r="H2995" s="292">
        <f t="shared" si="250"/>
        <v>16658059</v>
      </c>
    </row>
    <row r="2996" spans="1:8" x14ac:dyDescent="0.35">
      <c r="A2996" s="314" t="s">
        <v>232</v>
      </c>
      <c r="B2996" s="292">
        <v>8530391</v>
      </c>
      <c r="C2996" s="292">
        <v>3282957</v>
      </c>
      <c r="D2996" s="292">
        <v>967248</v>
      </c>
      <c r="E2996" s="292">
        <v>1272153</v>
      </c>
      <c r="F2996" s="292">
        <v>2154566</v>
      </c>
      <c r="G2996" s="292">
        <v>606922</v>
      </c>
      <c r="H2996" s="292">
        <f t="shared" si="250"/>
        <v>16814237</v>
      </c>
    </row>
    <row r="2997" spans="1:8" x14ac:dyDescent="0.35">
      <c r="A2997" s="314" t="s">
        <v>393</v>
      </c>
      <c r="B2997" s="292">
        <v>9208665</v>
      </c>
      <c r="C2997" s="292">
        <v>4028257</v>
      </c>
      <c r="D2997" s="292">
        <v>998706</v>
      </c>
      <c r="E2997" s="292">
        <v>1516779</v>
      </c>
      <c r="F2997" s="292">
        <v>2845831</v>
      </c>
      <c r="G2997" s="292">
        <v>636466</v>
      </c>
      <c r="H2997" s="292">
        <f t="shared" si="250"/>
        <v>19234704</v>
      </c>
    </row>
    <row r="2998" spans="1:8" x14ac:dyDescent="0.35">
      <c r="A2998" s="314" t="s">
        <v>1121</v>
      </c>
      <c r="B2998" s="292">
        <v>8736256</v>
      </c>
      <c r="C2998" s="292">
        <v>3766309</v>
      </c>
      <c r="D2998" s="292">
        <v>1212964</v>
      </c>
      <c r="E2998" s="292">
        <v>1881037</v>
      </c>
      <c r="F2998" s="292">
        <v>3013909</v>
      </c>
      <c r="G2998" s="292">
        <v>553790</v>
      </c>
      <c r="H2998" s="292">
        <f t="shared" si="250"/>
        <v>19164265</v>
      </c>
    </row>
    <row r="2999" spans="1:8" x14ac:dyDescent="0.35">
      <c r="A2999" s="314" t="s">
        <v>231</v>
      </c>
      <c r="B2999" s="292">
        <v>11284904</v>
      </c>
      <c r="C2999" s="292">
        <v>5583500</v>
      </c>
      <c r="D2999" s="292">
        <v>1098265</v>
      </c>
      <c r="E2999" s="292">
        <v>1759047</v>
      </c>
      <c r="F2999" s="292">
        <v>2663672</v>
      </c>
      <c r="G2999" s="292">
        <v>706454</v>
      </c>
      <c r="H2999" s="292">
        <f t="shared" si="250"/>
        <v>23095842</v>
      </c>
    </row>
    <row r="3000" spans="1:8" x14ac:dyDescent="0.35">
      <c r="A3000" s="314" t="s">
        <v>228</v>
      </c>
      <c r="B3000" s="292">
        <v>7216092</v>
      </c>
      <c r="C3000" s="292">
        <v>5359930</v>
      </c>
      <c r="D3000" s="292">
        <v>1157013</v>
      </c>
      <c r="E3000" s="292">
        <v>1349033</v>
      </c>
      <c r="F3000" s="292">
        <v>2161269</v>
      </c>
      <c r="G3000" s="292">
        <v>488985</v>
      </c>
      <c r="H3000" s="292">
        <f t="shared" si="250"/>
        <v>17732322</v>
      </c>
    </row>
    <row r="3001" spans="1:8" x14ac:dyDescent="0.35">
      <c r="A3001" s="314" t="s">
        <v>227</v>
      </c>
      <c r="B3001" s="292">
        <v>10822551</v>
      </c>
      <c r="C3001" s="292">
        <v>6048904</v>
      </c>
      <c r="D3001" s="292">
        <v>1461462</v>
      </c>
      <c r="E3001" s="292">
        <v>1546133</v>
      </c>
      <c r="F3001" s="292">
        <v>2689081</v>
      </c>
      <c r="G3001" s="292">
        <v>629475</v>
      </c>
      <c r="H3001" s="292">
        <f t="shared" si="250"/>
        <v>23197606</v>
      </c>
    </row>
    <row r="3002" spans="1:8" x14ac:dyDescent="0.35">
      <c r="A3002" s="314" t="s">
        <v>392</v>
      </c>
      <c r="B3002" s="292">
        <v>11677836</v>
      </c>
      <c r="C3002" s="292">
        <v>4925006</v>
      </c>
      <c r="D3002" s="292">
        <v>1863747</v>
      </c>
      <c r="E3002" s="292">
        <v>1475959</v>
      </c>
      <c r="F3002" s="292">
        <v>2459464</v>
      </c>
      <c r="G3002" s="292">
        <v>539445</v>
      </c>
      <c r="H3002" s="292">
        <f t="shared" si="250"/>
        <v>22941457</v>
      </c>
    </row>
    <row r="3003" spans="1:8" x14ac:dyDescent="0.35">
      <c r="A3003" s="314" t="s">
        <v>1122</v>
      </c>
      <c r="B3003" s="292">
        <v>9222463</v>
      </c>
      <c r="C3003" s="292">
        <v>3454331</v>
      </c>
      <c r="D3003" s="292">
        <v>1734039</v>
      </c>
      <c r="E3003" s="292">
        <v>1292951</v>
      </c>
      <c r="F3003" s="292">
        <v>2043395</v>
      </c>
      <c r="G3003" s="292">
        <v>525894</v>
      </c>
      <c r="H3003" s="292">
        <f t="shared" si="250"/>
        <v>18273073</v>
      </c>
    </row>
    <row r="3004" spans="1:8" x14ac:dyDescent="0.35">
      <c r="A3004" s="314" t="s">
        <v>226</v>
      </c>
      <c r="B3004" s="292">
        <v>8664481</v>
      </c>
      <c r="C3004" s="292">
        <v>2592610</v>
      </c>
      <c r="D3004" s="292">
        <v>1428473</v>
      </c>
      <c r="E3004" s="292">
        <v>1289200</v>
      </c>
      <c r="F3004" s="292">
        <v>1863296</v>
      </c>
      <c r="G3004" s="292">
        <v>581736</v>
      </c>
      <c r="H3004" s="292">
        <f t="shared" si="250"/>
        <v>16419796</v>
      </c>
    </row>
    <row r="3005" spans="1:8" s="310" customFormat="1" x14ac:dyDescent="0.35">
      <c r="A3005" s="314" t="s">
        <v>223</v>
      </c>
      <c r="B3005" s="292">
        <v>9569206</v>
      </c>
      <c r="C3005" s="292">
        <v>4227132</v>
      </c>
      <c r="D3005" s="292">
        <v>955934</v>
      </c>
      <c r="E3005" s="292">
        <v>1801242</v>
      </c>
      <c r="F3005" s="292">
        <v>1802599</v>
      </c>
      <c r="G3005" s="292">
        <v>609913</v>
      </c>
      <c r="H3005" s="292">
        <f t="shared" si="250"/>
        <v>18966026</v>
      </c>
    </row>
    <row r="3006" spans="1:8" x14ac:dyDescent="0.35">
      <c r="A3006" s="314" t="s">
        <v>222</v>
      </c>
      <c r="B3006" s="292">
        <v>9754770</v>
      </c>
      <c r="C3006" s="292">
        <v>2532147</v>
      </c>
      <c r="D3006" s="292">
        <v>737921</v>
      </c>
      <c r="E3006" s="292">
        <v>1311884</v>
      </c>
      <c r="F3006" s="292">
        <v>2577584</v>
      </c>
      <c r="G3006" s="292">
        <v>652971</v>
      </c>
      <c r="H3006" s="292">
        <f t="shared" si="250"/>
        <v>17567277</v>
      </c>
    </row>
    <row r="3007" spans="1:8" x14ac:dyDescent="0.35">
      <c r="A3007" s="314" t="s">
        <v>1123</v>
      </c>
      <c r="B3007" s="292">
        <v>15940189</v>
      </c>
      <c r="C3007" s="292">
        <v>3029440</v>
      </c>
      <c r="D3007" s="292">
        <v>1111866</v>
      </c>
      <c r="E3007" s="292">
        <v>1442498</v>
      </c>
      <c r="F3007" s="292">
        <v>2841286</v>
      </c>
      <c r="G3007" s="292">
        <v>943067</v>
      </c>
      <c r="H3007" s="292">
        <f t="shared" si="250"/>
        <v>25308346</v>
      </c>
    </row>
    <row r="3008" spans="1:8" x14ac:dyDescent="0.35">
      <c r="A3008" s="314" t="s">
        <v>1124</v>
      </c>
      <c r="B3008" s="292">
        <v>16186495</v>
      </c>
      <c r="C3008" s="292">
        <v>5135815</v>
      </c>
      <c r="D3008" s="292">
        <v>1115990</v>
      </c>
      <c r="E3008" s="292">
        <v>1310742</v>
      </c>
      <c r="F3008" s="292">
        <v>2471944</v>
      </c>
      <c r="G3008" s="292">
        <v>771516</v>
      </c>
      <c r="H3008" s="292">
        <f t="shared" si="250"/>
        <v>26992502</v>
      </c>
    </row>
    <row r="3009" spans="1:8" x14ac:dyDescent="0.35">
      <c r="A3009" s="314" t="s">
        <v>221</v>
      </c>
      <c r="B3009" s="292">
        <v>10901333</v>
      </c>
      <c r="C3009" s="292">
        <v>5792415</v>
      </c>
      <c r="D3009" s="292">
        <v>950200</v>
      </c>
      <c r="E3009" s="292">
        <v>2023973</v>
      </c>
      <c r="F3009" s="292">
        <v>2540391</v>
      </c>
      <c r="G3009" s="292">
        <v>1057928</v>
      </c>
      <c r="H3009" s="292">
        <f t="shared" si="250"/>
        <v>23266240</v>
      </c>
    </row>
    <row r="3010" spans="1:8" x14ac:dyDescent="0.35">
      <c r="A3010" s="314" t="s">
        <v>218</v>
      </c>
      <c r="B3010" s="292">
        <v>7755532</v>
      </c>
      <c r="C3010" s="292">
        <v>4458325</v>
      </c>
      <c r="D3010" s="292">
        <v>840811</v>
      </c>
      <c r="E3010" s="292">
        <v>1245926</v>
      </c>
      <c r="F3010" s="292">
        <v>2037942</v>
      </c>
      <c r="G3010" s="292">
        <v>908448</v>
      </c>
      <c r="H3010" s="292">
        <f t="shared" si="250"/>
        <v>17246984</v>
      </c>
    </row>
    <row r="3011" spans="1:8" x14ac:dyDescent="0.35">
      <c r="A3011" s="314" t="s">
        <v>217</v>
      </c>
      <c r="B3011" s="292">
        <v>11266466</v>
      </c>
      <c r="C3011" s="292">
        <v>4566900</v>
      </c>
      <c r="D3011" s="292">
        <v>945191</v>
      </c>
      <c r="E3011" s="292">
        <v>1144400</v>
      </c>
      <c r="F3011" s="292">
        <v>2289728</v>
      </c>
      <c r="G3011" s="292">
        <v>970180</v>
      </c>
      <c r="H3011" s="292">
        <f t="shared" si="250"/>
        <v>21182865</v>
      </c>
    </row>
    <row r="3012" spans="1:8" x14ac:dyDescent="0.35">
      <c r="A3012" s="314" t="s">
        <v>391</v>
      </c>
      <c r="B3012" s="292">
        <v>13452510</v>
      </c>
      <c r="C3012" s="292">
        <v>5397486</v>
      </c>
      <c r="D3012" s="292">
        <v>1033518</v>
      </c>
      <c r="E3012" s="292">
        <v>1291834</v>
      </c>
      <c r="F3012" s="292">
        <v>2197102</v>
      </c>
      <c r="G3012" s="292">
        <v>802534</v>
      </c>
      <c r="H3012" s="292">
        <f t="shared" si="250"/>
        <v>24174984</v>
      </c>
    </row>
    <row r="3013" spans="1:8" x14ac:dyDescent="0.35">
      <c r="A3013" s="314" t="s">
        <v>1125</v>
      </c>
      <c r="B3013" s="292">
        <v>7465568</v>
      </c>
      <c r="C3013" s="292">
        <v>4186789</v>
      </c>
      <c r="D3013" s="292">
        <v>803625</v>
      </c>
      <c r="E3013" s="292">
        <v>2429452</v>
      </c>
      <c r="F3013" s="292">
        <v>2034052</v>
      </c>
      <c r="G3013" s="292">
        <v>541760</v>
      </c>
      <c r="H3013" s="292">
        <f t="shared" si="250"/>
        <v>17461246</v>
      </c>
    </row>
    <row r="3014" spans="1:8" x14ac:dyDescent="0.35">
      <c r="A3014" s="315" t="s">
        <v>1126</v>
      </c>
      <c r="B3014" s="109">
        <f>SUM(B2993:B3013)</f>
        <v>224971614</v>
      </c>
      <c r="C3014" s="109">
        <f t="shared" ref="C3014:G3014" si="251">SUM(C2993:C3013)</f>
        <v>92619065</v>
      </c>
      <c r="D3014" s="109">
        <f t="shared" si="251"/>
        <v>23509776</v>
      </c>
      <c r="E3014" s="109">
        <f t="shared" si="251"/>
        <v>32472453</v>
      </c>
      <c r="F3014" s="109">
        <f t="shared" si="251"/>
        <v>49381720</v>
      </c>
      <c r="G3014" s="109">
        <f t="shared" si="251"/>
        <v>14351224</v>
      </c>
      <c r="H3014" s="109">
        <f t="shared" si="250"/>
        <v>437305852</v>
      </c>
    </row>
    <row r="3015" spans="1:8" x14ac:dyDescent="0.35">
      <c r="A3015" s="316" t="s">
        <v>1127</v>
      </c>
      <c r="B3015" s="158">
        <f>B3014/21</f>
        <v>10712934</v>
      </c>
      <c r="C3015" s="158">
        <f t="shared" ref="C3015:H3015" si="252">C3014/21</f>
        <v>4410431.666666667</v>
      </c>
      <c r="D3015" s="158">
        <f t="shared" si="252"/>
        <v>1119513.142857143</v>
      </c>
      <c r="E3015" s="158">
        <f t="shared" si="252"/>
        <v>1546307.2857142857</v>
      </c>
      <c r="F3015" s="158">
        <f t="shared" si="252"/>
        <v>2351510.4761904762</v>
      </c>
      <c r="G3015" s="158">
        <f t="shared" si="252"/>
        <v>683391.61904761905</v>
      </c>
      <c r="H3015" s="158">
        <f t="shared" si="252"/>
        <v>20824088.19047619</v>
      </c>
    </row>
    <row r="3016" spans="1:8" x14ac:dyDescent="0.35">
      <c r="A3016" s="330"/>
      <c r="B3016" s="331"/>
      <c r="C3016" s="331"/>
      <c r="D3016" s="331"/>
      <c r="E3016" s="331"/>
      <c r="F3016" s="331"/>
      <c r="G3016" s="331"/>
      <c r="H3016" s="331"/>
    </row>
    <row r="3017" spans="1:8" x14ac:dyDescent="0.35">
      <c r="A3017" s="312" t="s">
        <v>211</v>
      </c>
      <c r="B3017" s="329">
        <v>5556465</v>
      </c>
      <c r="C3017" s="329">
        <v>4785362</v>
      </c>
      <c r="D3017" s="329">
        <v>472622</v>
      </c>
      <c r="E3017" s="329">
        <v>1507547</v>
      </c>
      <c r="F3017" s="329">
        <v>1909520</v>
      </c>
      <c r="G3017" s="329">
        <v>499080</v>
      </c>
      <c r="H3017" s="329">
        <v>14730596</v>
      </c>
    </row>
    <row r="3018" spans="1:8" x14ac:dyDescent="0.35">
      <c r="A3018" s="312" t="s">
        <v>210</v>
      </c>
      <c r="B3018" s="329">
        <v>7869839</v>
      </c>
      <c r="C3018" s="329">
        <v>4340029</v>
      </c>
      <c r="D3018" s="329">
        <v>836790</v>
      </c>
      <c r="E3018" s="329">
        <v>1891130</v>
      </c>
      <c r="F3018" s="329">
        <v>1826328</v>
      </c>
      <c r="G3018" s="329">
        <v>622510</v>
      </c>
      <c r="H3018" s="329">
        <v>17386626</v>
      </c>
    </row>
    <row r="3019" spans="1:8" x14ac:dyDescent="0.35">
      <c r="A3019" s="312" t="s">
        <v>388</v>
      </c>
      <c r="B3019" s="329">
        <v>7888515</v>
      </c>
      <c r="C3019" s="329">
        <v>4502032</v>
      </c>
      <c r="D3019" s="329">
        <v>838940</v>
      </c>
      <c r="E3019" s="329">
        <v>3002818</v>
      </c>
      <c r="F3019" s="329">
        <v>2683286</v>
      </c>
      <c r="G3019" s="329">
        <v>723635</v>
      </c>
      <c r="H3019" s="329">
        <v>19639226</v>
      </c>
    </row>
    <row r="3020" spans="1:8" x14ac:dyDescent="0.35">
      <c r="A3020" s="312" t="s">
        <v>999</v>
      </c>
      <c r="B3020" s="329">
        <v>6910332</v>
      </c>
      <c r="C3020" s="329">
        <v>3310962</v>
      </c>
      <c r="D3020" s="329">
        <v>826018</v>
      </c>
      <c r="E3020" s="329">
        <v>2036878</v>
      </c>
      <c r="F3020" s="329">
        <v>2103744</v>
      </c>
      <c r="G3020" s="329">
        <v>613598</v>
      </c>
      <c r="H3020" s="329">
        <v>15801532</v>
      </c>
    </row>
    <row r="3021" spans="1:8" x14ac:dyDescent="0.35">
      <c r="A3021" s="312" t="s">
        <v>209</v>
      </c>
      <c r="B3021" s="329">
        <v>9915490</v>
      </c>
      <c r="C3021" s="329">
        <v>5136191</v>
      </c>
      <c r="D3021" s="329">
        <v>943856</v>
      </c>
      <c r="E3021" s="329">
        <v>1961591</v>
      </c>
      <c r="F3021" s="329">
        <v>2681045</v>
      </c>
      <c r="G3021" s="329">
        <v>709309</v>
      </c>
      <c r="H3021" s="329">
        <v>21347482</v>
      </c>
    </row>
    <row r="3022" spans="1:8" x14ac:dyDescent="0.35">
      <c r="A3022" s="312" t="s">
        <v>206</v>
      </c>
      <c r="B3022" s="329">
        <v>5787987</v>
      </c>
      <c r="C3022" s="329">
        <v>3571672</v>
      </c>
      <c r="D3022" s="329">
        <v>726684</v>
      </c>
      <c r="E3022" s="329">
        <v>2118558</v>
      </c>
      <c r="F3022" s="329">
        <v>2685836</v>
      </c>
      <c r="G3022" s="329">
        <v>540234</v>
      </c>
      <c r="H3022" s="329">
        <v>15430971</v>
      </c>
    </row>
    <row r="3023" spans="1:8" x14ac:dyDescent="0.35">
      <c r="A3023" s="312" t="s">
        <v>387</v>
      </c>
      <c r="B3023" s="329">
        <v>6849673</v>
      </c>
      <c r="C3023" s="329">
        <v>3827661</v>
      </c>
      <c r="D3023" s="329">
        <v>878738</v>
      </c>
      <c r="E3023" s="329">
        <v>2359843</v>
      </c>
      <c r="F3023" s="329">
        <v>3559045</v>
      </c>
      <c r="G3023" s="329">
        <v>698871</v>
      </c>
      <c r="H3023" s="329">
        <v>18173831</v>
      </c>
    </row>
    <row r="3024" spans="1:8" x14ac:dyDescent="0.35">
      <c r="A3024" s="312" t="s">
        <v>386</v>
      </c>
      <c r="B3024" s="329">
        <v>8054925</v>
      </c>
      <c r="C3024" s="329">
        <v>3254789</v>
      </c>
      <c r="D3024" s="329">
        <v>802138</v>
      </c>
      <c r="E3024" s="329">
        <v>1695624</v>
      </c>
      <c r="F3024" s="329">
        <v>3903169</v>
      </c>
      <c r="G3024" s="329">
        <v>979121</v>
      </c>
      <c r="H3024" s="329">
        <v>18689766</v>
      </c>
    </row>
    <row r="3025" spans="1:8" x14ac:dyDescent="0.35">
      <c r="A3025" s="312" t="s">
        <v>1000</v>
      </c>
      <c r="B3025" s="329">
        <v>7949532</v>
      </c>
      <c r="C3025" s="329">
        <v>2702117</v>
      </c>
      <c r="D3025" s="329">
        <v>806805</v>
      </c>
      <c r="E3025" s="329">
        <v>1802437</v>
      </c>
      <c r="F3025" s="329">
        <v>2738410</v>
      </c>
      <c r="G3025" s="329">
        <v>845628</v>
      </c>
      <c r="H3025" s="329">
        <v>16844929</v>
      </c>
    </row>
    <row r="3026" spans="1:8" x14ac:dyDescent="0.35">
      <c r="A3026" s="312" t="s">
        <v>205</v>
      </c>
      <c r="B3026" s="329">
        <v>7275692</v>
      </c>
      <c r="C3026" s="329">
        <v>3507689</v>
      </c>
      <c r="D3026" s="329">
        <v>680914</v>
      </c>
      <c r="E3026" s="329">
        <v>1546216</v>
      </c>
      <c r="F3026" s="329">
        <v>2689052</v>
      </c>
      <c r="G3026" s="329">
        <v>544903</v>
      </c>
      <c r="H3026" s="329">
        <v>16244466</v>
      </c>
    </row>
    <row r="3027" spans="1:8" x14ac:dyDescent="0.35">
      <c r="A3027" s="312" t="s">
        <v>202</v>
      </c>
      <c r="B3027" s="329">
        <v>7504165</v>
      </c>
      <c r="C3027" s="329">
        <v>2681090</v>
      </c>
      <c r="D3027" s="329">
        <v>651940</v>
      </c>
      <c r="E3027" s="329">
        <v>1519267</v>
      </c>
      <c r="F3027" s="329">
        <v>2367911</v>
      </c>
      <c r="G3027" s="329">
        <v>586680</v>
      </c>
      <c r="H3027" s="329">
        <v>15311053</v>
      </c>
    </row>
    <row r="3028" spans="1:8" x14ac:dyDescent="0.35">
      <c r="A3028" s="312" t="s">
        <v>201</v>
      </c>
      <c r="B3028" s="329">
        <v>6588384</v>
      </c>
      <c r="C3028" s="329">
        <v>2787267</v>
      </c>
      <c r="D3028" s="329">
        <v>702967</v>
      </c>
      <c r="E3028" s="329">
        <v>1525666</v>
      </c>
      <c r="F3028" s="329">
        <v>2435285</v>
      </c>
      <c r="G3028" s="329">
        <v>603832</v>
      </c>
      <c r="H3028" s="329">
        <v>14643401</v>
      </c>
    </row>
    <row r="3029" spans="1:8" x14ac:dyDescent="0.35">
      <c r="A3029" s="312" t="s">
        <v>385</v>
      </c>
      <c r="B3029" s="329">
        <v>8227439</v>
      </c>
      <c r="C3029" s="329">
        <v>2588799</v>
      </c>
      <c r="D3029" s="329">
        <v>840565</v>
      </c>
      <c r="E3029" s="329">
        <v>1500695</v>
      </c>
      <c r="F3029" s="329">
        <v>2842731</v>
      </c>
      <c r="G3029" s="329">
        <v>908291</v>
      </c>
      <c r="H3029" s="329">
        <v>16908520</v>
      </c>
    </row>
    <row r="3030" spans="1:8" x14ac:dyDescent="0.35">
      <c r="A3030" s="312" t="s">
        <v>1001</v>
      </c>
      <c r="B3030" s="329">
        <v>8994985</v>
      </c>
      <c r="C3030" s="329">
        <v>3085428</v>
      </c>
      <c r="D3030" s="329">
        <v>950638</v>
      </c>
      <c r="E3030" s="329">
        <v>1351524</v>
      </c>
      <c r="F3030" s="329">
        <v>3237211</v>
      </c>
      <c r="G3030" s="329">
        <v>843648</v>
      </c>
      <c r="H3030" s="329">
        <v>18463434</v>
      </c>
    </row>
    <row r="3031" spans="1:8" x14ac:dyDescent="0.35">
      <c r="A3031" s="312" t="s">
        <v>200</v>
      </c>
      <c r="B3031" s="329">
        <v>7494250</v>
      </c>
      <c r="C3031" s="329">
        <v>3244573</v>
      </c>
      <c r="D3031" s="329">
        <v>950409</v>
      </c>
      <c r="E3031" s="329">
        <v>1563612</v>
      </c>
      <c r="F3031" s="329">
        <v>2393325</v>
      </c>
      <c r="G3031" s="329">
        <v>654122</v>
      </c>
      <c r="H3031" s="329">
        <v>16300291</v>
      </c>
    </row>
    <row r="3032" spans="1:8" x14ac:dyDescent="0.35">
      <c r="A3032" s="312" t="s">
        <v>197</v>
      </c>
      <c r="B3032" s="329">
        <v>8140017</v>
      </c>
      <c r="C3032" s="329">
        <v>2505786</v>
      </c>
      <c r="D3032" s="329">
        <v>908970</v>
      </c>
      <c r="E3032" s="329">
        <v>1524908</v>
      </c>
      <c r="F3032" s="329">
        <v>2647814</v>
      </c>
      <c r="G3032" s="329">
        <v>793472</v>
      </c>
      <c r="H3032" s="329">
        <v>16520967</v>
      </c>
    </row>
    <row r="3033" spans="1:8" x14ac:dyDescent="0.35">
      <c r="A3033" s="312" t="s">
        <v>196</v>
      </c>
      <c r="B3033" s="329">
        <v>10114821</v>
      </c>
      <c r="C3033" s="329">
        <v>4467914</v>
      </c>
      <c r="D3033" s="329">
        <v>890429</v>
      </c>
      <c r="E3033" s="329">
        <v>1581565</v>
      </c>
      <c r="F3033" s="329">
        <v>2753931</v>
      </c>
      <c r="G3033" s="329">
        <v>710108</v>
      </c>
      <c r="H3033" s="329">
        <v>20518768</v>
      </c>
    </row>
    <row r="3034" spans="1:8" x14ac:dyDescent="0.35">
      <c r="A3034" s="312" t="s">
        <v>384</v>
      </c>
      <c r="B3034" s="329">
        <v>9383715</v>
      </c>
      <c r="C3034" s="329">
        <v>3693816</v>
      </c>
      <c r="D3034" s="329">
        <v>835606</v>
      </c>
      <c r="E3034" s="329">
        <v>1729527</v>
      </c>
      <c r="F3034" s="329">
        <v>2452301</v>
      </c>
      <c r="G3034" s="329">
        <v>669397</v>
      </c>
      <c r="H3034" s="329">
        <v>18764362</v>
      </c>
    </row>
    <row r="3035" spans="1:8" x14ac:dyDescent="0.35">
      <c r="A3035" s="312" t="s">
        <v>1002</v>
      </c>
      <c r="B3035" s="329">
        <v>7154084</v>
      </c>
      <c r="C3035" s="329">
        <v>2728488</v>
      </c>
      <c r="D3035" s="329">
        <v>1120539</v>
      </c>
      <c r="E3035" s="329">
        <v>1566516</v>
      </c>
      <c r="F3035" s="329">
        <v>2441334</v>
      </c>
      <c r="G3035" s="329">
        <v>670805</v>
      </c>
      <c r="H3035" s="329">
        <v>15681766</v>
      </c>
    </row>
    <row r="3036" spans="1:8" x14ac:dyDescent="0.35">
      <c r="A3036" s="312" t="s">
        <v>195</v>
      </c>
      <c r="B3036" s="329">
        <v>7050387</v>
      </c>
      <c r="C3036" s="329">
        <v>2625728</v>
      </c>
      <c r="D3036" s="329">
        <v>1024986</v>
      </c>
      <c r="E3036" s="329">
        <v>1949325</v>
      </c>
      <c r="F3036" s="329">
        <v>2021626</v>
      </c>
      <c r="G3036" s="329">
        <v>548420</v>
      </c>
      <c r="H3036" s="329">
        <v>15220472</v>
      </c>
    </row>
    <row r="3037" spans="1:8" x14ac:dyDescent="0.35">
      <c r="A3037" s="312" t="s">
        <v>192</v>
      </c>
      <c r="B3037" s="329">
        <v>6245723</v>
      </c>
      <c r="C3037" s="329">
        <v>2726872</v>
      </c>
      <c r="D3037" s="329">
        <v>783303</v>
      </c>
      <c r="E3037" s="329">
        <v>1624172</v>
      </c>
      <c r="F3037" s="329">
        <v>2456294</v>
      </c>
      <c r="G3037" s="329">
        <v>563388</v>
      </c>
      <c r="H3037" s="329">
        <v>14399752</v>
      </c>
    </row>
    <row r="3038" spans="1:8" x14ac:dyDescent="0.35">
      <c r="A3038" s="267" t="s">
        <v>1128</v>
      </c>
      <c r="B3038" s="78">
        <f>SUM(B3017:B3037)</f>
        <v>160956420</v>
      </c>
      <c r="C3038" s="78">
        <f t="shared" ref="C3038:H3038" si="253">SUM(C3017:C3037)</f>
        <v>72074265</v>
      </c>
      <c r="D3038" s="78">
        <f t="shared" si="253"/>
        <v>17473857</v>
      </c>
      <c r="E3038" s="78">
        <f t="shared" si="253"/>
        <v>37359419</v>
      </c>
      <c r="F3038" s="78">
        <f t="shared" si="253"/>
        <v>54829198</v>
      </c>
      <c r="G3038" s="78">
        <f t="shared" si="253"/>
        <v>14329052</v>
      </c>
      <c r="H3038" s="78">
        <f t="shared" si="253"/>
        <v>357022211</v>
      </c>
    </row>
    <row r="3039" spans="1:8" x14ac:dyDescent="0.35">
      <c r="A3039" s="268" t="s">
        <v>1129</v>
      </c>
      <c r="B3039" s="158">
        <f>AVERAGE(B3017:B3037)</f>
        <v>7664591.4285714282</v>
      </c>
      <c r="C3039" s="158">
        <f t="shared" ref="C3039:H3039" si="254">AVERAGE(C3017:C3037)</f>
        <v>3432107.8571428573</v>
      </c>
      <c r="D3039" s="158">
        <f t="shared" si="254"/>
        <v>832088.42857142852</v>
      </c>
      <c r="E3039" s="158">
        <f t="shared" si="254"/>
        <v>1779019.9523809524</v>
      </c>
      <c r="F3039" s="158">
        <f t="shared" si="254"/>
        <v>2610914.1904761903</v>
      </c>
      <c r="G3039" s="158">
        <f t="shared" si="254"/>
        <v>682335.80952380947</v>
      </c>
      <c r="H3039" s="158">
        <f t="shared" si="254"/>
        <v>17001057.666666668</v>
      </c>
    </row>
    <row r="3040" spans="1:8" x14ac:dyDescent="0.35">
      <c r="A3040" s="27"/>
      <c r="B3040" s="331"/>
      <c r="C3040" s="331"/>
      <c r="D3040" s="331"/>
      <c r="E3040" s="331"/>
      <c r="F3040" s="331"/>
      <c r="G3040" s="331"/>
      <c r="H3040" s="331"/>
    </row>
    <row r="3041" spans="1:8" x14ac:dyDescent="0.35">
      <c r="A3041" s="312" t="s">
        <v>188</v>
      </c>
      <c r="B3041" s="329">
        <v>5498427</v>
      </c>
      <c r="C3041" s="329">
        <v>2832247</v>
      </c>
      <c r="D3041" s="329">
        <v>831228</v>
      </c>
      <c r="E3041" s="329">
        <v>1760441</v>
      </c>
      <c r="F3041" s="329">
        <v>2452682</v>
      </c>
      <c r="G3041" s="329">
        <v>618630</v>
      </c>
      <c r="H3041" s="329">
        <v>13993655</v>
      </c>
    </row>
    <row r="3042" spans="1:8" x14ac:dyDescent="0.35">
      <c r="A3042" s="312" t="s">
        <v>381</v>
      </c>
      <c r="B3042" s="329">
        <v>8067599</v>
      </c>
      <c r="C3042" s="329">
        <v>2699059</v>
      </c>
      <c r="D3042" s="329">
        <v>1167757</v>
      </c>
      <c r="E3042" s="329">
        <v>1483371</v>
      </c>
      <c r="F3042" s="329">
        <v>2695799</v>
      </c>
      <c r="G3042" s="329">
        <v>715655</v>
      </c>
      <c r="H3042" s="329">
        <v>16829240</v>
      </c>
    </row>
    <row r="3043" spans="1:8" x14ac:dyDescent="0.35">
      <c r="A3043" s="312" t="s">
        <v>1090</v>
      </c>
      <c r="B3043" s="329">
        <v>8631002</v>
      </c>
      <c r="C3043" s="329">
        <v>4020890</v>
      </c>
      <c r="D3043" s="329">
        <v>1059414</v>
      </c>
      <c r="E3043" s="329">
        <v>1304255</v>
      </c>
      <c r="F3043" s="329">
        <v>2520222</v>
      </c>
      <c r="G3043" s="329">
        <v>593619</v>
      </c>
      <c r="H3043" s="329">
        <v>18129402</v>
      </c>
    </row>
    <row r="3044" spans="1:8" x14ac:dyDescent="0.35">
      <c r="A3044" s="312" t="s">
        <v>187</v>
      </c>
      <c r="B3044" s="329">
        <v>8290835</v>
      </c>
      <c r="C3044" s="329">
        <v>3348419</v>
      </c>
      <c r="D3044" s="329">
        <v>1033880</v>
      </c>
      <c r="E3044" s="329">
        <v>1161055</v>
      </c>
      <c r="F3044" s="329">
        <v>2204578</v>
      </c>
      <c r="G3044" s="329">
        <v>518126</v>
      </c>
      <c r="H3044" s="329">
        <v>16556893</v>
      </c>
    </row>
    <row r="3045" spans="1:8" x14ac:dyDescent="0.35">
      <c r="A3045" s="312" t="s">
        <v>184</v>
      </c>
      <c r="B3045" s="329">
        <v>3256415</v>
      </c>
      <c r="C3045" s="329">
        <v>2284705</v>
      </c>
      <c r="D3045" s="329">
        <v>619571</v>
      </c>
      <c r="E3045" s="329">
        <v>1377530</v>
      </c>
      <c r="F3045" s="329">
        <v>2630250</v>
      </c>
      <c r="G3045" s="329">
        <v>423187</v>
      </c>
      <c r="H3045" s="329">
        <v>10591658</v>
      </c>
    </row>
    <row r="3046" spans="1:8" x14ac:dyDescent="0.35">
      <c r="A3046" s="312" t="s">
        <v>183</v>
      </c>
      <c r="B3046" s="329">
        <v>7488653</v>
      </c>
      <c r="C3046" s="329">
        <v>2440872</v>
      </c>
      <c r="D3046" s="329">
        <v>1081363</v>
      </c>
      <c r="E3046" s="329">
        <v>1391905</v>
      </c>
      <c r="F3046" s="329">
        <v>3755084</v>
      </c>
      <c r="G3046" s="329">
        <v>776127</v>
      </c>
      <c r="H3046" s="329">
        <v>16934004</v>
      </c>
    </row>
    <row r="3047" spans="1:8" x14ac:dyDescent="0.35">
      <c r="A3047" s="312" t="s">
        <v>380</v>
      </c>
      <c r="B3047" s="329">
        <v>6490552</v>
      </c>
      <c r="C3047" s="329">
        <v>2477809</v>
      </c>
      <c r="D3047" s="329">
        <v>943612</v>
      </c>
      <c r="E3047" s="329">
        <v>1283491</v>
      </c>
      <c r="F3047" s="329">
        <v>3098160</v>
      </c>
      <c r="G3047" s="329">
        <v>679723</v>
      </c>
      <c r="H3047" s="329">
        <v>14973347</v>
      </c>
    </row>
    <row r="3048" spans="1:8" x14ac:dyDescent="0.35">
      <c r="A3048" s="312" t="s">
        <v>1091</v>
      </c>
      <c r="B3048" s="329">
        <v>7880869</v>
      </c>
      <c r="C3048" s="329">
        <v>2399704</v>
      </c>
      <c r="D3048" s="329">
        <v>1235297</v>
      </c>
      <c r="E3048" s="329">
        <v>1711433</v>
      </c>
      <c r="F3048" s="329">
        <v>3048131</v>
      </c>
      <c r="G3048" s="329">
        <v>717756</v>
      </c>
      <c r="H3048" s="329">
        <v>16993190</v>
      </c>
    </row>
    <row r="3049" spans="1:8" x14ac:dyDescent="0.35">
      <c r="A3049" s="312" t="s">
        <v>182</v>
      </c>
      <c r="B3049" s="329">
        <v>7166299</v>
      </c>
      <c r="C3049" s="329">
        <v>2223161</v>
      </c>
      <c r="D3049" s="329">
        <v>832916</v>
      </c>
      <c r="E3049" s="329">
        <v>1487415</v>
      </c>
      <c r="F3049" s="329">
        <v>2367472</v>
      </c>
      <c r="G3049" s="329">
        <v>524097</v>
      </c>
      <c r="H3049" s="329">
        <v>14601360</v>
      </c>
    </row>
    <row r="3050" spans="1:8" x14ac:dyDescent="0.35">
      <c r="A3050" s="312" t="s">
        <v>179</v>
      </c>
      <c r="B3050" s="329">
        <v>6533788</v>
      </c>
      <c r="C3050" s="329">
        <v>2108864</v>
      </c>
      <c r="D3050" s="329">
        <v>688049</v>
      </c>
      <c r="E3050" s="329">
        <v>1223757</v>
      </c>
      <c r="F3050" s="329">
        <v>2343206</v>
      </c>
      <c r="G3050" s="329">
        <v>481084</v>
      </c>
      <c r="H3050" s="329">
        <v>13378748</v>
      </c>
    </row>
    <row r="3051" spans="1:8" x14ac:dyDescent="0.35">
      <c r="A3051" s="312" t="s">
        <v>178</v>
      </c>
      <c r="B3051" s="329">
        <v>13276828</v>
      </c>
      <c r="C3051" s="329">
        <v>3182390</v>
      </c>
      <c r="D3051" s="329">
        <v>1127204</v>
      </c>
      <c r="E3051" s="329">
        <v>1378708</v>
      </c>
      <c r="F3051" s="329">
        <v>3056788</v>
      </c>
      <c r="G3051" s="329">
        <v>904832</v>
      </c>
      <c r="H3051" s="329">
        <v>22926750</v>
      </c>
    </row>
    <row r="3052" spans="1:8" x14ac:dyDescent="0.35">
      <c r="A3052" s="312" t="s">
        <v>379</v>
      </c>
      <c r="B3052" s="329">
        <v>9855857</v>
      </c>
      <c r="C3052" s="329">
        <v>2221545</v>
      </c>
      <c r="D3052" s="329">
        <v>1121338</v>
      </c>
      <c r="E3052" s="329">
        <v>1207731</v>
      </c>
      <c r="F3052" s="329">
        <v>2603567</v>
      </c>
      <c r="G3052" s="329">
        <v>630597</v>
      </c>
      <c r="H3052" s="329">
        <v>17640635</v>
      </c>
    </row>
    <row r="3053" spans="1:8" x14ac:dyDescent="0.35">
      <c r="A3053" s="312" t="s">
        <v>1092</v>
      </c>
      <c r="B3053" s="329">
        <v>9361141</v>
      </c>
      <c r="C3053" s="329">
        <v>2115839</v>
      </c>
      <c r="D3053" s="329">
        <v>968728</v>
      </c>
      <c r="E3053" s="329">
        <v>1205164</v>
      </c>
      <c r="F3053" s="329">
        <v>3007240</v>
      </c>
      <c r="G3053" s="329">
        <v>562641</v>
      </c>
      <c r="H3053" s="329">
        <v>17220753</v>
      </c>
    </row>
    <row r="3054" spans="1:8" x14ac:dyDescent="0.35">
      <c r="A3054" s="312" t="s">
        <v>177</v>
      </c>
      <c r="B3054" s="329">
        <v>8259483</v>
      </c>
      <c r="C3054" s="329">
        <v>2123008</v>
      </c>
      <c r="D3054" s="329">
        <v>887199</v>
      </c>
      <c r="E3054" s="329">
        <v>1399017</v>
      </c>
      <c r="F3054" s="329">
        <v>2190659</v>
      </c>
      <c r="G3054" s="329">
        <v>525276</v>
      </c>
      <c r="H3054" s="329">
        <v>15384642</v>
      </c>
    </row>
    <row r="3055" spans="1:8" x14ac:dyDescent="0.35">
      <c r="A3055" s="312" t="s">
        <v>174</v>
      </c>
      <c r="B3055" s="329">
        <v>7517661</v>
      </c>
      <c r="C3055" s="329">
        <v>1953790</v>
      </c>
      <c r="D3055" s="329">
        <v>904662</v>
      </c>
      <c r="E3055" s="329">
        <v>1411377</v>
      </c>
      <c r="F3055" s="329">
        <v>2098514</v>
      </c>
      <c r="G3055" s="329">
        <v>639087</v>
      </c>
      <c r="H3055" s="329">
        <v>14525091</v>
      </c>
    </row>
    <row r="3056" spans="1:8" x14ac:dyDescent="0.35">
      <c r="A3056" s="312" t="s">
        <v>173</v>
      </c>
      <c r="B3056" s="329">
        <v>7493629</v>
      </c>
      <c r="C3056" s="329">
        <v>1806301</v>
      </c>
      <c r="D3056" s="329">
        <v>932811</v>
      </c>
      <c r="E3056" s="329">
        <v>1431785</v>
      </c>
      <c r="F3056" s="329">
        <v>2719750</v>
      </c>
      <c r="G3056" s="329">
        <v>643187</v>
      </c>
      <c r="H3056" s="329">
        <v>15027463</v>
      </c>
    </row>
    <row r="3057" spans="1:8" x14ac:dyDescent="0.35">
      <c r="A3057" s="312" t="s">
        <v>378</v>
      </c>
      <c r="B3057" s="329">
        <v>17243590</v>
      </c>
      <c r="C3057" s="329">
        <v>2637014</v>
      </c>
      <c r="D3057" s="329">
        <v>1559092</v>
      </c>
      <c r="E3057" s="329">
        <v>1470125</v>
      </c>
      <c r="F3057" s="329">
        <v>2569476</v>
      </c>
      <c r="G3057" s="329">
        <v>832331</v>
      </c>
      <c r="H3057" s="329">
        <v>26311628</v>
      </c>
    </row>
    <row r="3058" spans="1:8" x14ac:dyDescent="0.35">
      <c r="A3058" s="312" t="s">
        <v>1093</v>
      </c>
      <c r="B3058" s="329">
        <v>20377711</v>
      </c>
      <c r="C3058" s="329">
        <v>2589816</v>
      </c>
      <c r="D3058" s="329">
        <v>1125999</v>
      </c>
      <c r="E3058" s="329">
        <v>1819568</v>
      </c>
      <c r="F3058" s="329">
        <v>2154381</v>
      </c>
      <c r="G3058" s="329">
        <v>883131</v>
      </c>
      <c r="H3058" s="329">
        <v>28950606</v>
      </c>
    </row>
    <row r="3059" spans="1:8" x14ac:dyDescent="0.35">
      <c r="A3059" s="312" t="s">
        <v>1094</v>
      </c>
      <c r="B3059" s="329">
        <v>17213335</v>
      </c>
      <c r="C3059" s="329">
        <v>2125035</v>
      </c>
      <c r="D3059" s="329">
        <v>1099465</v>
      </c>
      <c r="E3059" s="329">
        <v>1135322</v>
      </c>
      <c r="F3059" s="329">
        <v>3118480</v>
      </c>
      <c r="G3059" s="329">
        <v>680522</v>
      </c>
      <c r="H3059" s="329">
        <v>25372159</v>
      </c>
    </row>
    <row r="3060" spans="1:8" x14ac:dyDescent="0.35">
      <c r="A3060" s="312" t="s">
        <v>169</v>
      </c>
      <c r="B3060" s="329">
        <v>39651902</v>
      </c>
      <c r="C3060" s="329">
        <v>4070477</v>
      </c>
      <c r="D3060" s="329">
        <v>2161667</v>
      </c>
      <c r="E3060" s="329">
        <v>1686108</v>
      </c>
      <c r="F3060" s="329">
        <v>3139636</v>
      </c>
      <c r="G3060" s="329">
        <v>1175687</v>
      </c>
      <c r="H3060" s="329">
        <v>51885477</v>
      </c>
    </row>
    <row r="3061" spans="1:8" x14ac:dyDescent="0.35">
      <c r="A3061" s="312" t="s">
        <v>377</v>
      </c>
      <c r="B3061" s="329">
        <v>21788022</v>
      </c>
      <c r="C3061" s="329">
        <v>2822297</v>
      </c>
      <c r="D3061" s="329">
        <v>1538841</v>
      </c>
      <c r="E3061" s="329">
        <v>1925847</v>
      </c>
      <c r="F3061" s="329">
        <v>2382537</v>
      </c>
      <c r="G3061" s="329">
        <v>685944</v>
      </c>
      <c r="H3061" s="329">
        <v>31143488</v>
      </c>
    </row>
    <row r="3062" spans="1:8" x14ac:dyDescent="0.35">
      <c r="A3062" s="312" t="s">
        <v>1095</v>
      </c>
      <c r="B3062" s="329">
        <v>13951577</v>
      </c>
      <c r="C3062" s="329">
        <v>3210608</v>
      </c>
      <c r="D3062" s="329">
        <v>1329711</v>
      </c>
      <c r="E3062" s="329">
        <v>1476965</v>
      </c>
      <c r="F3062" s="329">
        <v>3260153</v>
      </c>
      <c r="G3062" s="329">
        <v>622724</v>
      </c>
      <c r="H3062" s="329">
        <v>23851738</v>
      </c>
    </row>
    <row r="3063" spans="1:8" x14ac:dyDescent="0.35">
      <c r="A3063" s="267" t="s">
        <v>1130</v>
      </c>
      <c r="B3063" s="78">
        <f>SUM(B3041:B3062)</f>
        <v>255295175</v>
      </c>
      <c r="C3063" s="78">
        <f t="shared" ref="C3063:H3063" si="255">SUM(C3041:C3062)</f>
        <v>57693850</v>
      </c>
      <c r="D3063" s="78">
        <f t="shared" si="255"/>
        <v>24249804</v>
      </c>
      <c r="E3063" s="78">
        <f t="shared" si="255"/>
        <v>31732370</v>
      </c>
      <c r="F3063" s="78">
        <f t="shared" si="255"/>
        <v>59416765</v>
      </c>
      <c r="G3063" s="78">
        <f t="shared" si="255"/>
        <v>14833963</v>
      </c>
      <c r="H3063" s="78">
        <f t="shared" si="255"/>
        <v>443221927</v>
      </c>
    </row>
    <row r="3064" spans="1:8" x14ac:dyDescent="0.35">
      <c r="A3064" s="268" t="s">
        <v>1131</v>
      </c>
      <c r="B3064" s="158">
        <f>AVERAGE(B3041:B3062)</f>
        <v>11604326.136363637</v>
      </c>
      <c r="C3064" s="158">
        <f t="shared" ref="C3064:H3064" si="256">AVERAGE(C3041:C3062)</f>
        <v>2622447.7272727271</v>
      </c>
      <c r="D3064" s="158">
        <f t="shared" si="256"/>
        <v>1102263.8181818181</v>
      </c>
      <c r="E3064" s="158">
        <f t="shared" si="256"/>
        <v>1442380.4545454546</v>
      </c>
      <c r="F3064" s="158">
        <f t="shared" si="256"/>
        <v>2700762.0454545454</v>
      </c>
      <c r="G3064" s="158">
        <f t="shared" si="256"/>
        <v>674271.04545454541</v>
      </c>
      <c r="H3064" s="158">
        <f t="shared" si="256"/>
        <v>20146451.227272727</v>
      </c>
    </row>
    <row r="3065" spans="1:8" x14ac:dyDescent="0.35">
      <c r="A3065" s="27"/>
      <c r="B3065" s="331"/>
      <c r="C3065" s="331"/>
      <c r="D3065" s="331"/>
      <c r="E3065" s="331"/>
      <c r="F3065" s="331"/>
      <c r="G3065" s="331"/>
      <c r="H3065" s="331"/>
    </row>
    <row r="3066" spans="1:8" x14ac:dyDescent="0.35">
      <c r="A3066" s="312" t="s">
        <v>166</v>
      </c>
      <c r="B3066" s="329">
        <v>12872018</v>
      </c>
      <c r="C3066" s="329">
        <v>2641479</v>
      </c>
      <c r="D3066" s="329">
        <v>1091170</v>
      </c>
      <c r="E3066" s="329">
        <v>1449072</v>
      </c>
      <c r="F3066" s="329">
        <v>2689837</v>
      </c>
      <c r="G3066" s="329">
        <v>610512</v>
      </c>
      <c r="H3066" s="329">
        <v>21354088</v>
      </c>
    </row>
    <row r="3067" spans="1:8" x14ac:dyDescent="0.35">
      <c r="A3067" s="312" t="s">
        <v>163</v>
      </c>
      <c r="B3067" s="329">
        <v>7604652</v>
      </c>
      <c r="C3067" s="329">
        <v>2157842</v>
      </c>
      <c r="D3067" s="329">
        <v>854230</v>
      </c>
      <c r="E3067" s="329">
        <v>1913271</v>
      </c>
      <c r="F3067" s="329">
        <v>2465795</v>
      </c>
      <c r="G3067" s="329">
        <v>475519</v>
      </c>
      <c r="H3067" s="329">
        <v>15471309</v>
      </c>
    </row>
    <row r="3068" spans="1:8" x14ac:dyDescent="0.35">
      <c r="A3068" s="312" t="s">
        <v>162</v>
      </c>
      <c r="B3068" s="329">
        <v>8595719</v>
      </c>
      <c r="C3068" s="329">
        <v>2107473</v>
      </c>
      <c r="D3068" s="329">
        <v>1064379</v>
      </c>
      <c r="E3068" s="329">
        <v>1741503</v>
      </c>
      <c r="F3068" s="329">
        <v>2476110</v>
      </c>
      <c r="G3068" s="329">
        <v>681165</v>
      </c>
      <c r="H3068" s="329">
        <v>16666349</v>
      </c>
    </row>
    <row r="3069" spans="1:8" x14ac:dyDescent="0.35">
      <c r="A3069" s="312" t="s">
        <v>374</v>
      </c>
      <c r="B3069" s="329">
        <v>8177254</v>
      </c>
      <c r="C3069" s="329">
        <v>2841169</v>
      </c>
      <c r="D3069" s="329">
        <v>1118704</v>
      </c>
      <c r="E3069" s="329">
        <v>1656741</v>
      </c>
      <c r="F3069" s="329">
        <v>2506545</v>
      </c>
      <c r="G3069" s="329">
        <v>703948</v>
      </c>
      <c r="H3069" s="329">
        <v>17004361</v>
      </c>
    </row>
    <row r="3070" spans="1:8" x14ac:dyDescent="0.35">
      <c r="A3070" s="312" t="s">
        <v>1132</v>
      </c>
      <c r="B3070" s="329">
        <v>10884983</v>
      </c>
      <c r="C3070" s="329">
        <v>4353108</v>
      </c>
      <c r="D3070" s="329">
        <v>1110593</v>
      </c>
      <c r="E3070" s="329">
        <v>2378870</v>
      </c>
      <c r="F3070" s="329">
        <v>3020553</v>
      </c>
      <c r="G3070" s="329">
        <v>748260</v>
      </c>
      <c r="H3070" s="329">
        <v>22496367</v>
      </c>
    </row>
    <row r="3071" spans="1:8" x14ac:dyDescent="0.35">
      <c r="A3071" s="312" t="s">
        <v>161</v>
      </c>
      <c r="B3071" s="329">
        <v>8041330</v>
      </c>
      <c r="C3071" s="329">
        <v>4476408</v>
      </c>
      <c r="D3071" s="329">
        <v>1105241</v>
      </c>
      <c r="E3071" s="329">
        <v>1901217</v>
      </c>
      <c r="F3071" s="329">
        <v>2339552</v>
      </c>
      <c r="G3071" s="329">
        <v>574701</v>
      </c>
      <c r="H3071" s="329">
        <v>18438449</v>
      </c>
    </row>
    <row r="3072" spans="1:8" x14ac:dyDescent="0.35">
      <c r="A3072" s="312" t="s">
        <v>158</v>
      </c>
      <c r="B3072" s="329">
        <v>6734857</v>
      </c>
      <c r="C3072" s="329">
        <v>4744071</v>
      </c>
      <c r="D3072" s="329">
        <v>1042231</v>
      </c>
      <c r="E3072" s="329">
        <v>2184819</v>
      </c>
      <c r="F3072" s="329">
        <v>2270856</v>
      </c>
      <c r="G3072" s="329">
        <v>546306</v>
      </c>
      <c r="H3072" s="329">
        <v>17523140</v>
      </c>
    </row>
    <row r="3073" spans="1:8" x14ac:dyDescent="0.35">
      <c r="A3073" s="312" t="s">
        <v>157</v>
      </c>
      <c r="B3073" s="329">
        <v>7821203</v>
      </c>
      <c r="C3073" s="329">
        <v>4177376</v>
      </c>
      <c r="D3073" s="329">
        <v>1509624</v>
      </c>
      <c r="E3073" s="329">
        <v>2340042</v>
      </c>
      <c r="F3073" s="329">
        <v>2235640</v>
      </c>
      <c r="G3073" s="329">
        <v>581501</v>
      </c>
      <c r="H3073" s="329">
        <v>18665386</v>
      </c>
    </row>
    <row r="3074" spans="1:8" x14ac:dyDescent="0.35">
      <c r="A3074" s="312" t="s">
        <v>373</v>
      </c>
      <c r="B3074" s="329">
        <v>11959747</v>
      </c>
      <c r="C3074" s="329">
        <v>3446632</v>
      </c>
      <c r="D3074" s="329">
        <v>2124441</v>
      </c>
      <c r="E3074" s="329">
        <v>2235528</v>
      </c>
      <c r="F3074" s="329">
        <v>2623358</v>
      </c>
      <c r="G3074" s="329">
        <v>656048</v>
      </c>
      <c r="H3074" s="329">
        <v>23045754</v>
      </c>
    </row>
    <row r="3075" spans="1:8" x14ac:dyDescent="0.35">
      <c r="A3075" s="312" t="s">
        <v>1133</v>
      </c>
      <c r="B3075" s="329">
        <v>9962395</v>
      </c>
      <c r="C3075" s="329">
        <v>3010635</v>
      </c>
      <c r="D3075" s="329">
        <v>2404777</v>
      </c>
      <c r="E3075" s="329">
        <v>2321194</v>
      </c>
      <c r="F3075" s="329">
        <v>2254510</v>
      </c>
      <c r="G3075" s="329">
        <v>774106</v>
      </c>
      <c r="H3075" s="329">
        <v>20727617</v>
      </c>
    </row>
    <row r="3076" spans="1:8" x14ac:dyDescent="0.35">
      <c r="A3076" s="312" t="s">
        <v>156</v>
      </c>
      <c r="B3076" s="329">
        <v>9703152</v>
      </c>
      <c r="C3076" s="329">
        <v>3010480</v>
      </c>
      <c r="D3076" s="329">
        <v>1416621</v>
      </c>
      <c r="E3076" s="329">
        <v>2639408</v>
      </c>
      <c r="F3076" s="329">
        <v>2715620</v>
      </c>
      <c r="G3076" s="329">
        <v>1107376</v>
      </c>
      <c r="H3076" s="329">
        <v>20592657</v>
      </c>
    </row>
    <row r="3077" spans="1:8" x14ac:dyDescent="0.35">
      <c r="A3077" s="312" t="s">
        <v>153</v>
      </c>
      <c r="B3077" s="329">
        <v>5318920</v>
      </c>
      <c r="C3077" s="329">
        <v>2088993</v>
      </c>
      <c r="D3077" s="329">
        <v>684548</v>
      </c>
      <c r="E3077" s="329">
        <v>1853738</v>
      </c>
      <c r="F3077" s="329">
        <v>2172673</v>
      </c>
      <c r="G3077" s="329">
        <v>519819</v>
      </c>
      <c r="H3077" s="329">
        <v>12638691</v>
      </c>
    </row>
    <row r="3078" spans="1:8" x14ac:dyDescent="0.35">
      <c r="A3078" s="312" t="s">
        <v>152</v>
      </c>
      <c r="B3078" s="329">
        <v>8758729</v>
      </c>
      <c r="C3078" s="329">
        <v>3265975</v>
      </c>
      <c r="D3078" s="329">
        <v>1039118</v>
      </c>
      <c r="E3078" s="329">
        <v>3197646</v>
      </c>
      <c r="F3078" s="329">
        <v>2200102</v>
      </c>
      <c r="G3078" s="329">
        <v>819664</v>
      </c>
      <c r="H3078" s="329">
        <v>19281234</v>
      </c>
    </row>
    <row r="3079" spans="1:8" x14ac:dyDescent="0.35">
      <c r="A3079" s="312" t="s">
        <v>372</v>
      </c>
      <c r="B3079" s="329">
        <v>7644460</v>
      </c>
      <c r="C3079" s="329">
        <v>2223487</v>
      </c>
      <c r="D3079" s="329">
        <v>872010</v>
      </c>
      <c r="E3079" s="329">
        <v>1995336</v>
      </c>
      <c r="F3079" s="329">
        <v>2542878</v>
      </c>
      <c r="G3079" s="329">
        <v>667276</v>
      </c>
      <c r="H3079" s="329">
        <v>15945447</v>
      </c>
    </row>
    <row r="3080" spans="1:8" x14ac:dyDescent="0.35">
      <c r="A3080" s="312" t="s">
        <v>1134</v>
      </c>
      <c r="B3080" s="329">
        <v>7637677</v>
      </c>
      <c r="C3080" s="329">
        <v>2966744</v>
      </c>
      <c r="D3080" s="329">
        <v>1131010</v>
      </c>
      <c r="E3080" s="329">
        <v>1791626</v>
      </c>
      <c r="F3080" s="329">
        <v>2869316</v>
      </c>
      <c r="G3080" s="329">
        <v>702608</v>
      </c>
      <c r="H3080" s="329">
        <v>17098981</v>
      </c>
    </row>
    <row r="3081" spans="1:8" x14ac:dyDescent="0.35">
      <c r="A3081" s="312" t="s">
        <v>151</v>
      </c>
      <c r="B3081" s="329">
        <v>5755016</v>
      </c>
      <c r="C3081" s="329">
        <v>2356679</v>
      </c>
      <c r="D3081" s="329">
        <v>895978</v>
      </c>
      <c r="E3081" s="329">
        <v>1638651</v>
      </c>
      <c r="F3081" s="329">
        <v>3883498</v>
      </c>
      <c r="G3081" s="329">
        <v>565860</v>
      </c>
      <c r="H3081" s="329">
        <v>15095682</v>
      </c>
    </row>
    <row r="3082" spans="1:8" x14ac:dyDescent="0.35">
      <c r="A3082" s="312" t="s">
        <v>148</v>
      </c>
      <c r="B3082" s="329">
        <v>7026094</v>
      </c>
      <c r="C3082" s="329">
        <v>4657183</v>
      </c>
      <c r="D3082" s="329">
        <v>822324</v>
      </c>
      <c r="E3082" s="329">
        <v>1730758</v>
      </c>
      <c r="F3082" s="329">
        <v>2607449</v>
      </c>
      <c r="G3082" s="329">
        <v>607525</v>
      </c>
      <c r="H3082" s="329">
        <v>17451333</v>
      </c>
    </row>
    <row r="3083" spans="1:8" x14ac:dyDescent="0.35">
      <c r="A3083" s="312" t="s">
        <v>147</v>
      </c>
      <c r="B3083" s="329">
        <v>5901961</v>
      </c>
      <c r="C3083" s="329">
        <v>2776321</v>
      </c>
      <c r="D3083" s="329">
        <v>903149</v>
      </c>
      <c r="E3083" s="329">
        <v>1926928</v>
      </c>
      <c r="F3083" s="329">
        <v>2665247</v>
      </c>
      <c r="G3083" s="329">
        <v>728964</v>
      </c>
      <c r="H3083" s="329">
        <v>14902570</v>
      </c>
    </row>
    <row r="3084" spans="1:8" x14ac:dyDescent="0.35">
      <c r="A3084" s="312" t="s">
        <v>371</v>
      </c>
      <c r="B3084" s="329">
        <v>8900523</v>
      </c>
      <c r="C3084" s="329">
        <v>4020200</v>
      </c>
      <c r="D3084" s="329">
        <v>1134259</v>
      </c>
      <c r="E3084" s="329">
        <v>1686097</v>
      </c>
      <c r="F3084" s="329">
        <v>2854937</v>
      </c>
      <c r="G3084" s="329">
        <v>734052</v>
      </c>
      <c r="H3084" s="329">
        <v>19330068</v>
      </c>
    </row>
    <row r="3085" spans="1:8" x14ac:dyDescent="0.35">
      <c r="A3085" s="312" t="s">
        <v>900</v>
      </c>
      <c r="B3085" s="329">
        <v>6642007</v>
      </c>
      <c r="C3085" s="329">
        <v>3279544</v>
      </c>
      <c r="D3085" s="329">
        <v>999564</v>
      </c>
      <c r="E3085" s="329">
        <v>1592295</v>
      </c>
      <c r="F3085" s="329">
        <v>2515810</v>
      </c>
      <c r="G3085" s="329">
        <v>675463</v>
      </c>
      <c r="H3085" s="329">
        <v>15704683</v>
      </c>
    </row>
    <row r="3086" spans="1:8" x14ac:dyDescent="0.35">
      <c r="A3086" s="312" t="s">
        <v>146</v>
      </c>
      <c r="B3086" s="329">
        <v>6601752</v>
      </c>
      <c r="C3086" s="329">
        <v>3139989</v>
      </c>
      <c r="D3086" s="329">
        <v>1174543</v>
      </c>
      <c r="E3086" s="329">
        <v>1694716</v>
      </c>
      <c r="F3086" s="329">
        <v>2194924</v>
      </c>
      <c r="G3086" s="329">
        <v>498429</v>
      </c>
      <c r="H3086" s="329">
        <v>15304353</v>
      </c>
    </row>
    <row r="3087" spans="1:8" x14ac:dyDescent="0.35">
      <c r="A3087" s="26" t="s">
        <v>1135</v>
      </c>
      <c r="B3087" s="272">
        <f>SUM(B3066:B3086)</f>
        <v>172544449</v>
      </c>
      <c r="C3087" s="272">
        <f t="shared" ref="C3087:H3087" si="257">SUM(C3066:C3086)</f>
        <v>67741788</v>
      </c>
      <c r="D3087" s="272">
        <f t="shared" si="257"/>
        <v>24498514</v>
      </c>
      <c r="E3087" s="272">
        <f t="shared" si="257"/>
        <v>41869456</v>
      </c>
      <c r="F3087" s="272">
        <f t="shared" si="257"/>
        <v>54105210</v>
      </c>
      <c r="G3087" s="272">
        <f t="shared" si="257"/>
        <v>13979102</v>
      </c>
      <c r="H3087" s="272">
        <f t="shared" si="257"/>
        <v>374738519</v>
      </c>
    </row>
    <row r="3088" spans="1:8" x14ac:dyDescent="0.35">
      <c r="A3088" s="297" t="s">
        <v>1136</v>
      </c>
      <c r="B3088" s="298">
        <f>AVERAGE(B3066:B3086)</f>
        <v>8216402.333333333</v>
      </c>
      <c r="C3088" s="298">
        <f t="shared" ref="C3088:H3088" si="258">AVERAGE(C3066:C3086)</f>
        <v>3225799.4285714286</v>
      </c>
      <c r="D3088" s="298">
        <f t="shared" si="258"/>
        <v>1166595.9047619049</v>
      </c>
      <c r="E3088" s="298">
        <f t="shared" si="258"/>
        <v>1993783.6190476189</v>
      </c>
      <c r="F3088" s="298">
        <f t="shared" si="258"/>
        <v>2576438.5714285714</v>
      </c>
      <c r="G3088" s="298">
        <f t="shared" si="258"/>
        <v>665671.52380952379</v>
      </c>
      <c r="H3088" s="298">
        <f t="shared" si="258"/>
        <v>17844691.380952381</v>
      </c>
    </row>
    <row r="3089" spans="1:8" x14ac:dyDescent="0.35">
      <c r="A3089" s="3"/>
      <c r="B3089" s="3"/>
    </row>
    <row r="3090" spans="1:8" x14ac:dyDescent="0.35">
      <c r="A3090" s="312" t="s">
        <v>141</v>
      </c>
      <c r="B3090" s="329">
        <v>5245262</v>
      </c>
      <c r="C3090" s="329">
        <v>2634214</v>
      </c>
      <c r="D3090" s="329">
        <v>787152</v>
      </c>
      <c r="E3090" s="329">
        <v>1601937</v>
      </c>
      <c r="F3090" s="329">
        <v>2290095</v>
      </c>
      <c r="G3090" s="329">
        <v>608585</v>
      </c>
      <c r="H3090" s="329">
        <f>SUM(B3090:G3090)</f>
        <v>13167245</v>
      </c>
    </row>
    <row r="3091" spans="1:8" x14ac:dyDescent="0.35">
      <c r="A3091" s="312" t="s">
        <v>368</v>
      </c>
      <c r="B3091" s="329">
        <v>5162340</v>
      </c>
      <c r="C3091" s="329">
        <v>1854636</v>
      </c>
      <c r="D3091" s="329">
        <v>750774</v>
      </c>
      <c r="E3091" s="329">
        <v>920429</v>
      </c>
      <c r="F3091" s="329">
        <v>2399238</v>
      </c>
      <c r="G3091" s="329">
        <v>616467</v>
      </c>
      <c r="H3091" s="329">
        <f t="shared" ref="H3091:H3111" si="259">SUM(B3091:G3091)</f>
        <v>11703884</v>
      </c>
    </row>
    <row r="3092" spans="1:8" x14ac:dyDescent="0.35">
      <c r="A3092" s="312" t="s">
        <v>1100</v>
      </c>
      <c r="B3092" s="329">
        <v>5500356</v>
      </c>
      <c r="C3092" s="329">
        <v>2463058</v>
      </c>
      <c r="D3092" s="329">
        <v>1118857</v>
      </c>
      <c r="E3092" s="329">
        <v>1081387</v>
      </c>
      <c r="F3092" s="329">
        <v>2638460</v>
      </c>
      <c r="G3092" s="329">
        <v>834397</v>
      </c>
      <c r="H3092" s="329">
        <f t="shared" si="259"/>
        <v>13636515</v>
      </c>
    </row>
    <row r="3093" spans="1:8" x14ac:dyDescent="0.35">
      <c r="A3093" s="312" t="s">
        <v>140</v>
      </c>
      <c r="B3093" s="329">
        <v>5145262</v>
      </c>
      <c r="C3093" s="329">
        <v>2657397</v>
      </c>
      <c r="D3093" s="329">
        <v>820188</v>
      </c>
      <c r="E3093" s="329">
        <v>1312494</v>
      </c>
      <c r="F3093" s="329">
        <v>1976920</v>
      </c>
      <c r="G3093" s="329">
        <v>474659</v>
      </c>
      <c r="H3093" s="329">
        <f t="shared" si="259"/>
        <v>12386920</v>
      </c>
    </row>
    <row r="3094" spans="1:8" x14ac:dyDescent="0.35">
      <c r="A3094" s="312" t="s">
        <v>137</v>
      </c>
      <c r="B3094" s="329">
        <v>3701041</v>
      </c>
      <c r="C3094" s="329">
        <v>2114469</v>
      </c>
      <c r="D3094" s="329">
        <v>829599</v>
      </c>
      <c r="E3094" s="329">
        <v>1155949</v>
      </c>
      <c r="F3094" s="329">
        <v>2043348</v>
      </c>
      <c r="G3094" s="329">
        <v>545964</v>
      </c>
      <c r="H3094" s="329">
        <f t="shared" si="259"/>
        <v>10390370</v>
      </c>
    </row>
    <row r="3095" spans="1:8" x14ac:dyDescent="0.35">
      <c r="A3095" s="312" t="s">
        <v>136</v>
      </c>
      <c r="B3095" s="329">
        <v>5937907</v>
      </c>
      <c r="C3095" s="329">
        <v>2120691</v>
      </c>
      <c r="D3095" s="329">
        <v>729925</v>
      </c>
      <c r="E3095" s="329">
        <v>1494673</v>
      </c>
      <c r="F3095" s="329">
        <v>2234391</v>
      </c>
      <c r="G3095" s="329">
        <v>576250</v>
      </c>
      <c r="H3095" s="329">
        <f t="shared" si="259"/>
        <v>13093837</v>
      </c>
    </row>
    <row r="3096" spans="1:8" x14ac:dyDescent="0.35">
      <c r="A3096" s="312" t="s">
        <v>367</v>
      </c>
      <c r="B3096" s="329">
        <v>7059780</v>
      </c>
      <c r="C3096" s="329">
        <v>2798045</v>
      </c>
      <c r="D3096" s="329">
        <v>1034595</v>
      </c>
      <c r="E3096" s="329">
        <v>1819324</v>
      </c>
      <c r="F3096" s="329">
        <v>3051949</v>
      </c>
      <c r="G3096" s="329">
        <v>734362</v>
      </c>
      <c r="H3096" s="329">
        <f t="shared" si="259"/>
        <v>16498055</v>
      </c>
    </row>
    <row r="3097" spans="1:8" x14ac:dyDescent="0.35">
      <c r="A3097" s="312" t="s">
        <v>1101</v>
      </c>
      <c r="B3097" s="329">
        <v>5665465</v>
      </c>
      <c r="C3097" s="329">
        <v>2386354</v>
      </c>
      <c r="D3097" s="329">
        <v>749897</v>
      </c>
      <c r="E3097" s="329">
        <v>1679638</v>
      </c>
      <c r="F3097" s="329">
        <v>2960034</v>
      </c>
      <c r="G3097" s="329">
        <v>519310</v>
      </c>
      <c r="H3097" s="329">
        <f t="shared" si="259"/>
        <v>13960698</v>
      </c>
    </row>
    <row r="3098" spans="1:8" x14ac:dyDescent="0.35">
      <c r="A3098" s="312" t="s">
        <v>135</v>
      </c>
      <c r="B3098" s="329">
        <v>4985622</v>
      </c>
      <c r="C3098" s="329">
        <v>2091479</v>
      </c>
      <c r="D3098" s="329">
        <v>793598</v>
      </c>
      <c r="E3098" s="329">
        <v>1414078</v>
      </c>
      <c r="F3098" s="329">
        <v>2391640</v>
      </c>
      <c r="G3098" s="329">
        <v>589447</v>
      </c>
      <c r="H3098" s="329">
        <f t="shared" si="259"/>
        <v>12265864</v>
      </c>
    </row>
    <row r="3099" spans="1:8" x14ac:dyDescent="0.35">
      <c r="A3099" s="312" t="s">
        <v>132</v>
      </c>
      <c r="B3099" s="329">
        <v>5482411</v>
      </c>
      <c r="C3099" s="329">
        <v>1777027</v>
      </c>
      <c r="D3099" s="329">
        <v>560665</v>
      </c>
      <c r="E3099" s="329">
        <v>1215635</v>
      </c>
      <c r="F3099" s="329">
        <v>2503861</v>
      </c>
      <c r="G3099" s="329">
        <v>409837</v>
      </c>
      <c r="H3099" s="329">
        <f t="shared" si="259"/>
        <v>11949436</v>
      </c>
    </row>
    <row r="3100" spans="1:8" x14ac:dyDescent="0.35">
      <c r="A3100" s="312" t="s">
        <v>131</v>
      </c>
      <c r="B3100" s="329">
        <v>5283522</v>
      </c>
      <c r="C3100" s="329">
        <v>2247943</v>
      </c>
      <c r="D3100" s="329">
        <v>840928</v>
      </c>
      <c r="E3100" s="329">
        <v>1214377</v>
      </c>
      <c r="F3100" s="329">
        <v>2356178</v>
      </c>
      <c r="G3100" s="329">
        <v>663407</v>
      </c>
      <c r="H3100" s="329">
        <f t="shared" si="259"/>
        <v>12606355</v>
      </c>
    </row>
    <row r="3101" spans="1:8" x14ac:dyDescent="0.35">
      <c r="A3101" s="312" t="s">
        <v>366</v>
      </c>
      <c r="B3101" s="329">
        <v>5117987</v>
      </c>
      <c r="C3101" s="329">
        <v>1828437</v>
      </c>
      <c r="D3101" s="329">
        <v>805319</v>
      </c>
      <c r="E3101" s="329">
        <v>1018560</v>
      </c>
      <c r="F3101" s="329">
        <v>2088868</v>
      </c>
      <c r="G3101" s="329">
        <v>655449</v>
      </c>
      <c r="H3101" s="329">
        <f t="shared" si="259"/>
        <v>11514620</v>
      </c>
    </row>
    <row r="3102" spans="1:8" x14ac:dyDescent="0.35">
      <c r="A3102" s="312" t="s">
        <v>1102</v>
      </c>
      <c r="B3102" s="329">
        <v>8488410</v>
      </c>
      <c r="C3102" s="329">
        <v>2198839</v>
      </c>
      <c r="D3102" s="329">
        <v>1109734</v>
      </c>
      <c r="E3102" s="329">
        <v>1057229</v>
      </c>
      <c r="F3102" s="329">
        <v>2372304</v>
      </c>
      <c r="G3102" s="329">
        <v>1008297</v>
      </c>
      <c r="H3102" s="329">
        <f t="shared" si="259"/>
        <v>16234813</v>
      </c>
    </row>
    <row r="3103" spans="1:8" x14ac:dyDescent="0.35">
      <c r="A3103" s="312" t="s">
        <v>130</v>
      </c>
      <c r="B3103" s="329">
        <v>7830440</v>
      </c>
      <c r="C3103" s="329">
        <v>2243763</v>
      </c>
      <c r="D3103" s="329">
        <v>1149608</v>
      </c>
      <c r="E3103" s="329">
        <v>1179858</v>
      </c>
      <c r="F3103" s="329">
        <v>1727257</v>
      </c>
      <c r="G3103" s="329">
        <v>772877</v>
      </c>
      <c r="H3103" s="329">
        <f t="shared" si="259"/>
        <v>14903803</v>
      </c>
    </row>
    <row r="3104" spans="1:8" x14ac:dyDescent="0.35">
      <c r="A3104" s="312" t="s">
        <v>127</v>
      </c>
      <c r="B3104" s="329">
        <v>8532719</v>
      </c>
      <c r="C3104" s="329">
        <v>1757003</v>
      </c>
      <c r="D3104" s="329">
        <v>742190</v>
      </c>
      <c r="E3104" s="329">
        <v>1026213</v>
      </c>
      <c r="F3104" s="329">
        <v>1971133</v>
      </c>
      <c r="G3104" s="329">
        <v>661784</v>
      </c>
      <c r="H3104" s="329">
        <f t="shared" si="259"/>
        <v>14691042</v>
      </c>
    </row>
    <row r="3105" spans="1:8" x14ac:dyDescent="0.35">
      <c r="A3105" s="312" t="s">
        <v>126</v>
      </c>
      <c r="B3105" s="329">
        <v>7062103</v>
      </c>
      <c r="C3105" s="329">
        <v>2827486</v>
      </c>
      <c r="D3105" s="329">
        <v>733905</v>
      </c>
      <c r="E3105" s="329">
        <v>1242949</v>
      </c>
      <c r="F3105" s="329">
        <v>1833258</v>
      </c>
      <c r="G3105" s="329">
        <v>700203</v>
      </c>
      <c r="H3105" s="329">
        <f t="shared" si="259"/>
        <v>14399904</v>
      </c>
    </row>
    <row r="3106" spans="1:8" x14ac:dyDescent="0.35">
      <c r="A3106" s="312" t="s">
        <v>365</v>
      </c>
      <c r="B3106" s="329">
        <v>7960856</v>
      </c>
      <c r="C3106" s="329">
        <v>2663525</v>
      </c>
      <c r="D3106" s="329">
        <v>919837</v>
      </c>
      <c r="E3106" s="329">
        <v>1466320</v>
      </c>
      <c r="F3106" s="329">
        <v>1959731</v>
      </c>
      <c r="G3106" s="329">
        <v>617379</v>
      </c>
      <c r="H3106" s="329">
        <f t="shared" si="259"/>
        <v>15587648</v>
      </c>
    </row>
    <row r="3107" spans="1:8" x14ac:dyDescent="0.35">
      <c r="A3107" s="312" t="s">
        <v>1103</v>
      </c>
      <c r="B3107" s="329">
        <v>6558587</v>
      </c>
      <c r="C3107" s="329">
        <v>2378644</v>
      </c>
      <c r="D3107" s="329">
        <v>872305</v>
      </c>
      <c r="E3107" s="329">
        <v>1888353</v>
      </c>
      <c r="F3107" s="329">
        <v>1883456</v>
      </c>
      <c r="G3107" s="329">
        <v>698484</v>
      </c>
      <c r="H3107" s="329">
        <f t="shared" si="259"/>
        <v>14279829</v>
      </c>
    </row>
    <row r="3108" spans="1:8" x14ac:dyDescent="0.35">
      <c r="A3108" s="312" t="s">
        <v>125</v>
      </c>
      <c r="B3108" s="329">
        <v>6102056</v>
      </c>
      <c r="C3108" s="329">
        <v>3247384</v>
      </c>
      <c r="D3108" s="329">
        <v>705506</v>
      </c>
      <c r="E3108" s="329">
        <v>1347452</v>
      </c>
      <c r="F3108" s="329">
        <v>1676742</v>
      </c>
      <c r="G3108" s="329">
        <v>671241</v>
      </c>
      <c r="H3108" s="329">
        <f t="shared" si="259"/>
        <v>13750381</v>
      </c>
    </row>
    <row r="3109" spans="1:8" x14ac:dyDescent="0.35">
      <c r="A3109" s="312" t="s">
        <v>122</v>
      </c>
      <c r="B3109" s="329">
        <v>4971672</v>
      </c>
      <c r="C3109" s="329">
        <v>2560960</v>
      </c>
      <c r="D3109" s="329">
        <v>622884</v>
      </c>
      <c r="E3109" s="329">
        <v>1369444</v>
      </c>
      <c r="F3109" s="329">
        <v>1655934</v>
      </c>
      <c r="G3109" s="329">
        <v>489084</v>
      </c>
      <c r="H3109" s="329">
        <f t="shared" si="259"/>
        <v>11669978</v>
      </c>
    </row>
    <row r="3110" spans="1:8" x14ac:dyDescent="0.35">
      <c r="A3110" s="312" t="s">
        <v>121</v>
      </c>
      <c r="B3110" s="329">
        <v>7378977</v>
      </c>
      <c r="C3110" s="329">
        <v>2726999</v>
      </c>
      <c r="D3110" s="329">
        <v>964474</v>
      </c>
      <c r="E3110" s="329">
        <v>1807611</v>
      </c>
      <c r="F3110" s="329">
        <v>1935751</v>
      </c>
      <c r="G3110" s="329">
        <v>633347</v>
      </c>
      <c r="H3110" s="329">
        <f t="shared" si="259"/>
        <v>15447159</v>
      </c>
    </row>
    <row r="3111" spans="1:8" x14ac:dyDescent="0.35">
      <c r="A3111" s="317" t="s">
        <v>1137</v>
      </c>
      <c r="B3111" s="272">
        <f>SUM(B3090:B3110)</f>
        <v>129172775</v>
      </c>
      <c r="C3111" s="272">
        <f t="shared" ref="C3111:G3111" si="260">SUM(C3090:C3110)</f>
        <v>49578353</v>
      </c>
      <c r="D3111" s="272">
        <f t="shared" si="260"/>
        <v>17641940</v>
      </c>
      <c r="E3111" s="272">
        <f t="shared" si="260"/>
        <v>28313910</v>
      </c>
      <c r="F3111" s="272">
        <f t="shared" si="260"/>
        <v>45950548</v>
      </c>
      <c r="G3111" s="272">
        <f t="shared" si="260"/>
        <v>13480830</v>
      </c>
      <c r="H3111" s="78">
        <f t="shared" si="259"/>
        <v>284138356</v>
      </c>
    </row>
    <row r="3112" spans="1:8" x14ac:dyDescent="0.35">
      <c r="A3112" s="318" t="s">
        <v>1138</v>
      </c>
      <c r="B3112" s="298">
        <f>B3111/21</f>
        <v>6151084.5238095243</v>
      </c>
      <c r="C3112" s="298">
        <f t="shared" ref="C3112:G3112" si="261">C3111/21</f>
        <v>2360873.9523809524</v>
      </c>
      <c r="D3112" s="298">
        <f t="shared" si="261"/>
        <v>840092.38095238095</v>
      </c>
      <c r="E3112" s="298">
        <f t="shared" si="261"/>
        <v>1348281.4285714286</v>
      </c>
      <c r="F3112" s="298">
        <f t="shared" si="261"/>
        <v>2188121.3333333335</v>
      </c>
      <c r="G3112" s="298">
        <f t="shared" si="261"/>
        <v>641944.28571428568</v>
      </c>
      <c r="H3112" s="158">
        <f>H3111/21</f>
        <v>13530397.904761905</v>
      </c>
    </row>
    <row r="3113" spans="1:8" x14ac:dyDescent="0.35">
      <c r="A3113" s="3"/>
      <c r="B3113" s="3"/>
    </row>
    <row r="3114" spans="1:8" x14ac:dyDescent="0.35">
      <c r="A3114" s="312" t="s">
        <v>362</v>
      </c>
      <c r="B3114" s="329">
        <v>7291006</v>
      </c>
      <c r="C3114" s="329">
        <v>2358410</v>
      </c>
      <c r="D3114" s="329">
        <v>744377</v>
      </c>
      <c r="E3114" s="329">
        <v>1596688</v>
      </c>
      <c r="F3114" s="329">
        <v>2041488</v>
      </c>
      <c r="G3114" s="329">
        <v>551148</v>
      </c>
      <c r="H3114" s="329">
        <f>SUM(B3114:G3114)</f>
        <v>14583117</v>
      </c>
    </row>
    <row r="3115" spans="1:8" x14ac:dyDescent="0.35">
      <c r="A3115" s="312" t="s">
        <v>1052</v>
      </c>
      <c r="B3115" s="329">
        <v>5862923</v>
      </c>
      <c r="C3115" s="329">
        <v>2636960</v>
      </c>
      <c r="D3115" s="329">
        <v>865877</v>
      </c>
      <c r="E3115" s="329">
        <v>1820520</v>
      </c>
      <c r="F3115" s="329">
        <v>2075843</v>
      </c>
      <c r="G3115" s="329">
        <v>564694</v>
      </c>
      <c r="H3115" s="329">
        <f t="shared" ref="H3115:H3136" si="262">SUM(B3115:G3115)</f>
        <v>13826817</v>
      </c>
    </row>
    <row r="3116" spans="1:8" x14ac:dyDescent="0.35">
      <c r="A3116" s="312" t="s">
        <v>118</v>
      </c>
      <c r="B3116" s="329">
        <v>5960614</v>
      </c>
      <c r="C3116" s="329">
        <v>2093230</v>
      </c>
      <c r="D3116" s="329">
        <v>889325</v>
      </c>
      <c r="E3116" s="329">
        <v>1150756</v>
      </c>
      <c r="F3116" s="329">
        <v>1721960</v>
      </c>
      <c r="G3116" s="329">
        <v>580096</v>
      </c>
      <c r="H3116" s="329">
        <f t="shared" si="262"/>
        <v>12395981</v>
      </c>
    </row>
    <row r="3117" spans="1:8" x14ac:dyDescent="0.35">
      <c r="A3117" s="312" t="s">
        <v>115</v>
      </c>
      <c r="B3117" s="329">
        <v>4215460</v>
      </c>
      <c r="C3117" s="329">
        <v>1722318</v>
      </c>
      <c r="D3117" s="329">
        <v>615302</v>
      </c>
      <c r="E3117" s="329">
        <v>991387</v>
      </c>
      <c r="F3117" s="329">
        <v>1640534</v>
      </c>
      <c r="G3117" s="329">
        <v>447354</v>
      </c>
      <c r="H3117" s="329">
        <f t="shared" si="262"/>
        <v>9632355</v>
      </c>
    </row>
    <row r="3118" spans="1:8" x14ac:dyDescent="0.35">
      <c r="A3118" s="312" t="s">
        <v>114</v>
      </c>
      <c r="B3118" s="329">
        <v>4873906</v>
      </c>
      <c r="C3118" s="329">
        <v>1820400</v>
      </c>
      <c r="D3118" s="329">
        <v>705037</v>
      </c>
      <c r="E3118" s="329">
        <v>1441765</v>
      </c>
      <c r="F3118" s="329">
        <v>2047771</v>
      </c>
      <c r="G3118" s="329">
        <v>489412</v>
      </c>
      <c r="H3118" s="329">
        <f t="shared" si="262"/>
        <v>11378291</v>
      </c>
    </row>
    <row r="3119" spans="1:8" x14ac:dyDescent="0.35">
      <c r="A3119" s="312" t="s">
        <v>361</v>
      </c>
      <c r="B3119" s="329">
        <v>5764796</v>
      </c>
      <c r="C3119" s="329">
        <v>1667207</v>
      </c>
      <c r="D3119" s="329">
        <v>786215</v>
      </c>
      <c r="E3119" s="329">
        <v>1368772</v>
      </c>
      <c r="F3119" s="329">
        <v>2971741</v>
      </c>
      <c r="G3119" s="329">
        <v>594134</v>
      </c>
      <c r="H3119" s="329">
        <f t="shared" si="262"/>
        <v>13152865</v>
      </c>
    </row>
    <row r="3120" spans="1:8" x14ac:dyDescent="0.35">
      <c r="A3120" s="312" t="s">
        <v>1053</v>
      </c>
      <c r="B3120" s="329">
        <v>7149749</v>
      </c>
      <c r="C3120" s="329">
        <v>1525839</v>
      </c>
      <c r="D3120" s="329">
        <v>808537</v>
      </c>
      <c r="E3120" s="329">
        <v>1411856</v>
      </c>
      <c r="F3120" s="329">
        <v>2183692</v>
      </c>
      <c r="G3120" s="329">
        <v>551073</v>
      </c>
      <c r="H3120" s="329">
        <f t="shared" si="262"/>
        <v>13630746</v>
      </c>
    </row>
    <row r="3121" spans="1:8" x14ac:dyDescent="0.35">
      <c r="A3121" s="312" t="s">
        <v>113</v>
      </c>
      <c r="B3121" s="329">
        <v>12714521</v>
      </c>
      <c r="C3121" s="329">
        <v>3293091</v>
      </c>
      <c r="D3121" s="329">
        <v>1488936</v>
      </c>
      <c r="E3121" s="329">
        <v>2332108</v>
      </c>
      <c r="F3121" s="329">
        <v>2171816</v>
      </c>
      <c r="G3121" s="329">
        <v>669014</v>
      </c>
      <c r="H3121" s="329">
        <f t="shared" si="262"/>
        <v>22669486</v>
      </c>
    </row>
    <row r="3122" spans="1:8" x14ac:dyDescent="0.35">
      <c r="A3122" s="312" t="s">
        <v>110</v>
      </c>
      <c r="B3122" s="329">
        <v>10453009</v>
      </c>
      <c r="C3122" s="329">
        <v>3038990</v>
      </c>
      <c r="D3122" s="329">
        <v>1069334</v>
      </c>
      <c r="E3122" s="329">
        <v>1821971</v>
      </c>
      <c r="F3122" s="329">
        <v>2249393</v>
      </c>
      <c r="G3122" s="329">
        <v>776570</v>
      </c>
      <c r="H3122" s="329">
        <f t="shared" si="262"/>
        <v>19409267</v>
      </c>
    </row>
    <row r="3123" spans="1:8" x14ac:dyDescent="0.35">
      <c r="A3123" s="312" t="s">
        <v>109</v>
      </c>
      <c r="B3123" s="329">
        <v>6846033</v>
      </c>
      <c r="C3123" s="329">
        <v>2125253</v>
      </c>
      <c r="D3123" s="329">
        <v>912580</v>
      </c>
      <c r="E3123" s="329">
        <v>1283011</v>
      </c>
      <c r="F3123" s="329">
        <v>2125049</v>
      </c>
      <c r="G3123" s="329">
        <v>582263</v>
      </c>
      <c r="H3123" s="329">
        <f t="shared" si="262"/>
        <v>13874189</v>
      </c>
    </row>
    <row r="3124" spans="1:8" x14ac:dyDescent="0.35">
      <c r="A3124" s="312" t="s">
        <v>360</v>
      </c>
      <c r="B3124" s="329">
        <v>10149919</v>
      </c>
      <c r="C3124" s="329">
        <v>3836146</v>
      </c>
      <c r="D3124" s="329">
        <v>979730</v>
      </c>
      <c r="E3124" s="329">
        <v>1194631</v>
      </c>
      <c r="F3124" s="329">
        <v>2447567</v>
      </c>
      <c r="G3124" s="329">
        <v>998090</v>
      </c>
      <c r="H3124" s="329">
        <f t="shared" si="262"/>
        <v>19606083</v>
      </c>
    </row>
    <row r="3125" spans="1:8" x14ac:dyDescent="0.35">
      <c r="A3125" s="312" t="s">
        <v>1054</v>
      </c>
      <c r="B3125" s="329">
        <v>6647117</v>
      </c>
      <c r="C3125" s="329">
        <v>2679775</v>
      </c>
      <c r="D3125" s="329">
        <v>968875</v>
      </c>
      <c r="E3125" s="329">
        <v>1229077</v>
      </c>
      <c r="F3125" s="329">
        <v>2019485</v>
      </c>
      <c r="G3125" s="329">
        <v>963780</v>
      </c>
      <c r="H3125" s="329">
        <f t="shared" si="262"/>
        <v>14508109</v>
      </c>
    </row>
    <row r="3126" spans="1:8" x14ac:dyDescent="0.35">
      <c r="A3126" s="312" t="s">
        <v>108</v>
      </c>
      <c r="B3126" s="329">
        <v>6399481</v>
      </c>
      <c r="C3126" s="329">
        <v>2663579</v>
      </c>
      <c r="D3126" s="329">
        <v>828747</v>
      </c>
      <c r="E3126" s="329">
        <v>1247504</v>
      </c>
      <c r="F3126" s="329">
        <v>1592737</v>
      </c>
      <c r="G3126" s="329">
        <v>619235</v>
      </c>
      <c r="H3126" s="329">
        <f t="shared" si="262"/>
        <v>13351283</v>
      </c>
    </row>
    <row r="3127" spans="1:8" x14ac:dyDescent="0.35">
      <c r="A3127" s="312" t="s">
        <v>105</v>
      </c>
      <c r="B3127" s="329">
        <v>7582986</v>
      </c>
      <c r="C3127" s="329">
        <v>1886231</v>
      </c>
      <c r="D3127" s="329">
        <v>683701</v>
      </c>
      <c r="E3127" s="329">
        <v>1046691</v>
      </c>
      <c r="F3127" s="329">
        <v>1808756</v>
      </c>
      <c r="G3127" s="329">
        <v>505339</v>
      </c>
      <c r="H3127" s="329">
        <f t="shared" si="262"/>
        <v>13513704</v>
      </c>
    </row>
    <row r="3128" spans="1:8" x14ac:dyDescent="0.35">
      <c r="A3128" s="312" t="s">
        <v>104</v>
      </c>
      <c r="B3128" s="329">
        <v>6831762</v>
      </c>
      <c r="C3128" s="329">
        <v>2314825</v>
      </c>
      <c r="D3128" s="329">
        <v>960539</v>
      </c>
      <c r="E3128" s="329">
        <v>1158457</v>
      </c>
      <c r="F3128" s="329">
        <v>1674686</v>
      </c>
      <c r="G3128" s="329">
        <v>527912</v>
      </c>
      <c r="H3128" s="329">
        <f t="shared" si="262"/>
        <v>13468181</v>
      </c>
    </row>
    <row r="3129" spans="1:8" x14ac:dyDescent="0.35">
      <c r="A3129" s="312" t="s">
        <v>359</v>
      </c>
      <c r="B3129" s="329">
        <v>8617075</v>
      </c>
      <c r="C3129" s="329">
        <v>2089163</v>
      </c>
      <c r="D3129" s="329">
        <v>888149</v>
      </c>
      <c r="E3129" s="329">
        <v>1360887</v>
      </c>
      <c r="F3129" s="329">
        <v>1958044</v>
      </c>
      <c r="G3129" s="329">
        <v>611042</v>
      </c>
      <c r="H3129" s="329">
        <f t="shared" si="262"/>
        <v>15524360</v>
      </c>
    </row>
    <row r="3130" spans="1:8" x14ac:dyDescent="0.35">
      <c r="A3130" s="312" t="s">
        <v>1055</v>
      </c>
      <c r="B3130" s="329">
        <v>9755171</v>
      </c>
      <c r="C3130" s="329">
        <v>2236376</v>
      </c>
      <c r="D3130" s="329">
        <v>847122</v>
      </c>
      <c r="E3130" s="329">
        <v>1548387</v>
      </c>
      <c r="F3130" s="329">
        <v>1704576</v>
      </c>
      <c r="G3130" s="329">
        <v>636503</v>
      </c>
      <c r="H3130" s="329">
        <f t="shared" si="262"/>
        <v>16728135</v>
      </c>
    </row>
    <row r="3131" spans="1:8" x14ac:dyDescent="0.35">
      <c r="A3131" s="312" t="s">
        <v>103</v>
      </c>
      <c r="B3131" s="329">
        <v>11478592</v>
      </c>
      <c r="C3131" s="329">
        <v>2274382</v>
      </c>
      <c r="D3131" s="329">
        <v>874736</v>
      </c>
      <c r="E3131" s="329">
        <v>1344279</v>
      </c>
      <c r="F3131" s="329">
        <v>1913034</v>
      </c>
      <c r="G3131" s="329">
        <v>730075</v>
      </c>
      <c r="H3131" s="329">
        <f t="shared" si="262"/>
        <v>18615098</v>
      </c>
    </row>
    <row r="3132" spans="1:8" x14ac:dyDescent="0.35">
      <c r="A3132" s="312" t="s">
        <v>100</v>
      </c>
      <c r="B3132" s="329">
        <v>10473411</v>
      </c>
      <c r="C3132" s="329">
        <v>2293211</v>
      </c>
      <c r="D3132" s="329">
        <v>670206</v>
      </c>
      <c r="E3132" s="329">
        <v>1621663</v>
      </c>
      <c r="F3132" s="329">
        <v>1302691</v>
      </c>
      <c r="G3132" s="329">
        <v>493908</v>
      </c>
      <c r="H3132" s="329">
        <f t="shared" si="262"/>
        <v>16855090</v>
      </c>
    </row>
    <row r="3133" spans="1:8" x14ac:dyDescent="0.35">
      <c r="A3133" s="312" t="s">
        <v>99</v>
      </c>
      <c r="B3133" s="329">
        <v>18100417</v>
      </c>
      <c r="C3133" s="329">
        <v>2036789</v>
      </c>
      <c r="D3133" s="329">
        <v>819279</v>
      </c>
      <c r="E3133" s="329">
        <v>1660543</v>
      </c>
      <c r="F3133" s="329">
        <v>1795897</v>
      </c>
      <c r="G3133" s="329">
        <v>741941</v>
      </c>
      <c r="H3133" s="329">
        <f t="shared" si="262"/>
        <v>25154866</v>
      </c>
    </row>
    <row r="3134" spans="1:8" x14ac:dyDescent="0.35">
      <c r="A3134" s="312" t="s">
        <v>358</v>
      </c>
      <c r="B3134" s="329">
        <v>13843776</v>
      </c>
      <c r="C3134" s="329">
        <v>2407515</v>
      </c>
      <c r="D3134" s="329">
        <v>970875</v>
      </c>
      <c r="E3134" s="329">
        <v>1592354</v>
      </c>
      <c r="F3134" s="329">
        <v>1827192</v>
      </c>
      <c r="G3134" s="329">
        <v>598897</v>
      </c>
      <c r="H3134" s="329">
        <f t="shared" si="262"/>
        <v>21240609</v>
      </c>
    </row>
    <row r="3135" spans="1:8" x14ac:dyDescent="0.35">
      <c r="A3135" s="312" t="s">
        <v>1056</v>
      </c>
      <c r="B3135" s="329">
        <v>10105071</v>
      </c>
      <c r="C3135" s="329">
        <v>2757873</v>
      </c>
      <c r="D3135" s="329">
        <v>910663</v>
      </c>
      <c r="E3135" s="329">
        <v>1373553</v>
      </c>
      <c r="F3135" s="329">
        <v>1835122</v>
      </c>
      <c r="G3135" s="329">
        <v>638536</v>
      </c>
      <c r="H3135" s="329">
        <f t="shared" si="262"/>
        <v>17620818</v>
      </c>
    </row>
    <row r="3136" spans="1:8" x14ac:dyDescent="0.35">
      <c r="A3136" s="312" t="s">
        <v>98</v>
      </c>
      <c r="B3136" s="329">
        <v>7636307</v>
      </c>
      <c r="C3136" s="329">
        <v>2822682</v>
      </c>
      <c r="D3136" s="329">
        <v>1023651</v>
      </c>
      <c r="E3136" s="329">
        <v>1199133</v>
      </c>
      <c r="F3136" s="329">
        <v>1721188</v>
      </c>
      <c r="G3136" s="329">
        <v>529673</v>
      </c>
      <c r="H3136" s="329">
        <f t="shared" si="262"/>
        <v>14932634</v>
      </c>
    </row>
    <row r="3137" spans="1:8" x14ac:dyDescent="0.35">
      <c r="A3137" s="317" t="s">
        <v>1139</v>
      </c>
      <c r="B3137" s="272">
        <f>SUM(B3114:B3136)</f>
        <v>198753102</v>
      </c>
      <c r="C3137" s="272">
        <f t="shared" ref="C3137:H3137" si="263">SUM(C3114:C3136)</f>
        <v>54580245</v>
      </c>
      <c r="D3137" s="272">
        <f t="shared" si="263"/>
        <v>20311793</v>
      </c>
      <c r="E3137" s="272">
        <f t="shared" si="263"/>
        <v>32795993</v>
      </c>
      <c r="F3137" s="272">
        <f t="shared" si="263"/>
        <v>44830262</v>
      </c>
      <c r="G3137" s="272">
        <f t="shared" si="263"/>
        <v>14400689</v>
      </c>
      <c r="H3137" s="272">
        <f t="shared" si="263"/>
        <v>365672084</v>
      </c>
    </row>
    <row r="3138" spans="1:8" x14ac:dyDescent="0.35">
      <c r="A3138" s="318" t="s">
        <v>1140</v>
      </c>
      <c r="B3138" s="298">
        <f>AVERAGE(B3114:B3136)</f>
        <v>8641439.2173913047</v>
      </c>
      <c r="C3138" s="298">
        <f t="shared" ref="C3138:H3138" si="264">AVERAGE(C3114:C3136)</f>
        <v>2373054.1304347827</v>
      </c>
      <c r="D3138" s="298">
        <f t="shared" si="264"/>
        <v>883121.43478260865</v>
      </c>
      <c r="E3138" s="298">
        <f t="shared" si="264"/>
        <v>1425912.7391304348</v>
      </c>
      <c r="F3138" s="298">
        <f t="shared" si="264"/>
        <v>1949141.8260869565</v>
      </c>
      <c r="G3138" s="298">
        <f t="shared" si="264"/>
        <v>626116.91304347827</v>
      </c>
      <c r="H3138" s="298">
        <f t="shared" si="264"/>
        <v>15898786.260869564</v>
      </c>
    </row>
    <row r="3139" spans="1:8" x14ac:dyDescent="0.35">
      <c r="A3139" s="3"/>
      <c r="B3139" s="3"/>
    </row>
    <row r="3140" spans="1:8" x14ac:dyDescent="0.35">
      <c r="A3140" s="303" t="s">
        <v>92</v>
      </c>
      <c r="B3140" s="292">
        <v>7322276</v>
      </c>
      <c r="C3140" s="292">
        <v>3299333</v>
      </c>
      <c r="D3140" s="292">
        <v>1340178</v>
      </c>
      <c r="E3140" s="292">
        <v>1343841</v>
      </c>
      <c r="F3140" s="292">
        <v>3027602</v>
      </c>
      <c r="G3140" s="292">
        <v>909321</v>
      </c>
      <c r="H3140" s="39">
        <f>SUM(B3140:G3140)</f>
        <v>17242551</v>
      </c>
    </row>
    <row r="3141" spans="1:8" x14ac:dyDescent="0.35">
      <c r="A3141" s="303" t="s">
        <v>355</v>
      </c>
      <c r="B3141" s="292">
        <v>6246524</v>
      </c>
      <c r="C3141" s="292">
        <v>3186963</v>
      </c>
      <c r="D3141" s="292">
        <v>1139009</v>
      </c>
      <c r="E3141" s="292">
        <v>970733</v>
      </c>
      <c r="F3141" s="292">
        <v>2087092</v>
      </c>
      <c r="G3141" s="292">
        <v>453586</v>
      </c>
      <c r="H3141" s="39">
        <f t="shared" ref="H3141:H3160" si="265">SUM(B3141:G3141)</f>
        <v>14083907</v>
      </c>
    </row>
    <row r="3142" spans="1:8" x14ac:dyDescent="0.35">
      <c r="A3142" s="303" t="s">
        <v>1058</v>
      </c>
      <c r="B3142" s="292">
        <v>7158479</v>
      </c>
      <c r="C3142" s="292">
        <v>3514891</v>
      </c>
      <c r="D3142" s="292">
        <v>967839</v>
      </c>
      <c r="E3142" s="292">
        <v>1026697</v>
      </c>
      <c r="F3142" s="292">
        <v>2273153</v>
      </c>
      <c r="G3142" s="292">
        <v>584415</v>
      </c>
      <c r="H3142" s="39">
        <f t="shared" si="265"/>
        <v>15525474</v>
      </c>
    </row>
    <row r="3143" spans="1:8" x14ac:dyDescent="0.35">
      <c r="A3143" s="303" t="s">
        <v>1059</v>
      </c>
      <c r="B3143" s="292">
        <v>10964455</v>
      </c>
      <c r="C3143" s="292">
        <v>3638841</v>
      </c>
      <c r="D3143" s="292">
        <v>1291106</v>
      </c>
      <c r="E3143" s="292">
        <v>1055226</v>
      </c>
      <c r="F3143" s="292">
        <v>2066027</v>
      </c>
      <c r="G3143" s="292">
        <v>576831</v>
      </c>
      <c r="H3143" s="39">
        <f t="shared" si="265"/>
        <v>19592486</v>
      </c>
    </row>
    <row r="3144" spans="1:8" x14ac:dyDescent="0.35">
      <c r="A3144" s="303" t="s">
        <v>89</v>
      </c>
      <c r="B3144" s="292">
        <v>5194130</v>
      </c>
      <c r="C3144" s="292">
        <v>2674997</v>
      </c>
      <c r="D3144" s="292">
        <v>1067662</v>
      </c>
      <c r="E3144" s="292">
        <v>1132119</v>
      </c>
      <c r="F3144" s="292">
        <v>2236614</v>
      </c>
      <c r="G3144" s="292">
        <v>432619</v>
      </c>
      <c r="H3144" s="39">
        <f t="shared" si="265"/>
        <v>12738141</v>
      </c>
    </row>
    <row r="3145" spans="1:8" x14ac:dyDescent="0.35">
      <c r="A3145" s="303" t="s">
        <v>88</v>
      </c>
      <c r="B3145" s="292">
        <v>8313022</v>
      </c>
      <c r="C3145" s="292">
        <v>2732456</v>
      </c>
      <c r="D3145" s="292">
        <v>1695367</v>
      </c>
      <c r="E3145" s="292">
        <v>1156887</v>
      </c>
      <c r="F3145" s="292">
        <v>2723895</v>
      </c>
      <c r="G3145" s="292">
        <v>554620</v>
      </c>
      <c r="H3145" s="39">
        <f t="shared" si="265"/>
        <v>17176247</v>
      </c>
    </row>
    <row r="3146" spans="1:8" x14ac:dyDescent="0.35">
      <c r="A3146" s="303" t="s">
        <v>354</v>
      </c>
      <c r="B3146" s="292">
        <v>11004314</v>
      </c>
      <c r="C3146" s="292">
        <v>3524887</v>
      </c>
      <c r="D3146" s="292">
        <v>1956677</v>
      </c>
      <c r="E3146" s="292">
        <v>2372308</v>
      </c>
      <c r="F3146" s="292">
        <v>3351616</v>
      </c>
      <c r="G3146" s="292">
        <v>671502</v>
      </c>
      <c r="H3146" s="39">
        <f t="shared" si="265"/>
        <v>22881304</v>
      </c>
    </row>
    <row r="3147" spans="1:8" x14ac:dyDescent="0.35">
      <c r="A3147" s="303" t="s">
        <v>1060</v>
      </c>
      <c r="B3147" s="292">
        <v>10994589</v>
      </c>
      <c r="C3147" s="292">
        <v>4154947</v>
      </c>
      <c r="D3147" s="292">
        <v>2355117</v>
      </c>
      <c r="E3147" s="292">
        <v>1509612</v>
      </c>
      <c r="F3147" s="292">
        <v>2737513</v>
      </c>
      <c r="G3147" s="292">
        <v>621845</v>
      </c>
      <c r="H3147" s="39">
        <f t="shared" si="265"/>
        <v>22373623</v>
      </c>
    </row>
    <row r="3148" spans="1:8" x14ac:dyDescent="0.35">
      <c r="A3148" s="303" t="s">
        <v>87</v>
      </c>
      <c r="B3148" s="292">
        <v>9250456</v>
      </c>
      <c r="C3148" s="292">
        <v>4600845</v>
      </c>
      <c r="D3148" s="292">
        <v>1327249</v>
      </c>
      <c r="E3148" s="292">
        <v>1256849</v>
      </c>
      <c r="F3148" s="292">
        <v>2453137</v>
      </c>
      <c r="G3148" s="292">
        <v>583772</v>
      </c>
      <c r="H3148" s="39">
        <f t="shared" si="265"/>
        <v>19472308</v>
      </c>
    </row>
    <row r="3149" spans="1:8" x14ac:dyDescent="0.35">
      <c r="A3149" s="303" t="s">
        <v>84</v>
      </c>
      <c r="B3149" s="292">
        <v>6793601</v>
      </c>
      <c r="C3149" s="292">
        <v>5296555</v>
      </c>
      <c r="D3149" s="292">
        <v>604973</v>
      </c>
      <c r="E3149" s="292">
        <v>1152282</v>
      </c>
      <c r="F3149" s="292">
        <v>2094987</v>
      </c>
      <c r="G3149" s="292">
        <v>443979</v>
      </c>
      <c r="H3149" s="39">
        <f t="shared" si="265"/>
        <v>16386377</v>
      </c>
    </row>
    <row r="3150" spans="1:8" x14ac:dyDescent="0.35">
      <c r="A3150" s="303" t="s">
        <v>83</v>
      </c>
      <c r="B3150" s="292">
        <v>9441760</v>
      </c>
      <c r="C3150" s="292">
        <v>4927540</v>
      </c>
      <c r="D3150" s="292">
        <v>789955</v>
      </c>
      <c r="E3150" s="292">
        <v>1345106</v>
      </c>
      <c r="F3150" s="292">
        <v>2789795</v>
      </c>
      <c r="G3150" s="292">
        <v>571032</v>
      </c>
      <c r="H3150" s="39">
        <f t="shared" si="265"/>
        <v>19865188</v>
      </c>
    </row>
    <row r="3151" spans="1:8" x14ac:dyDescent="0.35">
      <c r="A3151" s="303" t="s">
        <v>353</v>
      </c>
      <c r="B3151" s="292">
        <v>10393102</v>
      </c>
      <c r="C3151" s="292">
        <v>3725529</v>
      </c>
      <c r="D3151" s="292">
        <v>788660</v>
      </c>
      <c r="E3151" s="292">
        <v>1141785</v>
      </c>
      <c r="F3151" s="292">
        <v>2366485</v>
      </c>
      <c r="G3151" s="292">
        <v>535681</v>
      </c>
      <c r="H3151" s="39">
        <f t="shared" si="265"/>
        <v>18951242</v>
      </c>
    </row>
    <row r="3152" spans="1:8" x14ac:dyDescent="0.35">
      <c r="A3152" s="303" t="s">
        <v>1061</v>
      </c>
      <c r="B3152" s="292">
        <v>9702203</v>
      </c>
      <c r="C3152" s="292">
        <v>3619681</v>
      </c>
      <c r="D3152" s="292">
        <v>947414</v>
      </c>
      <c r="E3152" s="292">
        <v>1588663</v>
      </c>
      <c r="F3152" s="292">
        <v>2578116</v>
      </c>
      <c r="G3152" s="292">
        <v>556900</v>
      </c>
      <c r="H3152" s="39">
        <f t="shared" si="265"/>
        <v>18992977</v>
      </c>
    </row>
    <row r="3153" spans="1:8" x14ac:dyDescent="0.35">
      <c r="A3153" s="303" t="s">
        <v>82</v>
      </c>
      <c r="B3153" s="292">
        <v>7098441</v>
      </c>
      <c r="C3153" s="292">
        <v>3011268</v>
      </c>
      <c r="D3153" s="292">
        <v>937612</v>
      </c>
      <c r="E3153" s="292">
        <v>1074905</v>
      </c>
      <c r="F3153" s="292">
        <v>3088923</v>
      </c>
      <c r="G3153" s="292">
        <v>806363</v>
      </c>
      <c r="H3153" s="39">
        <f t="shared" si="265"/>
        <v>16017512</v>
      </c>
    </row>
    <row r="3154" spans="1:8" x14ac:dyDescent="0.35">
      <c r="A3154" s="303" t="s">
        <v>79</v>
      </c>
      <c r="B3154" s="292">
        <v>7287947</v>
      </c>
      <c r="C3154" s="292">
        <v>2327554</v>
      </c>
      <c r="D3154" s="292">
        <v>693283</v>
      </c>
      <c r="E3154" s="292">
        <v>1052252</v>
      </c>
      <c r="F3154" s="292">
        <v>2554829</v>
      </c>
      <c r="G3154" s="292">
        <v>507139</v>
      </c>
      <c r="H3154" s="39">
        <f t="shared" si="265"/>
        <v>14423004</v>
      </c>
    </row>
    <row r="3155" spans="1:8" x14ac:dyDescent="0.35">
      <c r="A3155" s="303" t="s">
        <v>78</v>
      </c>
      <c r="B3155" s="292">
        <v>8820497</v>
      </c>
      <c r="C3155" s="292">
        <v>1972292</v>
      </c>
      <c r="D3155" s="292">
        <v>750742</v>
      </c>
      <c r="E3155" s="292">
        <v>1310641</v>
      </c>
      <c r="F3155" s="292">
        <v>2575766</v>
      </c>
      <c r="G3155" s="292">
        <v>560982</v>
      </c>
      <c r="H3155" s="39">
        <f t="shared" si="265"/>
        <v>15990920</v>
      </c>
    </row>
    <row r="3156" spans="1:8" x14ac:dyDescent="0.35">
      <c r="A3156" s="303" t="s">
        <v>352</v>
      </c>
      <c r="B3156" s="292">
        <v>10469097</v>
      </c>
      <c r="C3156" s="292">
        <v>2555946</v>
      </c>
      <c r="D3156" s="292">
        <v>922869</v>
      </c>
      <c r="E3156" s="292">
        <v>1014652</v>
      </c>
      <c r="F3156" s="292">
        <v>2311090</v>
      </c>
      <c r="G3156" s="292">
        <v>665327</v>
      </c>
      <c r="H3156" s="39">
        <f t="shared" si="265"/>
        <v>17938981</v>
      </c>
    </row>
    <row r="3157" spans="1:8" x14ac:dyDescent="0.35">
      <c r="A3157" s="303" t="s">
        <v>1062</v>
      </c>
      <c r="B3157" s="292">
        <v>8338343</v>
      </c>
      <c r="C3157" s="292">
        <v>2415339</v>
      </c>
      <c r="D3157" s="292">
        <v>975301</v>
      </c>
      <c r="E3157" s="292">
        <v>933582</v>
      </c>
      <c r="F3157" s="292">
        <v>2211960</v>
      </c>
      <c r="G3157" s="292">
        <v>691180</v>
      </c>
      <c r="H3157" s="39">
        <f t="shared" si="265"/>
        <v>15565705</v>
      </c>
    </row>
    <row r="3158" spans="1:8" x14ac:dyDescent="0.35">
      <c r="A3158" s="303" t="s">
        <v>77</v>
      </c>
      <c r="B3158" s="292">
        <v>8556806</v>
      </c>
      <c r="C3158" s="292">
        <v>2953336</v>
      </c>
      <c r="D3158" s="292">
        <v>962957</v>
      </c>
      <c r="E3158" s="292">
        <v>1406855</v>
      </c>
      <c r="F3158" s="292">
        <v>2246138</v>
      </c>
      <c r="G3158" s="292">
        <v>629821</v>
      </c>
      <c r="H3158" s="39">
        <f t="shared" si="265"/>
        <v>16755913</v>
      </c>
    </row>
    <row r="3159" spans="1:8" x14ac:dyDescent="0.35">
      <c r="A3159" s="317" t="s">
        <v>1141</v>
      </c>
      <c r="B3159" s="39">
        <f>SUM(B3140:B3158)</f>
        <v>163350042</v>
      </c>
      <c r="C3159" s="39">
        <f t="shared" ref="C3159:G3159" si="266">SUM(C3140:C3158)</f>
        <v>64133200</v>
      </c>
      <c r="D3159" s="39">
        <f t="shared" si="266"/>
        <v>21513970</v>
      </c>
      <c r="E3159" s="39">
        <f t="shared" si="266"/>
        <v>23844995</v>
      </c>
      <c r="F3159" s="39">
        <f t="shared" si="266"/>
        <v>47774738</v>
      </c>
      <c r="G3159" s="39">
        <f t="shared" si="266"/>
        <v>11356915</v>
      </c>
      <c r="H3159" s="39">
        <f t="shared" si="265"/>
        <v>331973860</v>
      </c>
    </row>
    <row r="3160" spans="1:8" x14ac:dyDescent="0.35">
      <c r="A3160" s="318" t="s">
        <v>1142</v>
      </c>
      <c r="B3160" s="320">
        <f>AVERAGE(B3140:B3158)</f>
        <v>8597370.6315789465</v>
      </c>
      <c r="C3160" s="320">
        <f t="shared" ref="C3160:G3160" si="267">AVERAGE(C3140:C3158)</f>
        <v>3375431.5789473685</v>
      </c>
      <c r="D3160" s="320">
        <f t="shared" si="267"/>
        <v>1132314.2105263157</v>
      </c>
      <c r="E3160" s="320">
        <f t="shared" si="267"/>
        <v>1254999.7368421052</v>
      </c>
      <c r="F3160" s="320">
        <f t="shared" si="267"/>
        <v>2514459.8947368423</v>
      </c>
      <c r="G3160" s="320">
        <f t="shared" si="267"/>
        <v>597732.36842105258</v>
      </c>
      <c r="H3160" s="321">
        <f t="shared" si="265"/>
        <v>17472308.421052631</v>
      </c>
    </row>
    <row r="3161" spans="1:8" x14ac:dyDescent="0.35">
      <c r="A3161" s="3"/>
      <c r="B3161" s="3"/>
    </row>
    <row r="3162" spans="1:8" x14ac:dyDescent="0.35">
      <c r="A3162" s="303" t="s">
        <v>349</v>
      </c>
      <c r="B3162" s="292">
        <v>7401840</v>
      </c>
      <c r="C3162" s="292">
        <v>2559203</v>
      </c>
      <c r="D3162" s="292">
        <v>799665</v>
      </c>
      <c r="E3162" s="292">
        <v>1354406</v>
      </c>
      <c r="F3162" s="292">
        <v>2596121</v>
      </c>
      <c r="G3162" s="292">
        <v>494351</v>
      </c>
      <c r="H3162" s="39">
        <f>SUM(B3162:G3162)</f>
        <v>15205586</v>
      </c>
    </row>
    <row r="3163" spans="1:8" x14ac:dyDescent="0.35">
      <c r="A3163" s="303" t="s">
        <v>348</v>
      </c>
      <c r="B3163" s="292">
        <v>8838863</v>
      </c>
      <c r="C3163" s="292">
        <v>2301026</v>
      </c>
      <c r="D3163" s="292">
        <v>834526</v>
      </c>
      <c r="E3163" s="292">
        <v>1382210</v>
      </c>
      <c r="F3163" s="292">
        <v>2333599</v>
      </c>
      <c r="G3163" s="292">
        <v>705195</v>
      </c>
      <c r="H3163" s="39">
        <f t="shared" ref="H3163:H3184" si="268">SUM(B3163:G3163)</f>
        <v>16395419</v>
      </c>
    </row>
    <row r="3164" spans="1:8" x14ac:dyDescent="0.35">
      <c r="A3164" s="303" t="s">
        <v>347</v>
      </c>
      <c r="B3164" s="292">
        <v>15711099</v>
      </c>
      <c r="C3164" s="292">
        <v>2667149</v>
      </c>
      <c r="D3164" s="292">
        <v>906176</v>
      </c>
      <c r="E3164" s="292">
        <v>1080067</v>
      </c>
      <c r="F3164" s="292">
        <v>2809743</v>
      </c>
      <c r="G3164" s="292">
        <v>507129</v>
      </c>
      <c r="H3164" s="39">
        <f t="shared" si="268"/>
        <v>23681363</v>
      </c>
    </row>
    <row r="3165" spans="1:8" x14ac:dyDescent="0.35">
      <c r="A3165" s="303" t="s">
        <v>675</v>
      </c>
      <c r="B3165" s="292">
        <v>16609022</v>
      </c>
      <c r="C3165" s="292">
        <v>4783897</v>
      </c>
      <c r="D3165" s="292">
        <v>941779</v>
      </c>
      <c r="E3165" s="292">
        <v>974975</v>
      </c>
      <c r="F3165" s="292">
        <v>2871446</v>
      </c>
      <c r="G3165" s="292">
        <v>581334</v>
      </c>
      <c r="H3165" s="39">
        <f t="shared" si="268"/>
        <v>26762453</v>
      </c>
    </row>
    <row r="3166" spans="1:8" x14ac:dyDescent="0.35">
      <c r="A3166" s="303" t="s">
        <v>416</v>
      </c>
      <c r="B3166" s="292">
        <v>12618197</v>
      </c>
      <c r="C3166" s="292">
        <v>4638170</v>
      </c>
      <c r="D3166" s="292">
        <v>946030</v>
      </c>
      <c r="E3166" s="292">
        <v>1452515</v>
      </c>
      <c r="F3166" s="292">
        <v>2440504</v>
      </c>
      <c r="G3166" s="292">
        <v>545043</v>
      </c>
      <c r="H3166" s="39">
        <f t="shared" si="268"/>
        <v>22640459</v>
      </c>
    </row>
    <row r="3167" spans="1:8" x14ac:dyDescent="0.35">
      <c r="A3167" s="303" t="s">
        <v>344</v>
      </c>
      <c r="B3167" s="292">
        <v>2511023</v>
      </c>
      <c r="C3167" s="292">
        <v>3562668</v>
      </c>
      <c r="D3167" s="292">
        <v>644078</v>
      </c>
      <c r="E3167" s="292">
        <v>1131986</v>
      </c>
      <c r="F3167" s="292">
        <v>2551497</v>
      </c>
      <c r="G3167" s="292">
        <v>617960</v>
      </c>
      <c r="H3167" s="39">
        <f t="shared" si="268"/>
        <v>11019212</v>
      </c>
    </row>
    <row r="3168" spans="1:8" x14ac:dyDescent="0.35">
      <c r="A3168" s="303" t="s">
        <v>343</v>
      </c>
      <c r="B3168" s="292">
        <v>8833049</v>
      </c>
      <c r="C3168" s="292">
        <v>3490020</v>
      </c>
      <c r="D3168" s="292">
        <v>884871</v>
      </c>
      <c r="E3168" s="292">
        <v>1102282</v>
      </c>
      <c r="F3168" s="292">
        <v>2966381</v>
      </c>
      <c r="G3168" s="292">
        <v>518816</v>
      </c>
      <c r="H3168" s="39">
        <f t="shared" si="268"/>
        <v>17795419</v>
      </c>
    </row>
    <row r="3169" spans="1:8" x14ac:dyDescent="0.35">
      <c r="A3169" s="303" t="s">
        <v>342</v>
      </c>
      <c r="B3169" s="292">
        <v>12918381</v>
      </c>
      <c r="C3169" s="292">
        <v>6903132</v>
      </c>
      <c r="D3169" s="292">
        <v>914997</v>
      </c>
      <c r="E3169" s="292">
        <v>1153624</v>
      </c>
      <c r="F3169" s="292">
        <v>3167097</v>
      </c>
      <c r="G3169" s="292">
        <v>521044</v>
      </c>
      <c r="H3169" s="39">
        <f t="shared" si="268"/>
        <v>25578275</v>
      </c>
    </row>
    <row r="3170" spans="1:8" x14ac:dyDescent="0.35">
      <c r="A3170" s="303" t="s">
        <v>676</v>
      </c>
      <c r="B3170" s="292">
        <v>17149364</v>
      </c>
      <c r="C3170" s="292">
        <v>8372953</v>
      </c>
      <c r="D3170" s="292">
        <v>1338560</v>
      </c>
      <c r="E3170" s="292">
        <v>1588688</v>
      </c>
      <c r="F3170" s="292">
        <v>3467780</v>
      </c>
      <c r="G3170" s="292">
        <v>1072203</v>
      </c>
      <c r="H3170" s="39">
        <f t="shared" si="268"/>
        <v>32989548</v>
      </c>
    </row>
    <row r="3171" spans="1:8" x14ac:dyDescent="0.35">
      <c r="A3171" s="303" t="s">
        <v>417</v>
      </c>
      <c r="B3171" s="292">
        <v>8907179</v>
      </c>
      <c r="C3171" s="292">
        <v>6094078</v>
      </c>
      <c r="D3171" s="292">
        <v>857179</v>
      </c>
      <c r="E3171" s="292">
        <v>1077119</v>
      </c>
      <c r="F3171" s="292">
        <v>2603821</v>
      </c>
      <c r="G3171" s="292">
        <v>624924</v>
      </c>
      <c r="H3171" s="39">
        <f t="shared" si="268"/>
        <v>20164300</v>
      </c>
    </row>
    <row r="3172" spans="1:8" x14ac:dyDescent="0.35">
      <c r="A3172" s="303" t="s">
        <v>339</v>
      </c>
      <c r="B3172" s="292">
        <v>6367257</v>
      </c>
      <c r="C3172" s="292">
        <v>4114295</v>
      </c>
      <c r="D3172" s="292">
        <v>677754</v>
      </c>
      <c r="E3172" s="292">
        <v>1510053</v>
      </c>
      <c r="F3172" s="292">
        <v>2187203</v>
      </c>
      <c r="G3172" s="292">
        <v>572926</v>
      </c>
      <c r="H3172" s="39">
        <f t="shared" si="268"/>
        <v>15429488</v>
      </c>
    </row>
    <row r="3173" spans="1:8" x14ac:dyDescent="0.35">
      <c r="A3173" s="303" t="s">
        <v>338</v>
      </c>
      <c r="B3173" s="292">
        <v>7247978</v>
      </c>
      <c r="C3173" s="292">
        <v>3886225</v>
      </c>
      <c r="D3173" s="292">
        <v>726558</v>
      </c>
      <c r="E3173" s="292">
        <v>1138914</v>
      </c>
      <c r="F3173" s="292">
        <v>2258912</v>
      </c>
      <c r="G3173" s="292">
        <v>491820</v>
      </c>
      <c r="H3173" s="39">
        <f t="shared" si="268"/>
        <v>15750407</v>
      </c>
    </row>
    <row r="3174" spans="1:8" x14ac:dyDescent="0.35">
      <c r="A3174" s="303" t="s">
        <v>337</v>
      </c>
      <c r="B3174" s="292">
        <v>8427347</v>
      </c>
      <c r="C3174" s="292">
        <v>4066951</v>
      </c>
      <c r="D3174" s="292">
        <v>797533</v>
      </c>
      <c r="E3174" s="292">
        <v>854571</v>
      </c>
      <c r="F3174" s="292">
        <v>2920847</v>
      </c>
      <c r="G3174" s="292">
        <v>529008</v>
      </c>
      <c r="H3174" s="39">
        <f t="shared" si="268"/>
        <v>17596257</v>
      </c>
    </row>
    <row r="3175" spans="1:8" x14ac:dyDescent="0.35">
      <c r="A3175" s="303" t="s">
        <v>677</v>
      </c>
      <c r="B3175" s="292">
        <v>14042374</v>
      </c>
      <c r="C3175" s="292">
        <v>4366031</v>
      </c>
      <c r="D3175" s="292">
        <v>944763</v>
      </c>
      <c r="E3175" s="292">
        <v>1066590</v>
      </c>
      <c r="F3175" s="292">
        <v>2516426</v>
      </c>
      <c r="G3175" s="292">
        <v>547599</v>
      </c>
      <c r="H3175" s="39">
        <f t="shared" si="268"/>
        <v>23483783</v>
      </c>
    </row>
    <row r="3176" spans="1:8" x14ac:dyDescent="0.35">
      <c r="A3176" s="303" t="s">
        <v>418</v>
      </c>
      <c r="B3176" s="292">
        <v>9823045</v>
      </c>
      <c r="C3176" s="292">
        <v>4298366</v>
      </c>
      <c r="D3176" s="292">
        <v>943558</v>
      </c>
      <c r="E3176" s="292">
        <v>1116702</v>
      </c>
      <c r="F3176" s="292">
        <v>2084685</v>
      </c>
      <c r="G3176" s="292">
        <v>413633</v>
      </c>
      <c r="H3176" s="39">
        <f t="shared" si="268"/>
        <v>18679989</v>
      </c>
    </row>
    <row r="3177" spans="1:8" x14ac:dyDescent="0.35">
      <c r="A3177" s="303" t="s">
        <v>334</v>
      </c>
      <c r="B3177" s="292">
        <v>6255594</v>
      </c>
      <c r="C3177" s="292">
        <v>3456633</v>
      </c>
      <c r="D3177" s="292">
        <v>682940</v>
      </c>
      <c r="E3177" s="292">
        <v>1083122</v>
      </c>
      <c r="F3177" s="292">
        <v>2092181</v>
      </c>
      <c r="G3177" s="292">
        <v>442669</v>
      </c>
      <c r="H3177" s="39">
        <f t="shared" si="268"/>
        <v>14013139</v>
      </c>
    </row>
    <row r="3178" spans="1:8" x14ac:dyDescent="0.35">
      <c r="A3178" s="303" t="s">
        <v>333</v>
      </c>
      <c r="B3178" s="292">
        <v>13934974</v>
      </c>
      <c r="C3178" s="292">
        <v>5858838</v>
      </c>
      <c r="D3178" s="292">
        <v>901935</v>
      </c>
      <c r="E3178" s="292">
        <v>1032736</v>
      </c>
      <c r="F3178" s="292">
        <v>2946696</v>
      </c>
      <c r="G3178" s="292">
        <v>618146</v>
      </c>
      <c r="H3178" s="39">
        <f t="shared" si="268"/>
        <v>25293325</v>
      </c>
    </row>
    <row r="3179" spans="1:8" x14ac:dyDescent="0.35">
      <c r="A3179" s="303" t="s">
        <v>332</v>
      </c>
      <c r="B3179" s="292">
        <v>13760563</v>
      </c>
      <c r="C3179" s="292">
        <v>5662174</v>
      </c>
      <c r="D3179" s="292">
        <v>1023418</v>
      </c>
      <c r="E3179" s="292">
        <v>1426151</v>
      </c>
      <c r="F3179" s="292">
        <v>2622409</v>
      </c>
      <c r="G3179" s="292">
        <v>477943</v>
      </c>
      <c r="H3179" s="39">
        <f t="shared" si="268"/>
        <v>24972658</v>
      </c>
    </row>
    <row r="3180" spans="1:8" x14ac:dyDescent="0.35">
      <c r="A3180" s="303" t="s">
        <v>678</v>
      </c>
      <c r="B3180" s="292">
        <v>10230631</v>
      </c>
      <c r="C3180" s="292">
        <v>5279465</v>
      </c>
      <c r="D3180" s="292">
        <v>951575</v>
      </c>
      <c r="E3180" s="292">
        <v>1610590</v>
      </c>
      <c r="F3180" s="292">
        <v>2113086</v>
      </c>
      <c r="G3180" s="292">
        <v>571707</v>
      </c>
      <c r="H3180" s="39">
        <f t="shared" si="268"/>
        <v>20757054</v>
      </c>
    </row>
    <row r="3181" spans="1:8" x14ac:dyDescent="0.35">
      <c r="A3181" s="303" t="s">
        <v>419</v>
      </c>
      <c r="B3181" s="292">
        <v>15722080</v>
      </c>
      <c r="C3181" s="292">
        <v>7026669</v>
      </c>
      <c r="D3181" s="292">
        <v>1155532</v>
      </c>
      <c r="E3181" s="292">
        <v>1492532</v>
      </c>
      <c r="F3181" s="292">
        <v>2297868</v>
      </c>
      <c r="G3181" s="292">
        <v>661949</v>
      </c>
      <c r="H3181" s="39">
        <f t="shared" si="268"/>
        <v>28356630</v>
      </c>
    </row>
    <row r="3182" spans="1:8" x14ac:dyDescent="0.35">
      <c r="A3182" s="303" t="s">
        <v>329</v>
      </c>
      <c r="B3182" s="292">
        <v>9193185</v>
      </c>
      <c r="C3182" s="292">
        <v>5632250</v>
      </c>
      <c r="D3182" s="292">
        <v>941813</v>
      </c>
      <c r="E3182" s="292">
        <v>1154915</v>
      </c>
      <c r="F3182" s="292">
        <v>1749474</v>
      </c>
      <c r="G3182" s="292">
        <v>530299</v>
      </c>
      <c r="H3182" s="39">
        <f t="shared" si="268"/>
        <v>19201936</v>
      </c>
    </row>
    <row r="3183" spans="1:8" x14ac:dyDescent="0.35">
      <c r="A3183" s="303" t="s">
        <v>328</v>
      </c>
      <c r="B3183" s="292">
        <v>8889736</v>
      </c>
      <c r="C3183" s="292">
        <v>4918037</v>
      </c>
      <c r="D3183" s="292">
        <v>881360</v>
      </c>
      <c r="E3183" s="292">
        <v>1185552</v>
      </c>
      <c r="F3183" s="292">
        <v>2142939</v>
      </c>
      <c r="G3183" s="292">
        <v>518812</v>
      </c>
      <c r="H3183" s="39">
        <f t="shared" si="268"/>
        <v>18536436</v>
      </c>
    </row>
    <row r="3184" spans="1:8" x14ac:dyDescent="0.35">
      <c r="A3184" s="303" t="s">
        <v>327</v>
      </c>
      <c r="B3184" s="292">
        <v>9058651</v>
      </c>
      <c r="C3184" s="292">
        <v>4930723</v>
      </c>
      <c r="D3184" s="292">
        <v>1067966</v>
      </c>
      <c r="E3184" s="292">
        <v>1295449</v>
      </c>
      <c r="F3184" s="292">
        <v>2314247</v>
      </c>
      <c r="G3184" s="292">
        <v>568716</v>
      </c>
      <c r="H3184" s="39">
        <f t="shared" si="268"/>
        <v>19235752</v>
      </c>
    </row>
    <row r="3185" spans="1:8" x14ac:dyDescent="0.35">
      <c r="A3185" s="317" t="s">
        <v>1143</v>
      </c>
      <c r="B3185" s="39">
        <f>SUM(B3162:B3184)</f>
        <v>244451432</v>
      </c>
      <c r="C3185" s="39">
        <f t="shared" ref="C3185:H3185" si="269">SUM(C3162:C3184)</f>
        <v>108868953</v>
      </c>
      <c r="D3185" s="39">
        <f t="shared" si="269"/>
        <v>20764566</v>
      </c>
      <c r="E3185" s="39">
        <f t="shared" si="269"/>
        <v>28265749</v>
      </c>
      <c r="F3185" s="39">
        <f t="shared" si="269"/>
        <v>58054962</v>
      </c>
      <c r="G3185" s="39">
        <f t="shared" si="269"/>
        <v>13133226</v>
      </c>
      <c r="H3185" s="39">
        <f t="shared" si="269"/>
        <v>473538888</v>
      </c>
    </row>
    <row r="3186" spans="1:8" x14ac:dyDescent="0.35">
      <c r="A3186" s="318" t="s">
        <v>1144</v>
      </c>
      <c r="B3186" s="320">
        <f>AVERAGE(B3162:B3184)</f>
        <v>10628323.130434783</v>
      </c>
      <c r="C3186" s="320">
        <f t="shared" ref="C3186:H3186" si="270">AVERAGE(C3162:C3184)</f>
        <v>4733432.7391304346</v>
      </c>
      <c r="D3186" s="320">
        <f t="shared" si="270"/>
        <v>902807.21739130432</v>
      </c>
      <c r="E3186" s="320">
        <f t="shared" si="270"/>
        <v>1228945.6086956521</v>
      </c>
      <c r="F3186" s="320">
        <f t="shared" si="270"/>
        <v>2524128.7826086958</v>
      </c>
      <c r="G3186" s="320">
        <f t="shared" si="270"/>
        <v>571009.82608695654</v>
      </c>
      <c r="H3186" s="320">
        <f t="shared" si="270"/>
        <v>20588647.304347824</v>
      </c>
    </row>
    <row r="3187" spans="1:8" x14ac:dyDescent="0.35">
      <c r="A3187" s="3"/>
      <c r="B3187" s="3"/>
    </row>
    <row r="3188" spans="1:8" x14ac:dyDescent="0.35">
      <c r="A3188" s="312" t="s">
        <v>1065</v>
      </c>
      <c r="B3188" s="292">
        <v>8486678</v>
      </c>
      <c r="C3188" s="292">
        <v>3781200</v>
      </c>
      <c r="D3188" s="292">
        <v>1153790</v>
      </c>
      <c r="E3188" s="292">
        <v>1957380</v>
      </c>
      <c r="F3188" s="292">
        <v>2769007</v>
      </c>
      <c r="G3188" s="292">
        <v>723578</v>
      </c>
      <c r="H3188" s="39">
        <f>SUM(B3188:G3188)</f>
        <v>18871633</v>
      </c>
    </row>
    <row r="3189" spans="1:8" x14ac:dyDescent="0.35">
      <c r="A3189" s="312" t="s">
        <v>422</v>
      </c>
      <c r="B3189" s="292">
        <v>11864076</v>
      </c>
      <c r="C3189" s="292">
        <v>5043412</v>
      </c>
      <c r="D3189" s="292">
        <v>1135829</v>
      </c>
      <c r="E3189" s="292">
        <v>1413002</v>
      </c>
      <c r="F3189" s="292">
        <v>2458277</v>
      </c>
      <c r="G3189" s="292">
        <v>678853</v>
      </c>
      <c r="H3189" s="39">
        <f t="shared" ref="H3189:H3209" si="271">SUM(B3189:G3189)</f>
        <v>22593449</v>
      </c>
    </row>
    <row r="3190" spans="1:8" x14ac:dyDescent="0.35">
      <c r="A3190" s="312" t="s">
        <v>322</v>
      </c>
      <c r="B3190" s="292">
        <v>6688100</v>
      </c>
      <c r="C3190" s="292">
        <v>2900887</v>
      </c>
      <c r="D3190" s="292">
        <v>657053</v>
      </c>
      <c r="E3190" s="292">
        <v>1172806</v>
      </c>
      <c r="F3190" s="292">
        <v>2749670</v>
      </c>
      <c r="G3190" s="292">
        <v>419825</v>
      </c>
      <c r="H3190" s="39">
        <f t="shared" si="271"/>
        <v>14588341</v>
      </c>
    </row>
    <row r="3191" spans="1:8" x14ac:dyDescent="0.35">
      <c r="A3191" s="312" t="s">
        <v>321</v>
      </c>
      <c r="B3191" s="292">
        <v>7398046</v>
      </c>
      <c r="C3191" s="292">
        <v>2806876</v>
      </c>
      <c r="D3191" s="292">
        <v>685206</v>
      </c>
      <c r="E3191" s="292">
        <v>1167504</v>
      </c>
      <c r="F3191" s="292">
        <v>2704466</v>
      </c>
      <c r="G3191" s="292">
        <v>462191</v>
      </c>
      <c r="H3191" s="39">
        <f t="shared" si="271"/>
        <v>15224289</v>
      </c>
    </row>
    <row r="3192" spans="1:8" x14ac:dyDescent="0.35">
      <c r="A3192" s="312" t="s">
        <v>320</v>
      </c>
      <c r="B3192" s="292">
        <v>11742930</v>
      </c>
      <c r="C3192" s="292">
        <v>4120678</v>
      </c>
      <c r="D3192" s="292">
        <v>1102975</v>
      </c>
      <c r="E3192" s="292">
        <v>1525812</v>
      </c>
      <c r="F3192" s="292">
        <v>3360656</v>
      </c>
      <c r="G3192" s="292">
        <v>571451</v>
      </c>
      <c r="H3192" s="39">
        <f t="shared" si="271"/>
        <v>22424502</v>
      </c>
    </row>
    <row r="3193" spans="1:8" x14ac:dyDescent="0.35">
      <c r="A3193" s="312" t="s">
        <v>1066</v>
      </c>
      <c r="B3193" s="292">
        <v>7988715</v>
      </c>
      <c r="C3193" s="292">
        <v>2828993</v>
      </c>
      <c r="D3193" s="292">
        <v>861918</v>
      </c>
      <c r="E3193" s="292">
        <v>2292347</v>
      </c>
      <c r="F3193" s="292">
        <v>3075159</v>
      </c>
      <c r="G3193" s="292">
        <v>577792</v>
      </c>
      <c r="H3193" s="39">
        <f t="shared" si="271"/>
        <v>17624924</v>
      </c>
    </row>
    <row r="3194" spans="1:8" x14ac:dyDescent="0.35">
      <c r="A3194" s="312" t="s">
        <v>968</v>
      </c>
      <c r="B3194" s="292">
        <v>9418225</v>
      </c>
      <c r="C3194" s="292">
        <v>3626075</v>
      </c>
      <c r="D3194" s="292">
        <v>876169</v>
      </c>
      <c r="E3194" s="292">
        <v>1759708</v>
      </c>
      <c r="F3194" s="292">
        <v>3751393</v>
      </c>
      <c r="G3194" s="292">
        <v>744114</v>
      </c>
      <c r="H3194" s="39">
        <f t="shared" si="271"/>
        <v>20175684</v>
      </c>
    </row>
    <row r="3195" spans="1:8" x14ac:dyDescent="0.35">
      <c r="A3195" s="312" t="s">
        <v>317</v>
      </c>
      <c r="B3195" s="292">
        <v>2669410</v>
      </c>
      <c r="C3195" s="292">
        <v>4046940</v>
      </c>
      <c r="D3195" s="292">
        <v>777610</v>
      </c>
      <c r="E3195" s="292">
        <v>1400228</v>
      </c>
      <c r="F3195" s="292">
        <v>3521371</v>
      </c>
      <c r="G3195" s="292">
        <v>513041</v>
      </c>
      <c r="H3195" s="39">
        <f t="shared" si="271"/>
        <v>12928600</v>
      </c>
    </row>
    <row r="3196" spans="1:8" x14ac:dyDescent="0.35">
      <c r="A3196" s="312" t="s">
        <v>316</v>
      </c>
      <c r="B3196" s="292">
        <v>9478376</v>
      </c>
      <c r="C3196" s="292">
        <v>4008366</v>
      </c>
      <c r="D3196" s="292">
        <v>1065543</v>
      </c>
      <c r="E3196" s="292">
        <v>1477175</v>
      </c>
      <c r="F3196" s="292">
        <v>5067202</v>
      </c>
      <c r="G3196" s="292">
        <v>637098</v>
      </c>
      <c r="H3196" s="39">
        <f t="shared" si="271"/>
        <v>21733760</v>
      </c>
    </row>
    <row r="3197" spans="1:8" x14ac:dyDescent="0.35">
      <c r="A3197" s="312" t="s">
        <v>315</v>
      </c>
      <c r="B3197" s="292">
        <v>12119741</v>
      </c>
      <c r="C3197" s="292">
        <v>4574484</v>
      </c>
      <c r="D3197" s="292">
        <v>1179548</v>
      </c>
      <c r="E3197" s="292">
        <v>1132522</v>
      </c>
      <c r="F3197" s="292">
        <v>5103881</v>
      </c>
      <c r="G3197" s="292">
        <v>666927</v>
      </c>
      <c r="H3197" s="39">
        <f t="shared" si="271"/>
        <v>24777103</v>
      </c>
    </row>
    <row r="3198" spans="1:8" x14ac:dyDescent="0.35">
      <c r="A3198" s="312" t="s">
        <v>1067</v>
      </c>
      <c r="B3198" s="292">
        <v>13129033</v>
      </c>
      <c r="C3198" s="292">
        <v>4806411</v>
      </c>
      <c r="D3198" s="292">
        <v>1212928</v>
      </c>
      <c r="E3198" s="292">
        <v>1287011</v>
      </c>
      <c r="F3198" s="292">
        <v>3336098</v>
      </c>
      <c r="G3198" s="292">
        <v>606247</v>
      </c>
      <c r="H3198" s="39">
        <f t="shared" si="271"/>
        <v>24377728</v>
      </c>
    </row>
    <row r="3199" spans="1:8" x14ac:dyDescent="0.35">
      <c r="A3199" s="312" t="s">
        <v>424</v>
      </c>
      <c r="B3199" s="292">
        <v>13694787</v>
      </c>
      <c r="C3199" s="292">
        <v>3862846</v>
      </c>
      <c r="D3199" s="292">
        <v>1028144</v>
      </c>
      <c r="E3199" s="292">
        <v>1283256</v>
      </c>
      <c r="F3199" s="292">
        <v>2910480</v>
      </c>
      <c r="G3199" s="292">
        <v>624336</v>
      </c>
      <c r="H3199" s="39">
        <f t="shared" si="271"/>
        <v>23403849</v>
      </c>
    </row>
    <row r="3200" spans="1:8" x14ac:dyDescent="0.35">
      <c r="A3200" s="312" t="s">
        <v>312</v>
      </c>
      <c r="B3200" s="292">
        <v>11433754</v>
      </c>
      <c r="C3200" s="292">
        <v>3947312</v>
      </c>
      <c r="D3200" s="292">
        <v>671576</v>
      </c>
      <c r="E3200" s="292">
        <v>1360431</v>
      </c>
      <c r="F3200" s="292">
        <v>2975940</v>
      </c>
      <c r="G3200" s="292">
        <v>550981</v>
      </c>
      <c r="H3200" s="39">
        <f t="shared" si="271"/>
        <v>20939994</v>
      </c>
    </row>
    <row r="3201" spans="1:8" x14ac:dyDescent="0.35">
      <c r="A3201" s="312" t="s">
        <v>311</v>
      </c>
      <c r="B3201" s="292">
        <v>12473110</v>
      </c>
      <c r="C3201" s="292">
        <v>5173270</v>
      </c>
      <c r="D3201" s="292">
        <v>916316</v>
      </c>
      <c r="E3201" s="292">
        <v>1152059</v>
      </c>
      <c r="F3201" s="292">
        <v>3604198</v>
      </c>
      <c r="G3201" s="292">
        <v>712290</v>
      </c>
      <c r="H3201" s="39">
        <f t="shared" si="271"/>
        <v>24031243</v>
      </c>
    </row>
    <row r="3202" spans="1:8" x14ac:dyDescent="0.35">
      <c r="A3202" s="312" t="s">
        <v>310</v>
      </c>
      <c r="B3202" s="292">
        <v>12152272</v>
      </c>
      <c r="C3202" s="292">
        <v>3211743</v>
      </c>
      <c r="D3202" s="292">
        <v>713427</v>
      </c>
      <c r="E3202" s="292">
        <v>1259611</v>
      </c>
      <c r="F3202" s="292">
        <v>2831462</v>
      </c>
      <c r="G3202" s="292">
        <v>569843</v>
      </c>
      <c r="H3202" s="39">
        <f t="shared" si="271"/>
        <v>20738358</v>
      </c>
    </row>
    <row r="3203" spans="1:8" x14ac:dyDescent="0.35">
      <c r="A3203" s="312" t="s">
        <v>425</v>
      </c>
      <c r="B3203" s="292">
        <v>7784048</v>
      </c>
      <c r="C3203" s="292">
        <v>2111872</v>
      </c>
      <c r="D3203" s="292">
        <v>826908</v>
      </c>
      <c r="E3203" s="292">
        <v>1004466</v>
      </c>
      <c r="F3203" s="292">
        <v>2659570</v>
      </c>
      <c r="G3203" s="292">
        <v>631099</v>
      </c>
      <c r="H3203" s="39">
        <f t="shared" si="271"/>
        <v>15017963</v>
      </c>
    </row>
    <row r="3204" spans="1:8" x14ac:dyDescent="0.35">
      <c r="A3204" s="312" t="s">
        <v>307</v>
      </c>
      <c r="B3204" s="292">
        <v>16371149</v>
      </c>
      <c r="C3204" s="292">
        <v>2919141</v>
      </c>
      <c r="D3204" s="292">
        <v>615051</v>
      </c>
      <c r="E3204" s="292">
        <v>1987033</v>
      </c>
      <c r="F3204" s="292">
        <v>2250225</v>
      </c>
      <c r="G3204" s="292">
        <v>738533</v>
      </c>
      <c r="H3204" s="39">
        <f t="shared" si="271"/>
        <v>24881132</v>
      </c>
    </row>
    <row r="3205" spans="1:8" x14ac:dyDescent="0.35">
      <c r="A3205" s="312" t="s">
        <v>426</v>
      </c>
      <c r="B3205" s="292">
        <v>21982787</v>
      </c>
      <c r="C3205" s="292">
        <v>3189001</v>
      </c>
      <c r="D3205" s="292">
        <v>814239</v>
      </c>
      <c r="E3205" s="292">
        <v>1616487</v>
      </c>
      <c r="F3205" s="292">
        <v>2523726</v>
      </c>
      <c r="G3205" s="292">
        <v>848825</v>
      </c>
      <c r="H3205" s="39">
        <f t="shared" si="271"/>
        <v>30975065</v>
      </c>
    </row>
    <row r="3206" spans="1:8" x14ac:dyDescent="0.35">
      <c r="A3206" s="312" t="s">
        <v>306</v>
      </c>
      <c r="B3206" s="292">
        <v>23627435</v>
      </c>
      <c r="C3206" s="292">
        <v>3952172</v>
      </c>
      <c r="D3206" s="292">
        <v>966640</v>
      </c>
      <c r="E3206" s="292">
        <v>1671688</v>
      </c>
      <c r="F3206" s="292">
        <v>2874574</v>
      </c>
      <c r="G3206" s="292">
        <v>851730</v>
      </c>
      <c r="H3206" s="39">
        <f t="shared" si="271"/>
        <v>33944239</v>
      </c>
    </row>
    <row r="3207" spans="1:8" x14ac:dyDescent="0.35">
      <c r="A3207" s="312" t="s">
        <v>1069</v>
      </c>
      <c r="B3207" s="292">
        <v>19148619</v>
      </c>
      <c r="C3207" s="292">
        <v>3294202</v>
      </c>
      <c r="D3207" s="292">
        <v>887230</v>
      </c>
      <c r="E3207" s="292">
        <v>1458344</v>
      </c>
      <c r="F3207" s="292">
        <v>2652699</v>
      </c>
      <c r="G3207" s="292">
        <v>568960</v>
      </c>
      <c r="H3207" s="39">
        <f t="shared" si="271"/>
        <v>28010054</v>
      </c>
    </row>
    <row r="3208" spans="1:8" x14ac:dyDescent="0.35">
      <c r="A3208" s="312" t="s">
        <v>427</v>
      </c>
      <c r="B3208" s="292">
        <v>10015894</v>
      </c>
      <c r="C3208" s="292">
        <v>3057783</v>
      </c>
      <c r="D3208" s="292">
        <v>834889</v>
      </c>
      <c r="E3208" s="292">
        <v>1288391</v>
      </c>
      <c r="F3208" s="292">
        <v>2505780</v>
      </c>
      <c r="G3208" s="292">
        <v>402290</v>
      </c>
      <c r="H3208" s="39">
        <f t="shared" si="271"/>
        <v>18105027</v>
      </c>
    </row>
    <row r="3209" spans="1:8" x14ac:dyDescent="0.35">
      <c r="A3209" s="317" t="s">
        <v>1145</v>
      </c>
      <c r="B3209" s="39">
        <f>SUM(B3188:B3208)</f>
        <v>249667185</v>
      </c>
      <c r="C3209" s="39">
        <f t="shared" ref="C3209:G3209" si="272">SUM(C3188:C3208)</f>
        <v>77263664</v>
      </c>
      <c r="D3209" s="39">
        <f t="shared" si="272"/>
        <v>18982989</v>
      </c>
      <c r="E3209" s="39">
        <f t="shared" si="272"/>
        <v>30667261</v>
      </c>
      <c r="F3209" s="39">
        <f t="shared" si="272"/>
        <v>65685834</v>
      </c>
      <c r="G3209" s="39">
        <f t="shared" si="272"/>
        <v>13100004</v>
      </c>
      <c r="H3209" s="39">
        <f t="shared" si="271"/>
        <v>455366937</v>
      </c>
    </row>
    <row r="3210" spans="1:8" x14ac:dyDescent="0.35">
      <c r="A3210" s="318" t="s">
        <v>1146</v>
      </c>
      <c r="B3210" s="298">
        <f>AVERAGE(B3188:B3208)</f>
        <v>11888913.571428571</v>
      </c>
      <c r="C3210" s="298">
        <f t="shared" ref="C3210:H3210" si="273">AVERAGE(C3188:C3208)</f>
        <v>3679222.0952380951</v>
      </c>
      <c r="D3210" s="298">
        <f t="shared" si="273"/>
        <v>903951.85714285716</v>
      </c>
      <c r="E3210" s="298">
        <f t="shared" si="273"/>
        <v>1460345.7619047619</v>
      </c>
      <c r="F3210" s="298">
        <f t="shared" si="273"/>
        <v>3127896.8571428573</v>
      </c>
      <c r="G3210" s="298">
        <f t="shared" si="273"/>
        <v>623809.71428571432</v>
      </c>
      <c r="H3210" s="298">
        <f t="shared" si="273"/>
        <v>21684139.857142858</v>
      </c>
    </row>
    <row r="3211" spans="1:8" x14ac:dyDescent="0.35">
      <c r="A3211" s="3"/>
      <c r="B3211" s="3"/>
      <c r="C3211" s="3"/>
      <c r="D3211" s="3"/>
      <c r="E3211" s="3"/>
      <c r="F3211" s="3"/>
      <c r="G3211" s="3"/>
      <c r="H3211" s="3"/>
    </row>
    <row r="3212" spans="1:8" x14ac:dyDescent="0.35">
      <c r="A3212" s="312" t="s">
        <v>434</v>
      </c>
      <c r="B3212" s="292">
        <v>10952762</v>
      </c>
      <c r="C3212" s="292">
        <v>3956288</v>
      </c>
      <c r="D3212" s="292">
        <v>919230</v>
      </c>
      <c r="E3212" s="292">
        <v>1479968</v>
      </c>
      <c r="F3212" s="292">
        <v>2430047</v>
      </c>
      <c r="G3212" s="292">
        <v>544753</v>
      </c>
      <c r="H3212" s="39">
        <v>20283048</v>
      </c>
    </row>
    <row r="3213" spans="1:8" x14ac:dyDescent="0.35">
      <c r="A3213" s="312" t="s">
        <v>435</v>
      </c>
      <c r="B3213" s="292">
        <v>15585727</v>
      </c>
      <c r="C3213" s="292">
        <v>5622534</v>
      </c>
      <c r="D3213" s="292">
        <v>1076355</v>
      </c>
      <c r="E3213" s="292">
        <v>1101613</v>
      </c>
      <c r="F3213" s="292">
        <v>2619092</v>
      </c>
      <c r="G3213" s="292">
        <v>496414</v>
      </c>
      <c r="H3213" s="39">
        <v>26501735</v>
      </c>
    </row>
    <row r="3214" spans="1:8" x14ac:dyDescent="0.35">
      <c r="A3214" s="312" t="s">
        <v>794</v>
      </c>
      <c r="B3214" s="292">
        <v>53572</v>
      </c>
      <c r="C3214" s="292">
        <v>506247</v>
      </c>
      <c r="D3214" s="292">
        <v>680795</v>
      </c>
      <c r="E3214" s="292">
        <v>937993</v>
      </c>
      <c r="F3214" s="292">
        <v>2004945</v>
      </c>
      <c r="G3214" s="292">
        <v>252717</v>
      </c>
      <c r="H3214" s="39">
        <v>4436269</v>
      </c>
    </row>
    <row r="3215" spans="1:8" x14ac:dyDescent="0.35">
      <c r="A3215" s="312" t="s">
        <v>704</v>
      </c>
      <c r="B3215" s="292">
        <v>23281164</v>
      </c>
      <c r="C3215" s="292">
        <v>6685375</v>
      </c>
      <c r="D3215" s="292">
        <v>1258640</v>
      </c>
      <c r="E3215" s="292">
        <v>1095561</v>
      </c>
      <c r="F3215" s="292">
        <v>2744984</v>
      </c>
      <c r="G3215" s="292">
        <v>524184</v>
      </c>
      <c r="H3215" s="39">
        <v>35589908</v>
      </c>
    </row>
    <row r="3216" spans="1:8" x14ac:dyDescent="0.35">
      <c r="A3216" s="312" t="s">
        <v>436</v>
      </c>
      <c r="B3216" s="292">
        <v>14632310</v>
      </c>
      <c r="C3216" s="292">
        <v>5404270</v>
      </c>
      <c r="D3216" s="292">
        <v>1028027</v>
      </c>
      <c r="E3216" s="292">
        <v>1200313</v>
      </c>
      <c r="F3216" s="292">
        <v>3198053</v>
      </c>
      <c r="G3216" s="292">
        <v>489496</v>
      </c>
      <c r="H3216" s="39">
        <v>25952469</v>
      </c>
    </row>
    <row r="3217" spans="1:8" x14ac:dyDescent="0.35">
      <c r="A3217" s="312" t="s">
        <v>439</v>
      </c>
      <c r="B3217" s="292">
        <v>14276433</v>
      </c>
      <c r="C3217" s="292">
        <v>5314276</v>
      </c>
      <c r="D3217" s="292">
        <v>1614888</v>
      </c>
      <c r="E3217" s="292">
        <v>1084273</v>
      </c>
      <c r="F3217" s="292">
        <v>2448766</v>
      </c>
      <c r="G3217" s="292">
        <v>422246</v>
      </c>
      <c r="H3217" s="39">
        <v>25160882</v>
      </c>
    </row>
    <row r="3218" spans="1:8" x14ac:dyDescent="0.35">
      <c r="A3218" s="312" t="s">
        <v>440</v>
      </c>
      <c r="B3218" s="292">
        <v>11154461</v>
      </c>
      <c r="C3218" s="292">
        <v>4724950</v>
      </c>
      <c r="D3218" s="292">
        <v>1699400</v>
      </c>
      <c r="E3218" s="292">
        <v>1202936</v>
      </c>
      <c r="F3218" s="292">
        <v>2407501</v>
      </c>
      <c r="G3218" s="292">
        <v>448785</v>
      </c>
      <c r="H3218" s="39">
        <v>21638033</v>
      </c>
    </row>
    <row r="3219" spans="1:8" x14ac:dyDescent="0.35">
      <c r="A3219" s="312" t="s">
        <v>795</v>
      </c>
      <c r="B3219" s="292">
        <v>8888512</v>
      </c>
      <c r="C3219" s="292">
        <v>4163868</v>
      </c>
      <c r="D3219" s="292">
        <v>1972338</v>
      </c>
      <c r="E3219" s="292">
        <v>1312022</v>
      </c>
      <c r="F3219" s="292">
        <v>2764948</v>
      </c>
      <c r="G3219" s="292">
        <v>398980</v>
      </c>
      <c r="H3219" s="39">
        <v>19500668</v>
      </c>
    </row>
    <row r="3220" spans="1:8" x14ac:dyDescent="0.35">
      <c r="A3220" s="312" t="s">
        <v>705</v>
      </c>
      <c r="B3220" s="292">
        <v>7631111</v>
      </c>
      <c r="C3220" s="292">
        <v>4860072</v>
      </c>
      <c r="D3220" s="292">
        <v>1859193</v>
      </c>
      <c r="E3220" s="292">
        <v>1297722</v>
      </c>
      <c r="F3220" s="292">
        <v>2752553</v>
      </c>
      <c r="G3220" s="292">
        <v>369388</v>
      </c>
      <c r="H3220" s="39">
        <v>18770039</v>
      </c>
    </row>
    <row r="3221" spans="1:8" x14ac:dyDescent="0.35">
      <c r="A3221" s="312" t="s">
        <v>441</v>
      </c>
      <c r="B3221" s="292">
        <v>9203176</v>
      </c>
      <c r="C3221" s="292">
        <v>6416912</v>
      </c>
      <c r="D3221" s="292">
        <v>1312637</v>
      </c>
      <c r="E3221" s="292">
        <v>1106263</v>
      </c>
      <c r="F3221" s="292">
        <v>2275312</v>
      </c>
      <c r="G3221" s="292">
        <v>430661</v>
      </c>
      <c r="H3221" s="39">
        <v>20744961</v>
      </c>
    </row>
    <row r="3222" spans="1:8" x14ac:dyDescent="0.35">
      <c r="A3222" s="312" t="s">
        <v>444</v>
      </c>
      <c r="B3222" s="292">
        <v>7831566</v>
      </c>
      <c r="C3222" s="292">
        <v>8101237</v>
      </c>
      <c r="D3222" s="292">
        <v>745427</v>
      </c>
      <c r="E3222" s="292">
        <v>837243</v>
      </c>
      <c r="F3222" s="292">
        <v>2282060</v>
      </c>
      <c r="G3222" s="292">
        <v>362823</v>
      </c>
      <c r="H3222" s="39">
        <v>20160356</v>
      </c>
    </row>
    <row r="3223" spans="1:8" x14ac:dyDescent="0.35">
      <c r="A3223" s="312" t="s">
        <v>445</v>
      </c>
      <c r="B3223" s="292">
        <v>12598374</v>
      </c>
      <c r="C3223" s="292">
        <v>6803755</v>
      </c>
      <c r="D3223" s="292">
        <v>746267</v>
      </c>
      <c r="E3223" s="292">
        <v>1036975</v>
      </c>
      <c r="F3223" s="292">
        <v>2891949</v>
      </c>
      <c r="G3223" s="292">
        <v>422422</v>
      </c>
      <c r="H3223" s="39">
        <v>24499742</v>
      </c>
    </row>
    <row r="3224" spans="1:8" x14ac:dyDescent="0.35">
      <c r="A3224" s="312" t="s">
        <v>796</v>
      </c>
      <c r="B3224" s="292">
        <v>16066111</v>
      </c>
      <c r="C3224" s="292">
        <v>6744624</v>
      </c>
      <c r="D3224" s="292">
        <v>925481</v>
      </c>
      <c r="E3224" s="292">
        <v>1005753</v>
      </c>
      <c r="F3224" s="292">
        <v>2537832</v>
      </c>
      <c r="G3224" s="292">
        <v>560948</v>
      </c>
      <c r="H3224" s="39">
        <v>27840749</v>
      </c>
    </row>
    <row r="3225" spans="1:8" x14ac:dyDescent="0.35">
      <c r="A3225" s="312" t="s">
        <v>706</v>
      </c>
      <c r="B3225" s="292">
        <v>12883647</v>
      </c>
      <c r="C3225" s="292">
        <v>7943224</v>
      </c>
      <c r="D3225" s="292">
        <v>1082970</v>
      </c>
      <c r="E3225" s="292">
        <v>1241326</v>
      </c>
      <c r="F3225" s="292">
        <v>2567440</v>
      </c>
      <c r="G3225" s="292">
        <v>651525</v>
      </c>
      <c r="H3225" s="39">
        <v>26370132</v>
      </c>
    </row>
    <row r="3226" spans="1:8" x14ac:dyDescent="0.35">
      <c r="A3226" s="312" t="s">
        <v>446</v>
      </c>
      <c r="B3226" s="292">
        <v>8559768</v>
      </c>
      <c r="C3226" s="292">
        <v>5949293</v>
      </c>
      <c r="D3226" s="292">
        <v>904092</v>
      </c>
      <c r="E3226" s="292">
        <v>1213153</v>
      </c>
      <c r="F3226" s="292">
        <v>2377569</v>
      </c>
      <c r="G3226" s="292">
        <v>435334</v>
      </c>
      <c r="H3226" s="39">
        <v>19439209</v>
      </c>
    </row>
    <row r="3227" spans="1:8" x14ac:dyDescent="0.35">
      <c r="A3227" s="312" t="s">
        <v>449</v>
      </c>
      <c r="B3227" s="292">
        <v>4153317</v>
      </c>
      <c r="C3227" s="292">
        <v>3098290</v>
      </c>
      <c r="D3227" s="292">
        <v>391631</v>
      </c>
      <c r="E3227" s="292">
        <v>542975</v>
      </c>
      <c r="F3227" s="292">
        <v>1263428</v>
      </c>
      <c r="G3227" s="292">
        <v>289827</v>
      </c>
      <c r="H3227" s="39">
        <v>9739468</v>
      </c>
    </row>
    <row r="3228" spans="1:8" x14ac:dyDescent="0.35">
      <c r="A3228" s="312" t="s">
        <v>883</v>
      </c>
      <c r="B3228" s="292">
        <v>6344899</v>
      </c>
      <c r="C3228" s="292">
        <v>4672991</v>
      </c>
      <c r="D3228" s="292">
        <v>446968</v>
      </c>
      <c r="E3228" s="292">
        <v>784802</v>
      </c>
      <c r="F3228" s="292">
        <v>1966529</v>
      </c>
      <c r="G3228" s="292">
        <v>491038</v>
      </c>
      <c r="H3228" s="39">
        <v>14707227</v>
      </c>
    </row>
    <row r="3229" spans="1:8" x14ac:dyDescent="0.35">
      <c r="A3229" s="312" t="s">
        <v>707</v>
      </c>
      <c r="B3229" s="292">
        <v>7911725</v>
      </c>
      <c r="C3229" s="292">
        <v>4668292</v>
      </c>
      <c r="D3229" s="292">
        <v>784469</v>
      </c>
      <c r="E3229" s="292">
        <v>906190</v>
      </c>
      <c r="F3229" s="292">
        <v>1921022</v>
      </c>
      <c r="G3229" s="292">
        <v>486527</v>
      </c>
      <c r="H3229" s="39">
        <v>16678225</v>
      </c>
    </row>
    <row r="3230" spans="1:8" x14ac:dyDescent="0.35">
      <c r="A3230" s="312" t="s">
        <v>450</v>
      </c>
      <c r="B3230" s="292">
        <v>7522027</v>
      </c>
      <c r="C3230" s="292">
        <v>4134580</v>
      </c>
      <c r="D3230" s="292">
        <v>642886</v>
      </c>
      <c r="E3230" s="292">
        <v>827985</v>
      </c>
      <c r="F3230" s="292">
        <v>1789059</v>
      </c>
      <c r="G3230" s="292">
        <v>400183</v>
      </c>
      <c r="H3230" s="39">
        <v>15316720</v>
      </c>
    </row>
    <row r="3231" spans="1:8" x14ac:dyDescent="0.35">
      <c r="A3231" s="312" t="s">
        <v>453</v>
      </c>
      <c r="B3231" s="292">
        <v>5173516</v>
      </c>
      <c r="C3231" s="292">
        <v>2786234</v>
      </c>
      <c r="D3231" s="292">
        <v>430275</v>
      </c>
      <c r="E3231" s="292">
        <v>696478</v>
      </c>
      <c r="F3231" s="292">
        <v>1571159</v>
      </c>
      <c r="G3231" s="292">
        <v>301506</v>
      </c>
      <c r="H3231" s="39">
        <v>10959168</v>
      </c>
    </row>
    <row r="3232" spans="1:8" x14ac:dyDescent="0.35">
      <c r="A3232" s="317" t="s">
        <v>1147</v>
      </c>
      <c r="B3232" s="39">
        <f>SUM(B3212:B3231)</f>
        <v>204704178</v>
      </c>
      <c r="C3232" s="39">
        <f t="shared" ref="C3232:H3232" si="274">SUM(C3212:C3231)</f>
        <v>102557312</v>
      </c>
      <c r="D3232" s="39">
        <f t="shared" si="274"/>
        <v>20521969</v>
      </c>
      <c r="E3232" s="39">
        <f t="shared" si="274"/>
        <v>20911544</v>
      </c>
      <c r="F3232" s="39">
        <f t="shared" si="274"/>
        <v>46814248</v>
      </c>
      <c r="G3232" s="39">
        <f t="shared" si="274"/>
        <v>8779757</v>
      </c>
      <c r="H3232" s="39">
        <f t="shared" si="274"/>
        <v>404289008</v>
      </c>
    </row>
    <row r="3233" spans="1:16384" x14ac:dyDescent="0.35">
      <c r="A3233" s="318" t="s">
        <v>1148</v>
      </c>
      <c r="B3233" s="298">
        <f>B3232/20</f>
        <v>10235208.9</v>
      </c>
      <c r="C3233" s="298">
        <f t="shared" ref="C3233:H3233" si="275">C3232/20</f>
        <v>5127865.5999999996</v>
      </c>
      <c r="D3233" s="298">
        <f t="shared" si="275"/>
        <v>1026098.45</v>
      </c>
      <c r="E3233" s="298">
        <f t="shared" si="275"/>
        <v>1045577.2</v>
      </c>
      <c r="F3233" s="298">
        <f t="shared" si="275"/>
        <v>2340712.4</v>
      </c>
      <c r="G3233" s="298">
        <f t="shared" si="275"/>
        <v>438987.85</v>
      </c>
      <c r="H3233" s="298">
        <f t="shared" si="275"/>
        <v>20214450.399999999</v>
      </c>
    </row>
    <row r="3234" spans="1:16384" s="310" customFormat="1" x14ac:dyDescent="0.35">
      <c r="A3234" s="325"/>
      <c r="B3234" s="326"/>
      <c r="C3234" s="326"/>
      <c r="D3234" s="326"/>
      <c r="E3234" s="326"/>
      <c r="F3234" s="326"/>
      <c r="G3234" s="326"/>
      <c r="H3234" s="326"/>
    </row>
    <row r="3235" spans="1:16384" ht="21" x14ac:dyDescent="0.5">
      <c r="A3235" s="231">
        <v>2019</v>
      </c>
      <c r="Q3235" s="231"/>
      <c r="Y3235" s="231">
        <v>2018</v>
      </c>
      <c r="AG3235" s="231">
        <v>2018</v>
      </c>
      <c r="AO3235" s="231">
        <v>2018</v>
      </c>
      <c r="AW3235" s="231">
        <v>2018</v>
      </c>
      <c r="BE3235" s="231">
        <v>2018</v>
      </c>
      <c r="BM3235" s="231">
        <v>2018</v>
      </c>
      <c r="BU3235" s="231">
        <v>2018</v>
      </c>
      <c r="CC3235" s="231">
        <v>2018</v>
      </c>
      <c r="CK3235" s="231">
        <v>2018</v>
      </c>
      <c r="CS3235" s="231">
        <v>2018</v>
      </c>
      <c r="DA3235" s="231">
        <v>2018</v>
      </c>
      <c r="DI3235" s="231">
        <v>2018</v>
      </c>
      <c r="DQ3235" s="231">
        <v>2018</v>
      </c>
      <c r="DY3235" s="231">
        <v>2018</v>
      </c>
      <c r="EG3235" s="231">
        <v>2018</v>
      </c>
      <c r="EO3235" s="231">
        <v>2018</v>
      </c>
      <c r="EW3235" s="231">
        <v>2018</v>
      </c>
      <c r="FE3235" s="231">
        <v>2018</v>
      </c>
      <c r="FM3235" s="231">
        <v>2018</v>
      </c>
      <c r="FU3235" s="231">
        <v>2018</v>
      </c>
      <c r="GC3235" s="231">
        <v>2018</v>
      </c>
      <c r="GK3235" s="231">
        <v>2018</v>
      </c>
      <c r="GS3235" s="231">
        <v>2018</v>
      </c>
      <c r="HA3235" s="231">
        <v>2018</v>
      </c>
      <c r="HI3235" s="231">
        <v>2018</v>
      </c>
      <c r="HQ3235" s="231">
        <v>2018</v>
      </c>
      <c r="HY3235" s="231">
        <v>2018</v>
      </c>
      <c r="IG3235" s="231">
        <v>2018</v>
      </c>
      <c r="IO3235" s="231">
        <v>2018</v>
      </c>
      <c r="IW3235" s="231">
        <v>2018</v>
      </c>
      <c r="JE3235" s="231">
        <v>2018</v>
      </c>
      <c r="JM3235" s="231">
        <v>2018</v>
      </c>
      <c r="JU3235" s="231">
        <v>2018</v>
      </c>
      <c r="KC3235" s="231">
        <v>2018</v>
      </c>
      <c r="KK3235" s="231">
        <v>2018</v>
      </c>
      <c r="KS3235" s="231">
        <v>2018</v>
      </c>
      <c r="LA3235" s="231">
        <v>2018</v>
      </c>
      <c r="LI3235" s="231">
        <v>2018</v>
      </c>
      <c r="LQ3235" s="231">
        <v>2018</v>
      </c>
      <c r="LY3235" s="231">
        <v>2018</v>
      </c>
      <c r="MG3235" s="231">
        <v>2018</v>
      </c>
      <c r="MO3235" s="231">
        <v>2018</v>
      </c>
      <c r="MW3235" s="231">
        <v>2018</v>
      </c>
      <c r="NE3235" s="231">
        <v>2018</v>
      </c>
      <c r="NM3235" s="231">
        <v>2018</v>
      </c>
      <c r="NU3235" s="231">
        <v>2018</v>
      </c>
      <c r="OC3235" s="231">
        <v>2018</v>
      </c>
      <c r="OK3235" s="231">
        <v>2018</v>
      </c>
      <c r="OS3235" s="231">
        <v>2018</v>
      </c>
      <c r="PA3235" s="231">
        <v>2018</v>
      </c>
      <c r="PI3235" s="231">
        <v>2018</v>
      </c>
      <c r="PQ3235" s="231">
        <v>2018</v>
      </c>
      <c r="PY3235" s="231">
        <v>2018</v>
      </c>
      <c r="QG3235" s="231">
        <v>2018</v>
      </c>
      <c r="QO3235" s="231">
        <v>2018</v>
      </c>
      <c r="QW3235" s="231">
        <v>2018</v>
      </c>
      <c r="RE3235" s="231">
        <v>2018</v>
      </c>
      <c r="RM3235" s="231">
        <v>2018</v>
      </c>
      <c r="RU3235" s="231">
        <v>2018</v>
      </c>
      <c r="SC3235" s="231">
        <v>2018</v>
      </c>
      <c r="SK3235" s="231">
        <v>2018</v>
      </c>
      <c r="SS3235" s="231">
        <v>2018</v>
      </c>
      <c r="TA3235" s="231">
        <v>2018</v>
      </c>
      <c r="TI3235" s="231">
        <v>2018</v>
      </c>
      <c r="TQ3235" s="231">
        <v>2018</v>
      </c>
      <c r="TY3235" s="231">
        <v>2018</v>
      </c>
      <c r="UG3235" s="231">
        <v>2018</v>
      </c>
      <c r="UO3235" s="231">
        <v>2018</v>
      </c>
      <c r="UW3235" s="231">
        <v>2018</v>
      </c>
      <c r="VE3235" s="231">
        <v>2018</v>
      </c>
      <c r="VM3235" s="231">
        <v>2018</v>
      </c>
      <c r="VU3235" s="231">
        <v>2018</v>
      </c>
      <c r="WC3235" s="231">
        <v>2018</v>
      </c>
      <c r="WK3235" s="231">
        <v>2018</v>
      </c>
      <c r="WS3235" s="231">
        <v>2018</v>
      </c>
      <c r="XA3235" s="231">
        <v>2018</v>
      </c>
      <c r="XI3235" s="231">
        <v>2018</v>
      </c>
      <c r="XQ3235" s="231">
        <v>2018</v>
      </c>
      <c r="XY3235" s="231">
        <v>2018</v>
      </c>
      <c r="YG3235" s="231">
        <v>2018</v>
      </c>
      <c r="YO3235" s="231">
        <v>2018</v>
      </c>
      <c r="YW3235" s="231">
        <v>2018</v>
      </c>
      <c r="ZE3235" s="231">
        <v>2018</v>
      </c>
      <c r="ZM3235" s="231">
        <v>2018</v>
      </c>
      <c r="ZU3235" s="231">
        <v>2018</v>
      </c>
      <c r="AAC3235" s="231">
        <v>2018</v>
      </c>
      <c r="AAK3235" s="231">
        <v>2018</v>
      </c>
      <c r="AAS3235" s="231">
        <v>2018</v>
      </c>
      <c r="ABA3235" s="231">
        <v>2018</v>
      </c>
      <c r="ABI3235" s="231">
        <v>2018</v>
      </c>
      <c r="ABQ3235" s="231">
        <v>2018</v>
      </c>
      <c r="ABY3235" s="231">
        <v>2018</v>
      </c>
      <c r="ACG3235" s="231">
        <v>2018</v>
      </c>
      <c r="ACO3235" s="231">
        <v>2018</v>
      </c>
      <c r="ACW3235" s="231">
        <v>2018</v>
      </c>
      <c r="ADE3235" s="231">
        <v>2018</v>
      </c>
      <c r="ADM3235" s="231">
        <v>2018</v>
      </c>
      <c r="ADU3235" s="231">
        <v>2018</v>
      </c>
      <c r="AEC3235" s="231">
        <v>2018</v>
      </c>
      <c r="AEK3235" s="231">
        <v>2018</v>
      </c>
      <c r="AES3235" s="231">
        <v>2018</v>
      </c>
      <c r="AFA3235" s="231">
        <v>2018</v>
      </c>
      <c r="AFI3235" s="231">
        <v>2018</v>
      </c>
      <c r="AFQ3235" s="231">
        <v>2018</v>
      </c>
      <c r="AFY3235" s="231">
        <v>2018</v>
      </c>
      <c r="AGG3235" s="231">
        <v>2018</v>
      </c>
      <c r="AGO3235" s="231">
        <v>2018</v>
      </c>
      <c r="AGW3235" s="231">
        <v>2018</v>
      </c>
      <c r="AHE3235" s="231">
        <v>2018</v>
      </c>
      <c r="AHM3235" s="231">
        <v>2018</v>
      </c>
      <c r="AHU3235" s="231">
        <v>2018</v>
      </c>
      <c r="AIC3235" s="231">
        <v>2018</v>
      </c>
      <c r="AIK3235" s="231">
        <v>2018</v>
      </c>
      <c r="AIS3235" s="231">
        <v>2018</v>
      </c>
      <c r="AJA3235" s="231">
        <v>2018</v>
      </c>
      <c r="AJI3235" s="231">
        <v>2018</v>
      </c>
      <c r="AJQ3235" s="231">
        <v>2018</v>
      </c>
      <c r="AJY3235" s="231">
        <v>2018</v>
      </c>
      <c r="AKG3235" s="231">
        <v>2018</v>
      </c>
      <c r="AKO3235" s="231">
        <v>2018</v>
      </c>
      <c r="AKW3235" s="231">
        <v>2018</v>
      </c>
      <c r="ALE3235" s="231">
        <v>2018</v>
      </c>
      <c r="ALM3235" s="231">
        <v>2018</v>
      </c>
      <c r="ALU3235" s="231">
        <v>2018</v>
      </c>
      <c r="AMC3235" s="231">
        <v>2018</v>
      </c>
      <c r="AMK3235" s="231">
        <v>2018</v>
      </c>
      <c r="AMS3235" s="231">
        <v>2018</v>
      </c>
      <c r="ANA3235" s="231">
        <v>2018</v>
      </c>
      <c r="ANI3235" s="231">
        <v>2018</v>
      </c>
      <c r="ANQ3235" s="231">
        <v>2018</v>
      </c>
      <c r="ANY3235" s="231">
        <v>2018</v>
      </c>
      <c r="AOG3235" s="231">
        <v>2018</v>
      </c>
      <c r="AOO3235" s="231">
        <v>2018</v>
      </c>
      <c r="AOW3235" s="231">
        <v>2018</v>
      </c>
      <c r="APE3235" s="231">
        <v>2018</v>
      </c>
      <c r="APM3235" s="231">
        <v>2018</v>
      </c>
      <c r="APU3235" s="231">
        <v>2018</v>
      </c>
      <c r="AQC3235" s="231">
        <v>2018</v>
      </c>
      <c r="AQK3235" s="231">
        <v>2018</v>
      </c>
      <c r="AQS3235" s="231">
        <v>2018</v>
      </c>
      <c r="ARA3235" s="231">
        <v>2018</v>
      </c>
      <c r="ARI3235" s="231">
        <v>2018</v>
      </c>
      <c r="ARQ3235" s="231">
        <v>2018</v>
      </c>
      <c r="ARY3235" s="231">
        <v>2018</v>
      </c>
      <c r="ASG3235" s="231">
        <v>2018</v>
      </c>
      <c r="ASO3235" s="231">
        <v>2018</v>
      </c>
      <c r="ASW3235" s="231">
        <v>2018</v>
      </c>
      <c r="ATE3235" s="231">
        <v>2018</v>
      </c>
      <c r="ATM3235" s="231">
        <v>2018</v>
      </c>
      <c r="ATU3235" s="231">
        <v>2018</v>
      </c>
      <c r="AUC3235" s="231">
        <v>2018</v>
      </c>
      <c r="AUK3235" s="231">
        <v>2018</v>
      </c>
      <c r="AUS3235" s="231">
        <v>2018</v>
      </c>
      <c r="AVA3235" s="231">
        <v>2018</v>
      </c>
      <c r="AVI3235" s="231">
        <v>2018</v>
      </c>
      <c r="AVQ3235" s="231">
        <v>2018</v>
      </c>
      <c r="AVY3235" s="231">
        <v>2018</v>
      </c>
      <c r="AWG3235" s="231">
        <v>2018</v>
      </c>
      <c r="AWO3235" s="231">
        <v>2018</v>
      </c>
      <c r="AWW3235" s="231">
        <v>2018</v>
      </c>
      <c r="AXE3235" s="231">
        <v>2018</v>
      </c>
      <c r="AXM3235" s="231">
        <v>2018</v>
      </c>
      <c r="AXU3235" s="231">
        <v>2018</v>
      </c>
      <c r="AYC3235" s="231">
        <v>2018</v>
      </c>
      <c r="AYK3235" s="231">
        <v>2018</v>
      </c>
      <c r="AYS3235" s="231">
        <v>2018</v>
      </c>
      <c r="AZA3235" s="231">
        <v>2018</v>
      </c>
      <c r="AZI3235" s="231">
        <v>2018</v>
      </c>
      <c r="AZQ3235" s="231">
        <v>2018</v>
      </c>
      <c r="AZY3235" s="231">
        <v>2018</v>
      </c>
      <c r="BAG3235" s="231">
        <v>2018</v>
      </c>
      <c r="BAO3235" s="231">
        <v>2018</v>
      </c>
      <c r="BAW3235" s="231">
        <v>2018</v>
      </c>
      <c r="BBE3235" s="231">
        <v>2018</v>
      </c>
      <c r="BBM3235" s="231">
        <v>2018</v>
      </c>
      <c r="BBU3235" s="231">
        <v>2018</v>
      </c>
      <c r="BCC3235" s="231">
        <v>2018</v>
      </c>
      <c r="BCK3235" s="231">
        <v>2018</v>
      </c>
      <c r="BCS3235" s="231">
        <v>2018</v>
      </c>
      <c r="BDA3235" s="231">
        <v>2018</v>
      </c>
      <c r="BDI3235" s="231">
        <v>2018</v>
      </c>
      <c r="BDQ3235" s="231">
        <v>2018</v>
      </c>
      <c r="BDY3235" s="231">
        <v>2018</v>
      </c>
      <c r="BEG3235" s="231">
        <v>2018</v>
      </c>
      <c r="BEO3235" s="231">
        <v>2018</v>
      </c>
      <c r="BEW3235" s="231">
        <v>2018</v>
      </c>
      <c r="BFE3235" s="231">
        <v>2018</v>
      </c>
      <c r="BFM3235" s="231">
        <v>2018</v>
      </c>
      <c r="BFU3235" s="231">
        <v>2018</v>
      </c>
      <c r="BGC3235" s="231">
        <v>2018</v>
      </c>
      <c r="BGK3235" s="231">
        <v>2018</v>
      </c>
      <c r="BGS3235" s="231">
        <v>2018</v>
      </c>
      <c r="BHA3235" s="231">
        <v>2018</v>
      </c>
      <c r="BHI3235" s="231">
        <v>2018</v>
      </c>
      <c r="BHQ3235" s="231">
        <v>2018</v>
      </c>
      <c r="BHY3235" s="231">
        <v>2018</v>
      </c>
      <c r="BIG3235" s="231">
        <v>2018</v>
      </c>
      <c r="BIO3235" s="231">
        <v>2018</v>
      </c>
      <c r="BIW3235" s="231">
        <v>2018</v>
      </c>
      <c r="BJE3235" s="231">
        <v>2018</v>
      </c>
      <c r="BJM3235" s="231">
        <v>2018</v>
      </c>
      <c r="BJU3235" s="231">
        <v>2018</v>
      </c>
      <c r="BKC3235" s="231">
        <v>2018</v>
      </c>
      <c r="BKK3235" s="231">
        <v>2018</v>
      </c>
      <c r="BKS3235" s="231">
        <v>2018</v>
      </c>
      <c r="BLA3235" s="231">
        <v>2018</v>
      </c>
      <c r="BLI3235" s="231">
        <v>2018</v>
      </c>
      <c r="BLQ3235" s="231">
        <v>2018</v>
      </c>
      <c r="BLY3235" s="231">
        <v>2018</v>
      </c>
      <c r="BMG3235" s="231">
        <v>2018</v>
      </c>
      <c r="BMO3235" s="231">
        <v>2018</v>
      </c>
      <c r="BMW3235" s="231">
        <v>2018</v>
      </c>
      <c r="BNE3235" s="231">
        <v>2018</v>
      </c>
      <c r="BNM3235" s="231">
        <v>2018</v>
      </c>
      <c r="BNU3235" s="231">
        <v>2018</v>
      </c>
      <c r="BOC3235" s="231">
        <v>2018</v>
      </c>
      <c r="BOK3235" s="231">
        <v>2018</v>
      </c>
      <c r="BOS3235" s="231">
        <v>2018</v>
      </c>
      <c r="BPA3235" s="231">
        <v>2018</v>
      </c>
      <c r="BPI3235" s="231">
        <v>2018</v>
      </c>
      <c r="BPQ3235" s="231">
        <v>2018</v>
      </c>
      <c r="BPY3235" s="231">
        <v>2018</v>
      </c>
      <c r="BQG3235" s="231">
        <v>2018</v>
      </c>
      <c r="BQO3235" s="231">
        <v>2018</v>
      </c>
      <c r="BQW3235" s="231">
        <v>2018</v>
      </c>
      <c r="BRE3235" s="231">
        <v>2018</v>
      </c>
      <c r="BRM3235" s="231">
        <v>2018</v>
      </c>
      <c r="BRU3235" s="231">
        <v>2018</v>
      </c>
      <c r="BSC3235" s="231">
        <v>2018</v>
      </c>
      <c r="BSK3235" s="231">
        <v>2018</v>
      </c>
      <c r="BSS3235" s="231">
        <v>2018</v>
      </c>
      <c r="BTA3235" s="231">
        <v>2018</v>
      </c>
      <c r="BTI3235" s="231">
        <v>2018</v>
      </c>
      <c r="BTQ3235" s="231">
        <v>2018</v>
      </c>
      <c r="BTY3235" s="231">
        <v>2018</v>
      </c>
      <c r="BUG3235" s="231">
        <v>2018</v>
      </c>
      <c r="BUO3235" s="231">
        <v>2018</v>
      </c>
      <c r="BUW3235" s="231">
        <v>2018</v>
      </c>
      <c r="BVE3235" s="231">
        <v>2018</v>
      </c>
      <c r="BVM3235" s="231">
        <v>2018</v>
      </c>
      <c r="BVU3235" s="231">
        <v>2018</v>
      </c>
      <c r="BWC3235" s="231">
        <v>2018</v>
      </c>
      <c r="BWK3235" s="231">
        <v>2018</v>
      </c>
      <c r="BWS3235" s="231">
        <v>2018</v>
      </c>
      <c r="BXA3235" s="231">
        <v>2018</v>
      </c>
      <c r="BXI3235" s="231">
        <v>2018</v>
      </c>
      <c r="BXQ3235" s="231">
        <v>2018</v>
      </c>
      <c r="BXY3235" s="231">
        <v>2018</v>
      </c>
      <c r="BYG3235" s="231">
        <v>2018</v>
      </c>
      <c r="BYO3235" s="231">
        <v>2018</v>
      </c>
      <c r="BYW3235" s="231">
        <v>2018</v>
      </c>
      <c r="BZE3235" s="231">
        <v>2018</v>
      </c>
      <c r="BZM3235" s="231">
        <v>2018</v>
      </c>
      <c r="BZU3235" s="231">
        <v>2018</v>
      </c>
      <c r="CAC3235" s="231">
        <v>2018</v>
      </c>
      <c r="CAK3235" s="231">
        <v>2018</v>
      </c>
      <c r="CAS3235" s="231">
        <v>2018</v>
      </c>
      <c r="CBA3235" s="231">
        <v>2018</v>
      </c>
      <c r="CBI3235" s="231">
        <v>2018</v>
      </c>
      <c r="CBQ3235" s="231">
        <v>2018</v>
      </c>
      <c r="CBY3235" s="231">
        <v>2018</v>
      </c>
      <c r="CCG3235" s="231">
        <v>2018</v>
      </c>
      <c r="CCO3235" s="231">
        <v>2018</v>
      </c>
      <c r="CCW3235" s="231">
        <v>2018</v>
      </c>
      <c r="CDE3235" s="231">
        <v>2018</v>
      </c>
      <c r="CDM3235" s="231">
        <v>2018</v>
      </c>
      <c r="CDU3235" s="231">
        <v>2018</v>
      </c>
      <c r="CEC3235" s="231">
        <v>2018</v>
      </c>
      <c r="CEK3235" s="231">
        <v>2018</v>
      </c>
      <c r="CES3235" s="231">
        <v>2018</v>
      </c>
      <c r="CFA3235" s="231">
        <v>2018</v>
      </c>
      <c r="CFI3235" s="231">
        <v>2018</v>
      </c>
      <c r="CFQ3235" s="231">
        <v>2018</v>
      </c>
      <c r="CFY3235" s="231">
        <v>2018</v>
      </c>
      <c r="CGG3235" s="231">
        <v>2018</v>
      </c>
      <c r="CGO3235" s="231">
        <v>2018</v>
      </c>
      <c r="CGW3235" s="231">
        <v>2018</v>
      </c>
      <c r="CHE3235" s="231">
        <v>2018</v>
      </c>
      <c r="CHM3235" s="231">
        <v>2018</v>
      </c>
      <c r="CHU3235" s="231">
        <v>2018</v>
      </c>
      <c r="CIC3235" s="231">
        <v>2018</v>
      </c>
      <c r="CIK3235" s="231">
        <v>2018</v>
      </c>
      <c r="CIS3235" s="231">
        <v>2018</v>
      </c>
      <c r="CJA3235" s="231">
        <v>2018</v>
      </c>
      <c r="CJI3235" s="231">
        <v>2018</v>
      </c>
      <c r="CJQ3235" s="231">
        <v>2018</v>
      </c>
      <c r="CJY3235" s="231">
        <v>2018</v>
      </c>
      <c r="CKG3235" s="231">
        <v>2018</v>
      </c>
      <c r="CKO3235" s="231">
        <v>2018</v>
      </c>
      <c r="CKW3235" s="231">
        <v>2018</v>
      </c>
      <c r="CLE3235" s="231">
        <v>2018</v>
      </c>
      <c r="CLM3235" s="231">
        <v>2018</v>
      </c>
      <c r="CLU3235" s="231">
        <v>2018</v>
      </c>
      <c r="CMC3235" s="231">
        <v>2018</v>
      </c>
      <c r="CMK3235" s="231">
        <v>2018</v>
      </c>
      <c r="CMS3235" s="231">
        <v>2018</v>
      </c>
      <c r="CNA3235" s="231">
        <v>2018</v>
      </c>
      <c r="CNI3235" s="231">
        <v>2018</v>
      </c>
      <c r="CNQ3235" s="231">
        <v>2018</v>
      </c>
      <c r="CNY3235" s="231">
        <v>2018</v>
      </c>
      <c r="COG3235" s="231">
        <v>2018</v>
      </c>
      <c r="COO3235" s="231">
        <v>2018</v>
      </c>
      <c r="COW3235" s="231">
        <v>2018</v>
      </c>
      <c r="CPE3235" s="231">
        <v>2018</v>
      </c>
      <c r="CPM3235" s="231">
        <v>2018</v>
      </c>
      <c r="CPU3235" s="231">
        <v>2018</v>
      </c>
      <c r="CQC3235" s="231">
        <v>2018</v>
      </c>
      <c r="CQK3235" s="231">
        <v>2018</v>
      </c>
      <c r="CQS3235" s="231">
        <v>2018</v>
      </c>
      <c r="CRA3235" s="231">
        <v>2018</v>
      </c>
      <c r="CRI3235" s="231">
        <v>2018</v>
      </c>
      <c r="CRQ3235" s="231">
        <v>2018</v>
      </c>
      <c r="CRY3235" s="231">
        <v>2018</v>
      </c>
      <c r="CSG3235" s="231">
        <v>2018</v>
      </c>
      <c r="CSO3235" s="231">
        <v>2018</v>
      </c>
      <c r="CSW3235" s="231">
        <v>2018</v>
      </c>
      <c r="CTE3235" s="231">
        <v>2018</v>
      </c>
      <c r="CTM3235" s="231">
        <v>2018</v>
      </c>
      <c r="CTU3235" s="231">
        <v>2018</v>
      </c>
      <c r="CUC3235" s="231">
        <v>2018</v>
      </c>
      <c r="CUK3235" s="231">
        <v>2018</v>
      </c>
      <c r="CUS3235" s="231">
        <v>2018</v>
      </c>
      <c r="CVA3235" s="231">
        <v>2018</v>
      </c>
      <c r="CVI3235" s="231">
        <v>2018</v>
      </c>
      <c r="CVQ3235" s="231">
        <v>2018</v>
      </c>
      <c r="CVY3235" s="231">
        <v>2018</v>
      </c>
      <c r="CWG3235" s="231">
        <v>2018</v>
      </c>
      <c r="CWO3235" s="231">
        <v>2018</v>
      </c>
      <c r="CWW3235" s="231">
        <v>2018</v>
      </c>
      <c r="CXE3235" s="231">
        <v>2018</v>
      </c>
      <c r="CXM3235" s="231">
        <v>2018</v>
      </c>
      <c r="CXU3235" s="231">
        <v>2018</v>
      </c>
      <c r="CYC3235" s="231">
        <v>2018</v>
      </c>
      <c r="CYK3235" s="231">
        <v>2018</v>
      </c>
      <c r="CYS3235" s="231">
        <v>2018</v>
      </c>
      <c r="CZA3235" s="231">
        <v>2018</v>
      </c>
      <c r="CZI3235" s="231">
        <v>2018</v>
      </c>
      <c r="CZQ3235" s="231">
        <v>2018</v>
      </c>
      <c r="CZY3235" s="231">
        <v>2018</v>
      </c>
      <c r="DAG3235" s="231">
        <v>2018</v>
      </c>
      <c r="DAO3235" s="231">
        <v>2018</v>
      </c>
      <c r="DAW3235" s="231">
        <v>2018</v>
      </c>
      <c r="DBE3235" s="231">
        <v>2018</v>
      </c>
      <c r="DBM3235" s="231">
        <v>2018</v>
      </c>
      <c r="DBU3235" s="231">
        <v>2018</v>
      </c>
      <c r="DCC3235" s="231">
        <v>2018</v>
      </c>
      <c r="DCK3235" s="231">
        <v>2018</v>
      </c>
      <c r="DCS3235" s="231">
        <v>2018</v>
      </c>
      <c r="DDA3235" s="231">
        <v>2018</v>
      </c>
      <c r="DDI3235" s="231">
        <v>2018</v>
      </c>
      <c r="DDQ3235" s="231">
        <v>2018</v>
      </c>
      <c r="DDY3235" s="231">
        <v>2018</v>
      </c>
      <c r="DEG3235" s="231">
        <v>2018</v>
      </c>
      <c r="DEO3235" s="231">
        <v>2018</v>
      </c>
      <c r="DEW3235" s="231">
        <v>2018</v>
      </c>
      <c r="DFE3235" s="231">
        <v>2018</v>
      </c>
      <c r="DFM3235" s="231">
        <v>2018</v>
      </c>
      <c r="DFU3235" s="231">
        <v>2018</v>
      </c>
      <c r="DGC3235" s="231">
        <v>2018</v>
      </c>
      <c r="DGK3235" s="231">
        <v>2018</v>
      </c>
      <c r="DGS3235" s="231">
        <v>2018</v>
      </c>
      <c r="DHA3235" s="231">
        <v>2018</v>
      </c>
      <c r="DHI3235" s="231">
        <v>2018</v>
      </c>
      <c r="DHQ3235" s="231">
        <v>2018</v>
      </c>
      <c r="DHY3235" s="231">
        <v>2018</v>
      </c>
      <c r="DIG3235" s="231">
        <v>2018</v>
      </c>
      <c r="DIO3235" s="231">
        <v>2018</v>
      </c>
      <c r="DIW3235" s="231">
        <v>2018</v>
      </c>
      <c r="DJE3235" s="231">
        <v>2018</v>
      </c>
      <c r="DJM3235" s="231">
        <v>2018</v>
      </c>
      <c r="DJU3235" s="231">
        <v>2018</v>
      </c>
      <c r="DKC3235" s="231">
        <v>2018</v>
      </c>
      <c r="DKK3235" s="231">
        <v>2018</v>
      </c>
      <c r="DKS3235" s="231">
        <v>2018</v>
      </c>
      <c r="DLA3235" s="231">
        <v>2018</v>
      </c>
      <c r="DLI3235" s="231">
        <v>2018</v>
      </c>
      <c r="DLQ3235" s="231">
        <v>2018</v>
      </c>
      <c r="DLY3235" s="231">
        <v>2018</v>
      </c>
      <c r="DMG3235" s="231">
        <v>2018</v>
      </c>
      <c r="DMO3235" s="231">
        <v>2018</v>
      </c>
      <c r="DMW3235" s="231">
        <v>2018</v>
      </c>
      <c r="DNE3235" s="231">
        <v>2018</v>
      </c>
      <c r="DNM3235" s="231">
        <v>2018</v>
      </c>
      <c r="DNU3235" s="231">
        <v>2018</v>
      </c>
      <c r="DOC3235" s="231">
        <v>2018</v>
      </c>
      <c r="DOK3235" s="231">
        <v>2018</v>
      </c>
      <c r="DOS3235" s="231">
        <v>2018</v>
      </c>
      <c r="DPA3235" s="231">
        <v>2018</v>
      </c>
      <c r="DPI3235" s="231">
        <v>2018</v>
      </c>
      <c r="DPQ3235" s="231">
        <v>2018</v>
      </c>
      <c r="DPY3235" s="231">
        <v>2018</v>
      </c>
      <c r="DQG3235" s="231">
        <v>2018</v>
      </c>
      <c r="DQO3235" s="231">
        <v>2018</v>
      </c>
      <c r="DQW3235" s="231">
        <v>2018</v>
      </c>
      <c r="DRE3235" s="231">
        <v>2018</v>
      </c>
      <c r="DRM3235" s="231">
        <v>2018</v>
      </c>
      <c r="DRU3235" s="231">
        <v>2018</v>
      </c>
      <c r="DSC3235" s="231">
        <v>2018</v>
      </c>
      <c r="DSK3235" s="231">
        <v>2018</v>
      </c>
      <c r="DSS3235" s="231">
        <v>2018</v>
      </c>
      <c r="DTA3235" s="231">
        <v>2018</v>
      </c>
      <c r="DTI3235" s="231">
        <v>2018</v>
      </c>
      <c r="DTQ3235" s="231">
        <v>2018</v>
      </c>
      <c r="DTY3235" s="231">
        <v>2018</v>
      </c>
      <c r="DUG3235" s="231">
        <v>2018</v>
      </c>
      <c r="DUO3235" s="231">
        <v>2018</v>
      </c>
      <c r="DUW3235" s="231">
        <v>2018</v>
      </c>
      <c r="DVE3235" s="231">
        <v>2018</v>
      </c>
      <c r="DVM3235" s="231">
        <v>2018</v>
      </c>
      <c r="DVU3235" s="231">
        <v>2018</v>
      </c>
      <c r="DWC3235" s="231">
        <v>2018</v>
      </c>
      <c r="DWK3235" s="231">
        <v>2018</v>
      </c>
      <c r="DWS3235" s="231">
        <v>2018</v>
      </c>
      <c r="DXA3235" s="231">
        <v>2018</v>
      </c>
      <c r="DXI3235" s="231">
        <v>2018</v>
      </c>
      <c r="DXQ3235" s="231">
        <v>2018</v>
      </c>
      <c r="DXY3235" s="231">
        <v>2018</v>
      </c>
      <c r="DYG3235" s="231">
        <v>2018</v>
      </c>
      <c r="DYO3235" s="231">
        <v>2018</v>
      </c>
      <c r="DYW3235" s="231">
        <v>2018</v>
      </c>
      <c r="DZE3235" s="231">
        <v>2018</v>
      </c>
      <c r="DZM3235" s="231">
        <v>2018</v>
      </c>
      <c r="DZU3235" s="231">
        <v>2018</v>
      </c>
      <c r="EAC3235" s="231">
        <v>2018</v>
      </c>
      <c r="EAK3235" s="231">
        <v>2018</v>
      </c>
      <c r="EAS3235" s="231">
        <v>2018</v>
      </c>
      <c r="EBA3235" s="231">
        <v>2018</v>
      </c>
      <c r="EBI3235" s="231">
        <v>2018</v>
      </c>
      <c r="EBQ3235" s="231">
        <v>2018</v>
      </c>
      <c r="EBY3235" s="231">
        <v>2018</v>
      </c>
      <c r="ECG3235" s="231">
        <v>2018</v>
      </c>
      <c r="ECO3235" s="231">
        <v>2018</v>
      </c>
      <c r="ECW3235" s="231">
        <v>2018</v>
      </c>
      <c r="EDE3235" s="231">
        <v>2018</v>
      </c>
      <c r="EDM3235" s="231">
        <v>2018</v>
      </c>
      <c r="EDU3235" s="231">
        <v>2018</v>
      </c>
      <c r="EEC3235" s="231">
        <v>2018</v>
      </c>
      <c r="EEK3235" s="231">
        <v>2018</v>
      </c>
      <c r="EES3235" s="231">
        <v>2018</v>
      </c>
      <c r="EFA3235" s="231">
        <v>2018</v>
      </c>
      <c r="EFI3235" s="231">
        <v>2018</v>
      </c>
      <c r="EFQ3235" s="231">
        <v>2018</v>
      </c>
      <c r="EFY3235" s="231">
        <v>2018</v>
      </c>
      <c r="EGG3235" s="231">
        <v>2018</v>
      </c>
      <c r="EGO3235" s="231">
        <v>2018</v>
      </c>
      <c r="EGW3235" s="231">
        <v>2018</v>
      </c>
      <c r="EHE3235" s="231">
        <v>2018</v>
      </c>
      <c r="EHM3235" s="231">
        <v>2018</v>
      </c>
      <c r="EHU3235" s="231">
        <v>2018</v>
      </c>
      <c r="EIC3235" s="231">
        <v>2018</v>
      </c>
      <c r="EIK3235" s="231">
        <v>2018</v>
      </c>
      <c r="EIS3235" s="231">
        <v>2018</v>
      </c>
      <c r="EJA3235" s="231">
        <v>2018</v>
      </c>
      <c r="EJI3235" s="231">
        <v>2018</v>
      </c>
      <c r="EJQ3235" s="231">
        <v>2018</v>
      </c>
      <c r="EJY3235" s="231">
        <v>2018</v>
      </c>
      <c r="EKG3235" s="231">
        <v>2018</v>
      </c>
      <c r="EKO3235" s="231">
        <v>2018</v>
      </c>
      <c r="EKW3235" s="231">
        <v>2018</v>
      </c>
      <c r="ELE3235" s="231">
        <v>2018</v>
      </c>
      <c r="ELM3235" s="231">
        <v>2018</v>
      </c>
      <c r="ELU3235" s="231">
        <v>2018</v>
      </c>
      <c r="EMC3235" s="231">
        <v>2018</v>
      </c>
      <c r="EMK3235" s="231">
        <v>2018</v>
      </c>
      <c r="EMS3235" s="231">
        <v>2018</v>
      </c>
      <c r="ENA3235" s="231">
        <v>2018</v>
      </c>
      <c r="ENI3235" s="231">
        <v>2018</v>
      </c>
      <c r="ENQ3235" s="231">
        <v>2018</v>
      </c>
      <c r="ENY3235" s="231">
        <v>2018</v>
      </c>
      <c r="EOG3235" s="231">
        <v>2018</v>
      </c>
      <c r="EOO3235" s="231">
        <v>2018</v>
      </c>
      <c r="EOW3235" s="231">
        <v>2018</v>
      </c>
      <c r="EPE3235" s="231">
        <v>2018</v>
      </c>
      <c r="EPM3235" s="231">
        <v>2018</v>
      </c>
      <c r="EPU3235" s="231">
        <v>2018</v>
      </c>
      <c r="EQC3235" s="231">
        <v>2018</v>
      </c>
      <c r="EQK3235" s="231">
        <v>2018</v>
      </c>
      <c r="EQS3235" s="231">
        <v>2018</v>
      </c>
      <c r="ERA3235" s="231">
        <v>2018</v>
      </c>
      <c r="ERI3235" s="231">
        <v>2018</v>
      </c>
      <c r="ERQ3235" s="231">
        <v>2018</v>
      </c>
      <c r="ERY3235" s="231">
        <v>2018</v>
      </c>
      <c r="ESG3235" s="231">
        <v>2018</v>
      </c>
      <c r="ESO3235" s="231">
        <v>2018</v>
      </c>
      <c r="ESW3235" s="231">
        <v>2018</v>
      </c>
      <c r="ETE3235" s="231">
        <v>2018</v>
      </c>
      <c r="ETM3235" s="231">
        <v>2018</v>
      </c>
      <c r="ETU3235" s="231">
        <v>2018</v>
      </c>
      <c r="EUC3235" s="231">
        <v>2018</v>
      </c>
      <c r="EUK3235" s="231">
        <v>2018</v>
      </c>
      <c r="EUS3235" s="231">
        <v>2018</v>
      </c>
      <c r="EVA3235" s="231">
        <v>2018</v>
      </c>
      <c r="EVI3235" s="231">
        <v>2018</v>
      </c>
      <c r="EVQ3235" s="231">
        <v>2018</v>
      </c>
      <c r="EVY3235" s="231">
        <v>2018</v>
      </c>
      <c r="EWG3235" s="231">
        <v>2018</v>
      </c>
      <c r="EWO3235" s="231">
        <v>2018</v>
      </c>
      <c r="EWW3235" s="231">
        <v>2018</v>
      </c>
      <c r="EXE3235" s="231">
        <v>2018</v>
      </c>
      <c r="EXM3235" s="231">
        <v>2018</v>
      </c>
      <c r="EXU3235" s="231">
        <v>2018</v>
      </c>
      <c r="EYC3235" s="231">
        <v>2018</v>
      </c>
      <c r="EYK3235" s="231">
        <v>2018</v>
      </c>
      <c r="EYS3235" s="231">
        <v>2018</v>
      </c>
      <c r="EZA3235" s="231">
        <v>2018</v>
      </c>
      <c r="EZI3235" s="231">
        <v>2018</v>
      </c>
      <c r="EZQ3235" s="231">
        <v>2018</v>
      </c>
      <c r="EZY3235" s="231">
        <v>2018</v>
      </c>
      <c r="FAG3235" s="231">
        <v>2018</v>
      </c>
      <c r="FAO3235" s="231">
        <v>2018</v>
      </c>
      <c r="FAW3235" s="231">
        <v>2018</v>
      </c>
      <c r="FBE3235" s="231">
        <v>2018</v>
      </c>
      <c r="FBM3235" s="231">
        <v>2018</v>
      </c>
      <c r="FBU3235" s="231">
        <v>2018</v>
      </c>
      <c r="FCC3235" s="231">
        <v>2018</v>
      </c>
      <c r="FCK3235" s="231">
        <v>2018</v>
      </c>
      <c r="FCS3235" s="231">
        <v>2018</v>
      </c>
      <c r="FDA3235" s="231">
        <v>2018</v>
      </c>
      <c r="FDI3235" s="231">
        <v>2018</v>
      </c>
      <c r="FDQ3235" s="231">
        <v>2018</v>
      </c>
      <c r="FDY3235" s="231">
        <v>2018</v>
      </c>
      <c r="FEG3235" s="231">
        <v>2018</v>
      </c>
      <c r="FEO3235" s="231">
        <v>2018</v>
      </c>
      <c r="FEW3235" s="231">
        <v>2018</v>
      </c>
      <c r="FFE3235" s="231">
        <v>2018</v>
      </c>
      <c r="FFM3235" s="231">
        <v>2018</v>
      </c>
      <c r="FFU3235" s="231">
        <v>2018</v>
      </c>
      <c r="FGC3235" s="231">
        <v>2018</v>
      </c>
      <c r="FGK3235" s="231">
        <v>2018</v>
      </c>
      <c r="FGS3235" s="231">
        <v>2018</v>
      </c>
      <c r="FHA3235" s="231">
        <v>2018</v>
      </c>
      <c r="FHI3235" s="231">
        <v>2018</v>
      </c>
      <c r="FHQ3235" s="231">
        <v>2018</v>
      </c>
      <c r="FHY3235" s="231">
        <v>2018</v>
      </c>
      <c r="FIG3235" s="231">
        <v>2018</v>
      </c>
      <c r="FIO3235" s="231">
        <v>2018</v>
      </c>
      <c r="FIW3235" s="231">
        <v>2018</v>
      </c>
      <c r="FJE3235" s="231">
        <v>2018</v>
      </c>
      <c r="FJM3235" s="231">
        <v>2018</v>
      </c>
      <c r="FJU3235" s="231">
        <v>2018</v>
      </c>
      <c r="FKC3235" s="231">
        <v>2018</v>
      </c>
      <c r="FKK3235" s="231">
        <v>2018</v>
      </c>
      <c r="FKS3235" s="231">
        <v>2018</v>
      </c>
      <c r="FLA3235" s="231">
        <v>2018</v>
      </c>
      <c r="FLI3235" s="231">
        <v>2018</v>
      </c>
      <c r="FLQ3235" s="231">
        <v>2018</v>
      </c>
      <c r="FLY3235" s="231">
        <v>2018</v>
      </c>
      <c r="FMG3235" s="231">
        <v>2018</v>
      </c>
      <c r="FMO3235" s="231">
        <v>2018</v>
      </c>
      <c r="FMW3235" s="231">
        <v>2018</v>
      </c>
      <c r="FNE3235" s="231">
        <v>2018</v>
      </c>
      <c r="FNM3235" s="231">
        <v>2018</v>
      </c>
      <c r="FNU3235" s="231">
        <v>2018</v>
      </c>
      <c r="FOC3235" s="231">
        <v>2018</v>
      </c>
      <c r="FOK3235" s="231">
        <v>2018</v>
      </c>
      <c r="FOS3235" s="231">
        <v>2018</v>
      </c>
      <c r="FPA3235" s="231">
        <v>2018</v>
      </c>
      <c r="FPI3235" s="231">
        <v>2018</v>
      </c>
      <c r="FPQ3235" s="231">
        <v>2018</v>
      </c>
      <c r="FPY3235" s="231">
        <v>2018</v>
      </c>
      <c r="FQG3235" s="231">
        <v>2018</v>
      </c>
      <c r="FQO3235" s="231">
        <v>2018</v>
      </c>
      <c r="FQW3235" s="231">
        <v>2018</v>
      </c>
      <c r="FRE3235" s="231">
        <v>2018</v>
      </c>
      <c r="FRM3235" s="231">
        <v>2018</v>
      </c>
      <c r="FRU3235" s="231">
        <v>2018</v>
      </c>
      <c r="FSC3235" s="231">
        <v>2018</v>
      </c>
      <c r="FSK3235" s="231">
        <v>2018</v>
      </c>
      <c r="FSS3235" s="231">
        <v>2018</v>
      </c>
      <c r="FTA3235" s="231">
        <v>2018</v>
      </c>
      <c r="FTI3235" s="231">
        <v>2018</v>
      </c>
      <c r="FTQ3235" s="231">
        <v>2018</v>
      </c>
      <c r="FTY3235" s="231">
        <v>2018</v>
      </c>
      <c r="FUG3235" s="231">
        <v>2018</v>
      </c>
      <c r="FUO3235" s="231">
        <v>2018</v>
      </c>
      <c r="FUW3235" s="231">
        <v>2018</v>
      </c>
      <c r="FVE3235" s="231">
        <v>2018</v>
      </c>
      <c r="FVM3235" s="231">
        <v>2018</v>
      </c>
      <c r="FVU3235" s="231">
        <v>2018</v>
      </c>
      <c r="FWC3235" s="231">
        <v>2018</v>
      </c>
      <c r="FWK3235" s="231">
        <v>2018</v>
      </c>
      <c r="FWS3235" s="231">
        <v>2018</v>
      </c>
      <c r="FXA3235" s="231">
        <v>2018</v>
      </c>
      <c r="FXI3235" s="231">
        <v>2018</v>
      </c>
      <c r="FXQ3235" s="231">
        <v>2018</v>
      </c>
      <c r="FXY3235" s="231">
        <v>2018</v>
      </c>
      <c r="FYG3235" s="231">
        <v>2018</v>
      </c>
      <c r="FYO3235" s="231">
        <v>2018</v>
      </c>
      <c r="FYW3235" s="231">
        <v>2018</v>
      </c>
      <c r="FZE3235" s="231">
        <v>2018</v>
      </c>
      <c r="FZM3235" s="231">
        <v>2018</v>
      </c>
      <c r="FZU3235" s="231">
        <v>2018</v>
      </c>
      <c r="GAC3235" s="231">
        <v>2018</v>
      </c>
      <c r="GAK3235" s="231">
        <v>2018</v>
      </c>
      <c r="GAS3235" s="231">
        <v>2018</v>
      </c>
      <c r="GBA3235" s="231">
        <v>2018</v>
      </c>
      <c r="GBI3235" s="231">
        <v>2018</v>
      </c>
      <c r="GBQ3235" s="231">
        <v>2018</v>
      </c>
      <c r="GBY3235" s="231">
        <v>2018</v>
      </c>
      <c r="GCG3235" s="231">
        <v>2018</v>
      </c>
      <c r="GCO3235" s="231">
        <v>2018</v>
      </c>
      <c r="GCW3235" s="231">
        <v>2018</v>
      </c>
      <c r="GDE3235" s="231">
        <v>2018</v>
      </c>
      <c r="GDM3235" s="231">
        <v>2018</v>
      </c>
      <c r="GDU3235" s="231">
        <v>2018</v>
      </c>
      <c r="GEC3235" s="231">
        <v>2018</v>
      </c>
      <c r="GEK3235" s="231">
        <v>2018</v>
      </c>
      <c r="GES3235" s="231">
        <v>2018</v>
      </c>
      <c r="GFA3235" s="231">
        <v>2018</v>
      </c>
      <c r="GFI3235" s="231">
        <v>2018</v>
      </c>
      <c r="GFQ3235" s="231">
        <v>2018</v>
      </c>
      <c r="GFY3235" s="231">
        <v>2018</v>
      </c>
      <c r="GGG3235" s="231">
        <v>2018</v>
      </c>
      <c r="GGO3235" s="231">
        <v>2018</v>
      </c>
      <c r="GGW3235" s="231">
        <v>2018</v>
      </c>
      <c r="GHE3235" s="231">
        <v>2018</v>
      </c>
      <c r="GHM3235" s="231">
        <v>2018</v>
      </c>
      <c r="GHU3235" s="231">
        <v>2018</v>
      </c>
      <c r="GIC3235" s="231">
        <v>2018</v>
      </c>
      <c r="GIK3235" s="231">
        <v>2018</v>
      </c>
      <c r="GIS3235" s="231">
        <v>2018</v>
      </c>
      <c r="GJA3235" s="231">
        <v>2018</v>
      </c>
      <c r="GJI3235" s="231">
        <v>2018</v>
      </c>
      <c r="GJQ3235" s="231">
        <v>2018</v>
      </c>
      <c r="GJY3235" s="231">
        <v>2018</v>
      </c>
      <c r="GKG3235" s="231">
        <v>2018</v>
      </c>
      <c r="GKO3235" s="231">
        <v>2018</v>
      </c>
      <c r="GKW3235" s="231">
        <v>2018</v>
      </c>
      <c r="GLE3235" s="231">
        <v>2018</v>
      </c>
      <c r="GLM3235" s="231">
        <v>2018</v>
      </c>
      <c r="GLU3235" s="231">
        <v>2018</v>
      </c>
      <c r="GMC3235" s="231">
        <v>2018</v>
      </c>
      <c r="GMK3235" s="231">
        <v>2018</v>
      </c>
      <c r="GMS3235" s="231">
        <v>2018</v>
      </c>
      <c r="GNA3235" s="231">
        <v>2018</v>
      </c>
      <c r="GNI3235" s="231">
        <v>2018</v>
      </c>
      <c r="GNQ3235" s="231">
        <v>2018</v>
      </c>
      <c r="GNY3235" s="231">
        <v>2018</v>
      </c>
      <c r="GOG3235" s="231">
        <v>2018</v>
      </c>
      <c r="GOO3235" s="231">
        <v>2018</v>
      </c>
      <c r="GOW3235" s="231">
        <v>2018</v>
      </c>
      <c r="GPE3235" s="231">
        <v>2018</v>
      </c>
      <c r="GPM3235" s="231">
        <v>2018</v>
      </c>
      <c r="GPU3235" s="231">
        <v>2018</v>
      </c>
      <c r="GQC3235" s="231">
        <v>2018</v>
      </c>
      <c r="GQK3235" s="231">
        <v>2018</v>
      </c>
      <c r="GQS3235" s="231">
        <v>2018</v>
      </c>
      <c r="GRA3235" s="231">
        <v>2018</v>
      </c>
      <c r="GRI3235" s="231">
        <v>2018</v>
      </c>
      <c r="GRQ3235" s="231">
        <v>2018</v>
      </c>
      <c r="GRY3235" s="231">
        <v>2018</v>
      </c>
      <c r="GSG3235" s="231">
        <v>2018</v>
      </c>
      <c r="GSO3235" s="231">
        <v>2018</v>
      </c>
      <c r="GSW3235" s="231">
        <v>2018</v>
      </c>
      <c r="GTE3235" s="231">
        <v>2018</v>
      </c>
      <c r="GTM3235" s="231">
        <v>2018</v>
      </c>
      <c r="GTU3235" s="231">
        <v>2018</v>
      </c>
      <c r="GUC3235" s="231">
        <v>2018</v>
      </c>
      <c r="GUK3235" s="231">
        <v>2018</v>
      </c>
      <c r="GUS3235" s="231">
        <v>2018</v>
      </c>
      <c r="GVA3235" s="231">
        <v>2018</v>
      </c>
      <c r="GVI3235" s="231">
        <v>2018</v>
      </c>
      <c r="GVQ3235" s="231">
        <v>2018</v>
      </c>
      <c r="GVY3235" s="231">
        <v>2018</v>
      </c>
      <c r="GWG3235" s="231">
        <v>2018</v>
      </c>
      <c r="GWO3235" s="231">
        <v>2018</v>
      </c>
      <c r="GWW3235" s="231">
        <v>2018</v>
      </c>
      <c r="GXE3235" s="231">
        <v>2018</v>
      </c>
      <c r="GXM3235" s="231">
        <v>2018</v>
      </c>
      <c r="GXU3235" s="231">
        <v>2018</v>
      </c>
      <c r="GYC3235" s="231">
        <v>2018</v>
      </c>
      <c r="GYK3235" s="231">
        <v>2018</v>
      </c>
      <c r="GYS3235" s="231">
        <v>2018</v>
      </c>
      <c r="GZA3235" s="231">
        <v>2018</v>
      </c>
      <c r="GZI3235" s="231">
        <v>2018</v>
      </c>
      <c r="GZQ3235" s="231">
        <v>2018</v>
      </c>
      <c r="GZY3235" s="231">
        <v>2018</v>
      </c>
      <c r="HAG3235" s="231">
        <v>2018</v>
      </c>
      <c r="HAO3235" s="231">
        <v>2018</v>
      </c>
      <c r="HAW3235" s="231">
        <v>2018</v>
      </c>
      <c r="HBE3235" s="231">
        <v>2018</v>
      </c>
      <c r="HBM3235" s="231">
        <v>2018</v>
      </c>
      <c r="HBU3235" s="231">
        <v>2018</v>
      </c>
      <c r="HCC3235" s="231">
        <v>2018</v>
      </c>
      <c r="HCK3235" s="231">
        <v>2018</v>
      </c>
      <c r="HCS3235" s="231">
        <v>2018</v>
      </c>
      <c r="HDA3235" s="231">
        <v>2018</v>
      </c>
      <c r="HDI3235" s="231">
        <v>2018</v>
      </c>
      <c r="HDQ3235" s="231">
        <v>2018</v>
      </c>
      <c r="HDY3235" s="231">
        <v>2018</v>
      </c>
      <c r="HEG3235" s="231">
        <v>2018</v>
      </c>
      <c r="HEO3235" s="231">
        <v>2018</v>
      </c>
      <c r="HEW3235" s="231">
        <v>2018</v>
      </c>
      <c r="HFE3235" s="231">
        <v>2018</v>
      </c>
      <c r="HFM3235" s="231">
        <v>2018</v>
      </c>
      <c r="HFU3235" s="231">
        <v>2018</v>
      </c>
      <c r="HGC3235" s="231">
        <v>2018</v>
      </c>
      <c r="HGK3235" s="231">
        <v>2018</v>
      </c>
      <c r="HGS3235" s="231">
        <v>2018</v>
      </c>
      <c r="HHA3235" s="231">
        <v>2018</v>
      </c>
      <c r="HHI3235" s="231">
        <v>2018</v>
      </c>
      <c r="HHQ3235" s="231">
        <v>2018</v>
      </c>
      <c r="HHY3235" s="231">
        <v>2018</v>
      </c>
      <c r="HIG3235" s="231">
        <v>2018</v>
      </c>
      <c r="HIO3235" s="231">
        <v>2018</v>
      </c>
      <c r="HIW3235" s="231">
        <v>2018</v>
      </c>
      <c r="HJE3235" s="231">
        <v>2018</v>
      </c>
      <c r="HJM3235" s="231">
        <v>2018</v>
      </c>
      <c r="HJU3235" s="231">
        <v>2018</v>
      </c>
      <c r="HKC3235" s="231">
        <v>2018</v>
      </c>
      <c r="HKK3235" s="231">
        <v>2018</v>
      </c>
      <c r="HKS3235" s="231">
        <v>2018</v>
      </c>
      <c r="HLA3235" s="231">
        <v>2018</v>
      </c>
      <c r="HLI3235" s="231">
        <v>2018</v>
      </c>
      <c r="HLQ3235" s="231">
        <v>2018</v>
      </c>
      <c r="HLY3235" s="231">
        <v>2018</v>
      </c>
      <c r="HMG3235" s="231">
        <v>2018</v>
      </c>
      <c r="HMO3235" s="231">
        <v>2018</v>
      </c>
      <c r="HMW3235" s="231">
        <v>2018</v>
      </c>
      <c r="HNE3235" s="231">
        <v>2018</v>
      </c>
      <c r="HNM3235" s="231">
        <v>2018</v>
      </c>
      <c r="HNU3235" s="231">
        <v>2018</v>
      </c>
      <c r="HOC3235" s="231">
        <v>2018</v>
      </c>
      <c r="HOK3235" s="231">
        <v>2018</v>
      </c>
      <c r="HOS3235" s="231">
        <v>2018</v>
      </c>
      <c r="HPA3235" s="231">
        <v>2018</v>
      </c>
      <c r="HPI3235" s="231">
        <v>2018</v>
      </c>
      <c r="HPQ3235" s="231">
        <v>2018</v>
      </c>
      <c r="HPY3235" s="231">
        <v>2018</v>
      </c>
      <c r="HQG3235" s="231">
        <v>2018</v>
      </c>
      <c r="HQO3235" s="231">
        <v>2018</v>
      </c>
      <c r="HQW3235" s="231">
        <v>2018</v>
      </c>
      <c r="HRE3235" s="231">
        <v>2018</v>
      </c>
      <c r="HRM3235" s="231">
        <v>2018</v>
      </c>
      <c r="HRU3235" s="231">
        <v>2018</v>
      </c>
      <c r="HSC3235" s="231">
        <v>2018</v>
      </c>
      <c r="HSK3235" s="231">
        <v>2018</v>
      </c>
      <c r="HSS3235" s="231">
        <v>2018</v>
      </c>
      <c r="HTA3235" s="231">
        <v>2018</v>
      </c>
      <c r="HTI3235" s="231">
        <v>2018</v>
      </c>
      <c r="HTQ3235" s="231">
        <v>2018</v>
      </c>
      <c r="HTY3235" s="231">
        <v>2018</v>
      </c>
      <c r="HUG3235" s="231">
        <v>2018</v>
      </c>
      <c r="HUO3235" s="231">
        <v>2018</v>
      </c>
      <c r="HUW3235" s="231">
        <v>2018</v>
      </c>
      <c r="HVE3235" s="231">
        <v>2018</v>
      </c>
      <c r="HVM3235" s="231">
        <v>2018</v>
      </c>
      <c r="HVU3235" s="231">
        <v>2018</v>
      </c>
      <c r="HWC3235" s="231">
        <v>2018</v>
      </c>
      <c r="HWK3235" s="231">
        <v>2018</v>
      </c>
      <c r="HWS3235" s="231">
        <v>2018</v>
      </c>
      <c r="HXA3235" s="231">
        <v>2018</v>
      </c>
      <c r="HXI3235" s="231">
        <v>2018</v>
      </c>
      <c r="HXQ3235" s="231">
        <v>2018</v>
      </c>
      <c r="HXY3235" s="231">
        <v>2018</v>
      </c>
      <c r="HYG3235" s="231">
        <v>2018</v>
      </c>
      <c r="HYO3235" s="231">
        <v>2018</v>
      </c>
      <c r="HYW3235" s="231">
        <v>2018</v>
      </c>
      <c r="HZE3235" s="231">
        <v>2018</v>
      </c>
      <c r="HZM3235" s="231">
        <v>2018</v>
      </c>
      <c r="HZU3235" s="231">
        <v>2018</v>
      </c>
      <c r="IAC3235" s="231">
        <v>2018</v>
      </c>
      <c r="IAK3235" s="231">
        <v>2018</v>
      </c>
      <c r="IAS3235" s="231">
        <v>2018</v>
      </c>
      <c r="IBA3235" s="231">
        <v>2018</v>
      </c>
      <c r="IBI3235" s="231">
        <v>2018</v>
      </c>
      <c r="IBQ3235" s="231">
        <v>2018</v>
      </c>
      <c r="IBY3235" s="231">
        <v>2018</v>
      </c>
      <c r="ICG3235" s="231">
        <v>2018</v>
      </c>
      <c r="ICO3235" s="231">
        <v>2018</v>
      </c>
      <c r="ICW3235" s="231">
        <v>2018</v>
      </c>
      <c r="IDE3235" s="231">
        <v>2018</v>
      </c>
      <c r="IDM3235" s="231">
        <v>2018</v>
      </c>
      <c r="IDU3235" s="231">
        <v>2018</v>
      </c>
      <c r="IEC3235" s="231">
        <v>2018</v>
      </c>
      <c r="IEK3235" s="231">
        <v>2018</v>
      </c>
      <c r="IES3235" s="231">
        <v>2018</v>
      </c>
      <c r="IFA3235" s="231">
        <v>2018</v>
      </c>
      <c r="IFI3235" s="231">
        <v>2018</v>
      </c>
      <c r="IFQ3235" s="231">
        <v>2018</v>
      </c>
      <c r="IFY3235" s="231">
        <v>2018</v>
      </c>
      <c r="IGG3235" s="231">
        <v>2018</v>
      </c>
      <c r="IGO3235" s="231">
        <v>2018</v>
      </c>
      <c r="IGW3235" s="231">
        <v>2018</v>
      </c>
      <c r="IHE3235" s="231">
        <v>2018</v>
      </c>
      <c r="IHM3235" s="231">
        <v>2018</v>
      </c>
      <c r="IHU3235" s="231">
        <v>2018</v>
      </c>
      <c r="IIC3235" s="231">
        <v>2018</v>
      </c>
      <c r="IIK3235" s="231">
        <v>2018</v>
      </c>
      <c r="IIS3235" s="231">
        <v>2018</v>
      </c>
      <c r="IJA3235" s="231">
        <v>2018</v>
      </c>
      <c r="IJI3235" s="231">
        <v>2018</v>
      </c>
      <c r="IJQ3235" s="231">
        <v>2018</v>
      </c>
      <c r="IJY3235" s="231">
        <v>2018</v>
      </c>
      <c r="IKG3235" s="231">
        <v>2018</v>
      </c>
      <c r="IKO3235" s="231">
        <v>2018</v>
      </c>
      <c r="IKW3235" s="231">
        <v>2018</v>
      </c>
      <c r="ILE3235" s="231">
        <v>2018</v>
      </c>
      <c r="ILM3235" s="231">
        <v>2018</v>
      </c>
      <c r="ILU3235" s="231">
        <v>2018</v>
      </c>
      <c r="IMC3235" s="231">
        <v>2018</v>
      </c>
      <c r="IMK3235" s="231">
        <v>2018</v>
      </c>
      <c r="IMS3235" s="231">
        <v>2018</v>
      </c>
      <c r="INA3235" s="231">
        <v>2018</v>
      </c>
      <c r="INI3235" s="231">
        <v>2018</v>
      </c>
      <c r="INQ3235" s="231">
        <v>2018</v>
      </c>
      <c r="INY3235" s="231">
        <v>2018</v>
      </c>
      <c r="IOG3235" s="231">
        <v>2018</v>
      </c>
      <c r="IOO3235" s="231">
        <v>2018</v>
      </c>
      <c r="IOW3235" s="231">
        <v>2018</v>
      </c>
      <c r="IPE3235" s="231">
        <v>2018</v>
      </c>
      <c r="IPM3235" s="231">
        <v>2018</v>
      </c>
      <c r="IPU3235" s="231">
        <v>2018</v>
      </c>
      <c r="IQC3235" s="231">
        <v>2018</v>
      </c>
      <c r="IQK3235" s="231">
        <v>2018</v>
      </c>
      <c r="IQS3235" s="231">
        <v>2018</v>
      </c>
      <c r="IRA3235" s="231">
        <v>2018</v>
      </c>
      <c r="IRI3235" s="231">
        <v>2018</v>
      </c>
      <c r="IRQ3235" s="231">
        <v>2018</v>
      </c>
      <c r="IRY3235" s="231">
        <v>2018</v>
      </c>
      <c r="ISG3235" s="231">
        <v>2018</v>
      </c>
      <c r="ISO3235" s="231">
        <v>2018</v>
      </c>
      <c r="ISW3235" s="231">
        <v>2018</v>
      </c>
      <c r="ITE3235" s="231">
        <v>2018</v>
      </c>
      <c r="ITM3235" s="231">
        <v>2018</v>
      </c>
      <c r="ITU3235" s="231">
        <v>2018</v>
      </c>
      <c r="IUC3235" s="231">
        <v>2018</v>
      </c>
      <c r="IUK3235" s="231">
        <v>2018</v>
      </c>
      <c r="IUS3235" s="231">
        <v>2018</v>
      </c>
      <c r="IVA3235" s="231">
        <v>2018</v>
      </c>
      <c r="IVI3235" s="231">
        <v>2018</v>
      </c>
      <c r="IVQ3235" s="231">
        <v>2018</v>
      </c>
      <c r="IVY3235" s="231">
        <v>2018</v>
      </c>
      <c r="IWG3235" s="231">
        <v>2018</v>
      </c>
      <c r="IWO3235" s="231">
        <v>2018</v>
      </c>
      <c r="IWW3235" s="231">
        <v>2018</v>
      </c>
      <c r="IXE3235" s="231">
        <v>2018</v>
      </c>
      <c r="IXM3235" s="231">
        <v>2018</v>
      </c>
      <c r="IXU3235" s="231">
        <v>2018</v>
      </c>
      <c r="IYC3235" s="231">
        <v>2018</v>
      </c>
      <c r="IYK3235" s="231">
        <v>2018</v>
      </c>
      <c r="IYS3235" s="231">
        <v>2018</v>
      </c>
      <c r="IZA3235" s="231">
        <v>2018</v>
      </c>
      <c r="IZI3235" s="231">
        <v>2018</v>
      </c>
      <c r="IZQ3235" s="231">
        <v>2018</v>
      </c>
      <c r="IZY3235" s="231">
        <v>2018</v>
      </c>
      <c r="JAG3235" s="231">
        <v>2018</v>
      </c>
      <c r="JAO3235" s="231">
        <v>2018</v>
      </c>
      <c r="JAW3235" s="231">
        <v>2018</v>
      </c>
      <c r="JBE3235" s="231">
        <v>2018</v>
      </c>
      <c r="JBM3235" s="231">
        <v>2018</v>
      </c>
      <c r="JBU3235" s="231">
        <v>2018</v>
      </c>
      <c r="JCC3235" s="231">
        <v>2018</v>
      </c>
      <c r="JCK3235" s="231">
        <v>2018</v>
      </c>
      <c r="JCS3235" s="231">
        <v>2018</v>
      </c>
      <c r="JDA3235" s="231">
        <v>2018</v>
      </c>
      <c r="JDI3235" s="231">
        <v>2018</v>
      </c>
      <c r="JDQ3235" s="231">
        <v>2018</v>
      </c>
      <c r="JDY3235" s="231">
        <v>2018</v>
      </c>
      <c r="JEG3235" s="231">
        <v>2018</v>
      </c>
      <c r="JEO3235" s="231">
        <v>2018</v>
      </c>
      <c r="JEW3235" s="231">
        <v>2018</v>
      </c>
      <c r="JFE3235" s="231">
        <v>2018</v>
      </c>
      <c r="JFM3235" s="231">
        <v>2018</v>
      </c>
      <c r="JFU3235" s="231">
        <v>2018</v>
      </c>
      <c r="JGC3235" s="231">
        <v>2018</v>
      </c>
      <c r="JGK3235" s="231">
        <v>2018</v>
      </c>
      <c r="JGS3235" s="231">
        <v>2018</v>
      </c>
      <c r="JHA3235" s="231">
        <v>2018</v>
      </c>
      <c r="JHI3235" s="231">
        <v>2018</v>
      </c>
      <c r="JHQ3235" s="231">
        <v>2018</v>
      </c>
      <c r="JHY3235" s="231">
        <v>2018</v>
      </c>
      <c r="JIG3235" s="231">
        <v>2018</v>
      </c>
      <c r="JIO3235" s="231">
        <v>2018</v>
      </c>
      <c r="JIW3235" s="231">
        <v>2018</v>
      </c>
      <c r="JJE3235" s="231">
        <v>2018</v>
      </c>
      <c r="JJM3235" s="231">
        <v>2018</v>
      </c>
      <c r="JJU3235" s="231">
        <v>2018</v>
      </c>
      <c r="JKC3235" s="231">
        <v>2018</v>
      </c>
      <c r="JKK3235" s="231">
        <v>2018</v>
      </c>
      <c r="JKS3235" s="231">
        <v>2018</v>
      </c>
      <c r="JLA3235" s="231">
        <v>2018</v>
      </c>
      <c r="JLI3235" s="231">
        <v>2018</v>
      </c>
      <c r="JLQ3235" s="231">
        <v>2018</v>
      </c>
      <c r="JLY3235" s="231">
        <v>2018</v>
      </c>
      <c r="JMG3235" s="231">
        <v>2018</v>
      </c>
      <c r="JMO3235" s="231">
        <v>2018</v>
      </c>
      <c r="JMW3235" s="231">
        <v>2018</v>
      </c>
      <c r="JNE3235" s="231">
        <v>2018</v>
      </c>
      <c r="JNM3235" s="231">
        <v>2018</v>
      </c>
      <c r="JNU3235" s="231">
        <v>2018</v>
      </c>
      <c r="JOC3235" s="231">
        <v>2018</v>
      </c>
      <c r="JOK3235" s="231">
        <v>2018</v>
      </c>
      <c r="JOS3235" s="231">
        <v>2018</v>
      </c>
      <c r="JPA3235" s="231">
        <v>2018</v>
      </c>
      <c r="JPI3235" s="231">
        <v>2018</v>
      </c>
      <c r="JPQ3235" s="231">
        <v>2018</v>
      </c>
      <c r="JPY3235" s="231">
        <v>2018</v>
      </c>
      <c r="JQG3235" s="231">
        <v>2018</v>
      </c>
      <c r="JQO3235" s="231">
        <v>2018</v>
      </c>
      <c r="JQW3235" s="231">
        <v>2018</v>
      </c>
      <c r="JRE3235" s="231">
        <v>2018</v>
      </c>
      <c r="JRM3235" s="231">
        <v>2018</v>
      </c>
      <c r="JRU3235" s="231">
        <v>2018</v>
      </c>
      <c r="JSC3235" s="231">
        <v>2018</v>
      </c>
      <c r="JSK3235" s="231">
        <v>2018</v>
      </c>
      <c r="JSS3235" s="231">
        <v>2018</v>
      </c>
      <c r="JTA3235" s="231">
        <v>2018</v>
      </c>
      <c r="JTI3235" s="231">
        <v>2018</v>
      </c>
      <c r="JTQ3235" s="231">
        <v>2018</v>
      </c>
      <c r="JTY3235" s="231">
        <v>2018</v>
      </c>
      <c r="JUG3235" s="231">
        <v>2018</v>
      </c>
      <c r="JUO3235" s="231">
        <v>2018</v>
      </c>
      <c r="JUW3235" s="231">
        <v>2018</v>
      </c>
      <c r="JVE3235" s="231">
        <v>2018</v>
      </c>
      <c r="JVM3235" s="231">
        <v>2018</v>
      </c>
      <c r="JVU3235" s="231">
        <v>2018</v>
      </c>
      <c r="JWC3235" s="231">
        <v>2018</v>
      </c>
      <c r="JWK3235" s="231">
        <v>2018</v>
      </c>
      <c r="JWS3235" s="231">
        <v>2018</v>
      </c>
      <c r="JXA3235" s="231">
        <v>2018</v>
      </c>
      <c r="JXI3235" s="231">
        <v>2018</v>
      </c>
      <c r="JXQ3235" s="231">
        <v>2018</v>
      </c>
      <c r="JXY3235" s="231">
        <v>2018</v>
      </c>
      <c r="JYG3235" s="231">
        <v>2018</v>
      </c>
      <c r="JYO3235" s="231">
        <v>2018</v>
      </c>
      <c r="JYW3235" s="231">
        <v>2018</v>
      </c>
      <c r="JZE3235" s="231">
        <v>2018</v>
      </c>
      <c r="JZM3235" s="231">
        <v>2018</v>
      </c>
      <c r="JZU3235" s="231">
        <v>2018</v>
      </c>
      <c r="KAC3235" s="231">
        <v>2018</v>
      </c>
      <c r="KAK3235" s="231">
        <v>2018</v>
      </c>
      <c r="KAS3235" s="231">
        <v>2018</v>
      </c>
      <c r="KBA3235" s="231">
        <v>2018</v>
      </c>
      <c r="KBI3235" s="231">
        <v>2018</v>
      </c>
      <c r="KBQ3235" s="231">
        <v>2018</v>
      </c>
      <c r="KBY3235" s="231">
        <v>2018</v>
      </c>
      <c r="KCG3235" s="231">
        <v>2018</v>
      </c>
      <c r="KCO3235" s="231">
        <v>2018</v>
      </c>
      <c r="KCW3235" s="231">
        <v>2018</v>
      </c>
      <c r="KDE3235" s="231">
        <v>2018</v>
      </c>
      <c r="KDM3235" s="231">
        <v>2018</v>
      </c>
      <c r="KDU3235" s="231">
        <v>2018</v>
      </c>
      <c r="KEC3235" s="231">
        <v>2018</v>
      </c>
      <c r="KEK3235" s="231">
        <v>2018</v>
      </c>
      <c r="KES3235" s="231">
        <v>2018</v>
      </c>
      <c r="KFA3235" s="231">
        <v>2018</v>
      </c>
      <c r="KFI3235" s="231">
        <v>2018</v>
      </c>
      <c r="KFQ3235" s="231">
        <v>2018</v>
      </c>
      <c r="KFY3235" s="231">
        <v>2018</v>
      </c>
      <c r="KGG3235" s="231">
        <v>2018</v>
      </c>
      <c r="KGO3235" s="231">
        <v>2018</v>
      </c>
      <c r="KGW3235" s="231">
        <v>2018</v>
      </c>
      <c r="KHE3235" s="231">
        <v>2018</v>
      </c>
      <c r="KHM3235" s="231">
        <v>2018</v>
      </c>
      <c r="KHU3235" s="231">
        <v>2018</v>
      </c>
      <c r="KIC3235" s="231">
        <v>2018</v>
      </c>
      <c r="KIK3235" s="231">
        <v>2018</v>
      </c>
      <c r="KIS3235" s="231">
        <v>2018</v>
      </c>
      <c r="KJA3235" s="231">
        <v>2018</v>
      </c>
      <c r="KJI3235" s="231">
        <v>2018</v>
      </c>
      <c r="KJQ3235" s="231">
        <v>2018</v>
      </c>
      <c r="KJY3235" s="231">
        <v>2018</v>
      </c>
      <c r="KKG3235" s="231">
        <v>2018</v>
      </c>
      <c r="KKO3235" s="231">
        <v>2018</v>
      </c>
      <c r="KKW3235" s="231">
        <v>2018</v>
      </c>
      <c r="KLE3235" s="231">
        <v>2018</v>
      </c>
      <c r="KLM3235" s="231">
        <v>2018</v>
      </c>
      <c r="KLU3235" s="231">
        <v>2018</v>
      </c>
      <c r="KMC3235" s="231">
        <v>2018</v>
      </c>
      <c r="KMK3235" s="231">
        <v>2018</v>
      </c>
      <c r="KMS3235" s="231">
        <v>2018</v>
      </c>
      <c r="KNA3235" s="231">
        <v>2018</v>
      </c>
      <c r="KNI3235" s="231">
        <v>2018</v>
      </c>
      <c r="KNQ3235" s="231">
        <v>2018</v>
      </c>
      <c r="KNY3235" s="231">
        <v>2018</v>
      </c>
      <c r="KOG3235" s="231">
        <v>2018</v>
      </c>
      <c r="KOO3235" s="231">
        <v>2018</v>
      </c>
      <c r="KOW3235" s="231">
        <v>2018</v>
      </c>
      <c r="KPE3235" s="231">
        <v>2018</v>
      </c>
      <c r="KPM3235" s="231">
        <v>2018</v>
      </c>
      <c r="KPU3235" s="231">
        <v>2018</v>
      </c>
      <c r="KQC3235" s="231">
        <v>2018</v>
      </c>
      <c r="KQK3235" s="231">
        <v>2018</v>
      </c>
      <c r="KQS3235" s="231">
        <v>2018</v>
      </c>
      <c r="KRA3235" s="231">
        <v>2018</v>
      </c>
      <c r="KRI3235" s="231">
        <v>2018</v>
      </c>
      <c r="KRQ3235" s="231">
        <v>2018</v>
      </c>
      <c r="KRY3235" s="231">
        <v>2018</v>
      </c>
      <c r="KSG3235" s="231">
        <v>2018</v>
      </c>
      <c r="KSO3235" s="231">
        <v>2018</v>
      </c>
      <c r="KSW3235" s="231">
        <v>2018</v>
      </c>
      <c r="KTE3235" s="231">
        <v>2018</v>
      </c>
      <c r="KTM3235" s="231">
        <v>2018</v>
      </c>
      <c r="KTU3235" s="231">
        <v>2018</v>
      </c>
      <c r="KUC3235" s="231">
        <v>2018</v>
      </c>
      <c r="KUK3235" s="231">
        <v>2018</v>
      </c>
      <c r="KUS3235" s="231">
        <v>2018</v>
      </c>
      <c r="KVA3235" s="231">
        <v>2018</v>
      </c>
      <c r="KVI3235" s="231">
        <v>2018</v>
      </c>
      <c r="KVQ3235" s="231">
        <v>2018</v>
      </c>
      <c r="KVY3235" s="231">
        <v>2018</v>
      </c>
      <c r="KWG3235" s="231">
        <v>2018</v>
      </c>
      <c r="KWO3235" s="231">
        <v>2018</v>
      </c>
      <c r="KWW3235" s="231">
        <v>2018</v>
      </c>
      <c r="KXE3235" s="231">
        <v>2018</v>
      </c>
      <c r="KXM3235" s="231">
        <v>2018</v>
      </c>
      <c r="KXU3235" s="231">
        <v>2018</v>
      </c>
      <c r="KYC3235" s="231">
        <v>2018</v>
      </c>
      <c r="KYK3235" s="231">
        <v>2018</v>
      </c>
      <c r="KYS3235" s="231">
        <v>2018</v>
      </c>
      <c r="KZA3235" s="231">
        <v>2018</v>
      </c>
      <c r="KZI3235" s="231">
        <v>2018</v>
      </c>
      <c r="KZQ3235" s="231">
        <v>2018</v>
      </c>
      <c r="KZY3235" s="231">
        <v>2018</v>
      </c>
      <c r="LAG3235" s="231">
        <v>2018</v>
      </c>
      <c r="LAO3235" s="231">
        <v>2018</v>
      </c>
      <c r="LAW3235" s="231">
        <v>2018</v>
      </c>
      <c r="LBE3235" s="231">
        <v>2018</v>
      </c>
      <c r="LBM3235" s="231">
        <v>2018</v>
      </c>
      <c r="LBU3235" s="231">
        <v>2018</v>
      </c>
      <c r="LCC3235" s="231">
        <v>2018</v>
      </c>
      <c r="LCK3235" s="231">
        <v>2018</v>
      </c>
      <c r="LCS3235" s="231">
        <v>2018</v>
      </c>
      <c r="LDA3235" s="231">
        <v>2018</v>
      </c>
      <c r="LDI3235" s="231">
        <v>2018</v>
      </c>
      <c r="LDQ3235" s="231">
        <v>2018</v>
      </c>
      <c r="LDY3235" s="231">
        <v>2018</v>
      </c>
      <c r="LEG3235" s="231">
        <v>2018</v>
      </c>
      <c r="LEO3235" s="231">
        <v>2018</v>
      </c>
      <c r="LEW3235" s="231">
        <v>2018</v>
      </c>
      <c r="LFE3235" s="231">
        <v>2018</v>
      </c>
      <c r="LFM3235" s="231">
        <v>2018</v>
      </c>
      <c r="LFU3235" s="231">
        <v>2018</v>
      </c>
      <c r="LGC3235" s="231">
        <v>2018</v>
      </c>
      <c r="LGK3235" s="231">
        <v>2018</v>
      </c>
      <c r="LGS3235" s="231">
        <v>2018</v>
      </c>
      <c r="LHA3235" s="231">
        <v>2018</v>
      </c>
      <c r="LHI3235" s="231">
        <v>2018</v>
      </c>
      <c r="LHQ3235" s="231">
        <v>2018</v>
      </c>
      <c r="LHY3235" s="231">
        <v>2018</v>
      </c>
      <c r="LIG3235" s="231">
        <v>2018</v>
      </c>
      <c r="LIO3235" s="231">
        <v>2018</v>
      </c>
      <c r="LIW3235" s="231">
        <v>2018</v>
      </c>
      <c r="LJE3235" s="231">
        <v>2018</v>
      </c>
      <c r="LJM3235" s="231">
        <v>2018</v>
      </c>
      <c r="LJU3235" s="231">
        <v>2018</v>
      </c>
      <c r="LKC3235" s="231">
        <v>2018</v>
      </c>
      <c r="LKK3235" s="231">
        <v>2018</v>
      </c>
      <c r="LKS3235" s="231">
        <v>2018</v>
      </c>
      <c r="LLA3235" s="231">
        <v>2018</v>
      </c>
      <c r="LLI3235" s="231">
        <v>2018</v>
      </c>
      <c r="LLQ3235" s="231">
        <v>2018</v>
      </c>
      <c r="LLY3235" s="231">
        <v>2018</v>
      </c>
      <c r="LMG3235" s="231">
        <v>2018</v>
      </c>
      <c r="LMO3235" s="231">
        <v>2018</v>
      </c>
      <c r="LMW3235" s="231">
        <v>2018</v>
      </c>
      <c r="LNE3235" s="231">
        <v>2018</v>
      </c>
      <c r="LNM3235" s="231">
        <v>2018</v>
      </c>
      <c r="LNU3235" s="231">
        <v>2018</v>
      </c>
      <c r="LOC3235" s="231">
        <v>2018</v>
      </c>
      <c r="LOK3235" s="231">
        <v>2018</v>
      </c>
      <c r="LOS3235" s="231">
        <v>2018</v>
      </c>
      <c r="LPA3235" s="231">
        <v>2018</v>
      </c>
      <c r="LPI3235" s="231">
        <v>2018</v>
      </c>
      <c r="LPQ3235" s="231">
        <v>2018</v>
      </c>
      <c r="LPY3235" s="231">
        <v>2018</v>
      </c>
      <c r="LQG3235" s="231">
        <v>2018</v>
      </c>
      <c r="LQO3235" s="231">
        <v>2018</v>
      </c>
      <c r="LQW3235" s="231">
        <v>2018</v>
      </c>
      <c r="LRE3235" s="231">
        <v>2018</v>
      </c>
      <c r="LRM3235" s="231">
        <v>2018</v>
      </c>
      <c r="LRU3235" s="231">
        <v>2018</v>
      </c>
      <c r="LSC3235" s="231">
        <v>2018</v>
      </c>
      <c r="LSK3235" s="231">
        <v>2018</v>
      </c>
      <c r="LSS3235" s="231">
        <v>2018</v>
      </c>
      <c r="LTA3235" s="231">
        <v>2018</v>
      </c>
      <c r="LTI3235" s="231">
        <v>2018</v>
      </c>
      <c r="LTQ3235" s="231">
        <v>2018</v>
      </c>
      <c r="LTY3235" s="231">
        <v>2018</v>
      </c>
      <c r="LUG3235" s="231">
        <v>2018</v>
      </c>
      <c r="LUO3235" s="231">
        <v>2018</v>
      </c>
      <c r="LUW3235" s="231">
        <v>2018</v>
      </c>
      <c r="LVE3235" s="231">
        <v>2018</v>
      </c>
      <c r="LVM3235" s="231">
        <v>2018</v>
      </c>
      <c r="LVU3235" s="231">
        <v>2018</v>
      </c>
      <c r="LWC3235" s="231">
        <v>2018</v>
      </c>
      <c r="LWK3235" s="231">
        <v>2018</v>
      </c>
      <c r="LWS3235" s="231">
        <v>2018</v>
      </c>
      <c r="LXA3235" s="231">
        <v>2018</v>
      </c>
      <c r="LXI3235" s="231">
        <v>2018</v>
      </c>
      <c r="LXQ3235" s="231">
        <v>2018</v>
      </c>
      <c r="LXY3235" s="231">
        <v>2018</v>
      </c>
      <c r="LYG3235" s="231">
        <v>2018</v>
      </c>
      <c r="LYO3235" s="231">
        <v>2018</v>
      </c>
      <c r="LYW3235" s="231">
        <v>2018</v>
      </c>
      <c r="LZE3235" s="231">
        <v>2018</v>
      </c>
      <c r="LZM3235" s="231">
        <v>2018</v>
      </c>
      <c r="LZU3235" s="231">
        <v>2018</v>
      </c>
      <c r="MAC3235" s="231">
        <v>2018</v>
      </c>
      <c r="MAK3235" s="231">
        <v>2018</v>
      </c>
      <c r="MAS3235" s="231">
        <v>2018</v>
      </c>
      <c r="MBA3235" s="231">
        <v>2018</v>
      </c>
      <c r="MBI3235" s="231">
        <v>2018</v>
      </c>
      <c r="MBQ3235" s="231">
        <v>2018</v>
      </c>
      <c r="MBY3235" s="231">
        <v>2018</v>
      </c>
      <c r="MCG3235" s="231">
        <v>2018</v>
      </c>
      <c r="MCO3235" s="231">
        <v>2018</v>
      </c>
      <c r="MCW3235" s="231">
        <v>2018</v>
      </c>
      <c r="MDE3235" s="231">
        <v>2018</v>
      </c>
      <c r="MDM3235" s="231">
        <v>2018</v>
      </c>
      <c r="MDU3235" s="231">
        <v>2018</v>
      </c>
      <c r="MEC3235" s="231">
        <v>2018</v>
      </c>
      <c r="MEK3235" s="231">
        <v>2018</v>
      </c>
      <c r="MES3235" s="231">
        <v>2018</v>
      </c>
      <c r="MFA3235" s="231">
        <v>2018</v>
      </c>
      <c r="MFI3235" s="231">
        <v>2018</v>
      </c>
      <c r="MFQ3235" s="231">
        <v>2018</v>
      </c>
      <c r="MFY3235" s="231">
        <v>2018</v>
      </c>
      <c r="MGG3235" s="231">
        <v>2018</v>
      </c>
      <c r="MGO3235" s="231">
        <v>2018</v>
      </c>
      <c r="MGW3235" s="231">
        <v>2018</v>
      </c>
      <c r="MHE3235" s="231">
        <v>2018</v>
      </c>
      <c r="MHM3235" s="231">
        <v>2018</v>
      </c>
      <c r="MHU3235" s="231">
        <v>2018</v>
      </c>
      <c r="MIC3235" s="231">
        <v>2018</v>
      </c>
      <c r="MIK3235" s="231">
        <v>2018</v>
      </c>
      <c r="MIS3235" s="231">
        <v>2018</v>
      </c>
      <c r="MJA3235" s="231">
        <v>2018</v>
      </c>
      <c r="MJI3235" s="231">
        <v>2018</v>
      </c>
      <c r="MJQ3235" s="231">
        <v>2018</v>
      </c>
      <c r="MJY3235" s="231">
        <v>2018</v>
      </c>
      <c r="MKG3235" s="231">
        <v>2018</v>
      </c>
      <c r="MKO3235" s="231">
        <v>2018</v>
      </c>
      <c r="MKW3235" s="231">
        <v>2018</v>
      </c>
      <c r="MLE3235" s="231">
        <v>2018</v>
      </c>
      <c r="MLM3235" s="231">
        <v>2018</v>
      </c>
      <c r="MLU3235" s="231">
        <v>2018</v>
      </c>
      <c r="MMC3235" s="231">
        <v>2018</v>
      </c>
      <c r="MMK3235" s="231">
        <v>2018</v>
      </c>
      <c r="MMS3235" s="231">
        <v>2018</v>
      </c>
      <c r="MNA3235" s="231">
        <v>2018</v>
      </c>
      <c r="MNI3235" s="231">
        <v>2018</v>
      </c>
      <c r="MNQ3235" s="231">
        <v>2018</v>
      </c>
      <c r="MNY3235" s="231">
        <v>2018</v>
      </c>
      <c r="MOG3235" s="231">
        <v>2018</v>
      </c>
      <c r="MOO3235" s="231">
        <v>2018</v>
      </c>
      <c r="MOW3235" s="231">
        <v>2018</v>
      </c>
      <c r="MPE3235" s="231">
        <v>2018</v>
      </c>
      <c r="MPM3235" s="231">
        <v>2018</v>
      </c>
      <c r="MPU3235" s="231">
        <v>2018</v>
      </c>
      <c r="MQC3235" s="231">
        <v>2018</v>
      </c>
      <c r="MQK3235" s="231">
        <v>2018</v>
      </c>
      <c r="MQS3235" s="231">
        <v>2018</v>
      </c>
      <c r="MRA3235" s="231">
        <v>2018</v>
      </c>
      <c r="MRI3235" s="231">
        <v>2018</v>
      </c>
      <c r="MRQ3235" s="231">
        <v>2018</v>
      </c>
      <c r="MRY3235" s="231">
        <v>2018</v>
      </c>
      <c r="MSG3235" s="231">
        <v>2018</v>
      </c>
      <c r="MSO3235" s="231">
        <v>2018</v>
      </c>
      <c r="MSW3235" s="231">
        <v>2018</v>
      </c>
      <c r="MTE3235" s="231">
        <v>2018</v>
      </c>
      <c r="MTM3235" s="231">
        <v>2018</v>
      </c>
      <c r="MTU3235" s="231">
        <v>2018</v>
      </c>
      <c r="MUC3235" s="231">
        <v>2018</v>
      </c>
      <c r="MUK3235" s="231">
        <v>2018</v>
      </c>
      <c r="MUS3235" s="231">
        <v>2018</v>
      </c>
      <c r="MVA3235" s="231">
        <v>2018</v>
      </c>
      <c r="MVI3235" s="231">
        <v>2018</v>
      </c>
      <c r="MVQ3235" s="231">
        <v>2018</v>
      </c>
      <c r="MVY3235" s="231">
        <v>2018</v>
      </c>
      <c r="MWG3235" s="231">
        <v>2018</v>
      </c>
      <c r="MWO3235" s="231">
        <v>2018</v>
      </c>
      <c r="MWW3235" s="231">
        <v>2018</v>
      </c>
      <c r="MXE3235" s="231">
        <v>2018</v>
      </c>
      <c r="MXM3235" s="231">
        <v>2018</v>
      </c>
      <c r="MXU3235" s="231">
        <v>2018</v>
      </c>
      <c r="MYC3235" s="231">
        <v>2018</v>
      </c>
      <c r="MYK3235" s="231">
        <v>2018</v>
      </c>
      <c r="MYS3235" s="231">
        <v>2018</v>
      </c>
      <c r="MZA3235" s="231">
        <v>2018</v>
      </c>
      <c r="MZI3235" s="231">
        <v>2018</v>
      </c>
      <c r="MZQ3235" s="231">
        <v>2018</v>
      </c>
      <c r="MZY3235" s="231">
        <v>2018</v>
      </c>
      <c r="NAG3235" s="231">
        <v>2018</v>
      </c>
      <c r="NAO3235" s="231">
        <v>2018</v>
      </c>
      <c r="NAW3235" s="231">
        <v>2018</v>
      </c>
      <c r="NBE3235" s="231">
        <v>2018</v>
      </c>
      <c r="NBM3235" s="231">
        <v>2018</v>
      </c>
      <c r="NBU3235" s="231">
        <v>2018</v>
      </c>
      <c r="NCC3235" s="231">
        <v>2018</v>
      </c>
      <c r="NCK3235" s="231">
        <v>2018</v>
      </c>
      <c r="NCS3235" s="231">
        <v>2018</v>
      </c>
      <c r="NDA3235" s="231">
        <v>2018</v>
      </c>
      <c r="NDI3235" s="231">
        <v>2018</v>
      </c>
      <c r="NDQ3235" s="231">
        <v>2018</v>
      </c>
      <c r="NDY3235" s="231">
        <v>2018</v>
      </c>
      <c r="NEG3235" s="231">
        <v>2018</v>
      </c>
      <c r="NEO3235" s="231">
        <v>2018</v>
      </c>
      <c r="NEW3235" s="231">
        <v>2018</v>
      </c>
      <c r="NFE3235" s="231">
        <v>2018</v>
      </c>
      <c r="NFM3235" s="231">
        <v>2018</v>
      </c>
      <c r="NFU3235" s="231">
        <v>2018</v>
      </c>
      <c r="NGC3235" s="231">
        <v>2018</v>
      </c>
      <c r="NGK3235" s="231">
        <v>2018</v>
      </c>
      <c r="NGS3235" s="231">
        <v>2018</v>
      </c>
      <c r="NHA3235" s="231">
        <v>2018</v>
      </c>
      <c r="NHI3235" s="231">
        <v>2018</v>
      </c>
      <c r="NHQ3235" s="231">
        <v>2018</v>
      </c>
      <c r="NHY3235" s="231">
        <v>2018</v>
      </c>
      <c r="NIG3235" s="231">
        <v>2018</v>
      </c>
      <c r="NIO3235" s="231">
        <v>2018</v>
      </c>
      <c r="NIW3235" s="231">
        <v>2018</v>
      </c>
      <c r="NJE3235" s="231">
        <v>2018</v>
      </c>
      <c r="NJM3235" s="231">
        <v>2018</v>
      </c>
      <c r="NJU3235" s="231">
        <v>2018</v>
      </c>
      <c r="NKC3235" s="231">
        <v>2018</v>
      </c>
      <c r="NKK3235" s="231">
        <v>2018</v>
      </c>
      <c r="NKS3235" s="231">
        <v>2018</v>
      </c>
      <c r="NLA3235" s="231">
        <v>2018</v>
      </c>
      <c r="NLI3235" s="231">
        <v>2018</v>
      </c>
      <c r="NLQ3235" s="231">
        <v>2018</v>
      </c>
      <c r="NLY3235" s="231">
        <v>2018</v>
      </c>
      <c r="NMG3235" s="231">
        <v>2018</v>
      </c>
      <c r="NMO3235" s="231">
        <v>2018</v>
      </c>
      <c r="NMW3235" s="231">
        <v>2018</v>
      </c>
      <c r="NNE3235" s="231">
        <v>2018</v>
      </c>
      <c r="NNM3235" s="231">
        <v>2018</v>
      </c>
      <c r="NNU3235" s="231">
        <v>2018</v>
      </c>
      <c r="NOC3235" s="231">
        <v>2018</v>
      </c>
      <c r="NOK3235" s="231">
        <v>2018</v>
      </c>
      <c r="NOS3235" s="231">
        <v>2018</v>
      </c>
      <c r="NPA3235" s="231">
        <v>2018</v>
      </c>
      <c r="NPI3235" s="231">
        <v>2018</v>
      </c>
      <c r="NPQ3235" s="231">
        <v>2018</v>
      </c>
      <c r="NPY3235" s="231">
        <v>2018</v>
      </c>
      <c r="NQG3235" s="231">
        <v>2018</v>
      </c>
      <c r="NQO3235" s="231">
        <v>2018</v>
      </c>
      <c r="NQW3235" s="231">
        <v>2018</v>
      </c>
      <c r="NRE3235" s="231">
        <v>2018</v>
      </c>
      <c r="NRM3235" s="231">
        <v>2018</v>
      </c>
      <c r="NRU3235" s="231">
        <v>2018</v>
      </c>
      <c r="NSC3235" s="231">
        <v>2018</v>
      </c>
      <c r="NSK3235" s="231">
        <v>2018</v>
      </c>
      <c r="NSS3235" s="231">
        <v>2018</v>
      </c>
      <c r="NTA3235" s="231">
        <v>2018</v>
      </c>
      <c r="NTI3235" s="231">
        <v>2018</v>
      </c>
      <c r="NTQ3235" s="231">
        <v>2018</v>
      </c>
      <c r="NTY3235" s="231">
        <v>2018</v>
      </c>
      <c r="NUG3235" s="231">
        <v>2018</v>
      </c>
      <c r="NUO3235" s="231">
        <v>2018</v>
      </c>
      <c r="NUW3235" s="231">
        <v>2018</v>
      </c>
      <c r="NVE3235" s="231">
        <v>2018</v>
      </c>
      <c r="NVM3235" s="231">
        <v>2018</v>
      </c>
      <c r="NVU3235" s="231">
        <v>2018</v>
      </c>
      <c r="NWC3235" s="231">
        <v>2018</v>
      </c>
      <c r="NWK3235" s="231">
        <v>2018</v>
      </c>
      <c r="NWS3235" s="231">
        <v>2018</v>
      </c>
      <c r="NXA3235" s="231">
        <v>2018</v>
      </c>
      <c r="NXI3235" s="231">
        <v>2018</v>
      </c>
      <c r="NXQ3235" s="231">
        <v>2018</v>
      </c>
      <c r="NXY3235" s="231">
        <v>2018</v>
      </c>
      <c r="NYG3235" s="231">
        <v>2018</v>
      </c>
      <c r="NYO3235" s="231">
        <v>2018</v>
      </c>
      <c r="NYW3235" s="231">
        <v>2018</v>
      </c>
      <c r="NZE3235" s="231">
        <v>2018</v>
      </c>
      <c r="NZM3235" s="231">
        <v>2018</v>
      </c>
      <c r="NZU3235" s="231">
        <v>2018</v>
      </c>
      <c r="OAC3235" s="231">
        <v>2018</v>
      </c>
      <c r="OAK3235" s="231">
        <v>2018</v>
      </c>
      <c r="OAS3235" s="231">
        <v>2018</v>
      </c>
      <c r="OBA3235" s="231">
        <v>2018</v>
      </c>
      <c r="OBI3235" s="231">
        <v>2018</v>
      </c>
      <c r="OBQ3235" s="231">
        <v>2018</v>
      </c>
      <c r="OBY3235" s="231">
        <v>2018</v>
      </c>
      <c r="OCG3235" s="231">
        <v>2018</v>
      </c>
      <c r="OCO3235" s="231">
        <v>2018</v>
      </c>
      <c r="OCW3235" s="231">
        <v>2018</v>
      </c>
      <c r="ODE3235" s="231">
        <v>2018</v>
      </c>
      <c r="ODM3235" s="231">
        <v>2018</v>
      </c>
      <c r="ODU3235" s="231">
        <v>2018</v>
      </c>
      <c r="OEC3235" s="231">
        <v>2018</v>
      </c>
      <c r="OEK3235" s="231">
        <v>2018</v>
      </c>
      <c r="OES3235" s="231">
        <v>2018</v>
      </c>
      <c r="OFA3235" s="231">
        <v>2018</v>
      </c>
      <c r="OFI3235" s="231">
        <v>2018</v>
      </c>
      <c r="OFQ3235" s="231">
        <v>2018</v>
      </c>
      <c r="OFY3235" s="231">
        <v>2018</v>
      </c>
      <c r="OGG3235" s="231">
        <v>2018</v>
      </c>
      <c r="OGO3235" s="231">
        <v>2018</v>
      </c>
      <c r="OGW3235" s="231">
        <v>2018</v>
      </c>
      <c r="OHE3235" s="231">
        <v>2018</v>
      </c>
      <c r="OHM3235" s="231">
        <v>2018</v>
      </c>
      <c r="OHU3235" s="231">
        <v>2018</v>
      </c>
      <c r="OIC3235" s="231">
        <v>2018</v>
      </c>
      <c r="OIK3235" s="231">
        <v>2018</v>
      </c>
      <c r="OIS3235" s="231">
        <v>2018</v>
      </c>
      <c r="OJA3235" s="231">
        <v>2018</v>
      </c>
      <c r="OJI3235" s="231">
        <v>2018</v>
      </c>
      <c r="OJQ3235" s="231">
        <v>2018</v>
      </c>
      <c r="OJY3235" s="231">
        <v>2018</v>
      </c>
      <c r="OKG3235" s="231">
        <v>2018</v>
      </c>
      <c r="OKO3235" s="231">
        <v>2018</v>
      </c>
      <c r="OKW3235" s="231">
        <v>2018</v>
      </c>
      <c r="OLE3235" s="231">
        <v>2018</v>
      </c>
      <c r="OLM3235" s="231">
        <v>2018</v>
      </c>
      <c r="OLU3235" s="231">
        <v>2018</v>
      </c>
      <c r="OMC3235" s="231">
        <v>2018</v>
      </c>
      <c r="OMK3235" s="231">
        <v>2018</v>
      </c>
      <c r="OMS3235" s="231">
        <v>2018</v>
      </c>
      <c r="ONA3235" s="231">
        <v>2018</v>
      </c>
      <c r="ONI3235" s="231">
        <v>2018</v>
      </c>
      <c r="ONQ3235" s="231">
        <v>2018</v>
      </c>
      <c r="ONY3235" s="231">
        <v>2018</v>
      </c>
      <c r="OOG3235" s="231">
        <v>2018</v>
      </c>
      <c r="OOO3235" s="231">
        <v>2018</v>
      </c>
      <c r="OOW3235" s="231">
        <v>2018</v>
      </c>
      <c r="OPE3235" s="231">
        <v>2018</v>
      </c>
      <c r="OPM3235" s="231">
        <v>2018</v>
      </c>
      <c r="OPU3235" s="231">
        <v>2018</v>
      </c>
      <c r="OQC3235" s="231">
        <v>2018</v>
      </c>
      <c r="OQK3235" s="231">
        <v>2018</v>
      </c>
      <c r="OQS3235" s="231">
        <v>2018</v>
      </c>
      <c r="ORA3235" s="231">
        <v>2018</v>
      </c>
      <c r="ORI3235" s="231">
        <v>2018</v>
      </c>
      <c r="ORQ3235" s="231">
        <v>2018</v>
      </c>
      <c r="ORY3235" s="231">
        <v>2018</v>
      </c>
      <c r="OSG3235" s="231">
        <v>2018</v>
      </c>
      <c r="OSO3235" s="231">
        <v>2018</v>
      </c>
      <c r="OSW3235" s="231">
        <v>2018</v>
      </c>
      <c r="OTE3235" s="231">
        <v>2018</v>
      </c>
      <c r="OTM3235" s="231">
        <v>2018</v>
      </c>
      <c r="OTU3235" s="231">
        <v>2018</v>
      </c>
      <c r="OUC3235" s="231">
        <v>2018</v>
      </c>
      <c r="OUK3235" s="231">
        <v>2018</v>
      </c>
      <c r="OUS3235" s="231">
        <v>2018</v>
      </c>
      <c r="OVA3235" s="231">
        <v>2018</v>
      </c>
      <c r="OVI3235" s="231">
        <v>2018</v>
      </c>
      <c r="OVQ3235" s="231">
        <v>2018</v>
      </c>
      <c r="OVY3235" s="231">
        <v>2018</v>
      </c>
      <c r="OWG3235" s="231">
        <v>2018</v>
      </c>
      <c r="OWO3235" s="231">
        <v>2018</v>
      </c>
      <c r="OWW3235" s="231">
        <v>2018</v>
      </c>
      <c r="OXE3235" s="231">
        <v>2018</v>
      </c>
      <c r="OXM3235" s="231">
        <v>2018</v>
      </c>
      <c r="OXU3235" s="231">
        <v>2018</v>
      </c>
      <c r="OYC3235" s="231">
        <v>2018</v>
      </c>
      <c r="OYK3235" s="231">
        <v>2018</v>
      </c>
      <c r="OYS3235" s="231">
        <v>2018</v>
      </c>
      <c r="OZA3235" s="231">
        <v>2018</v>
      </c>
      <c r="OZI3235" s="231">
        <v>2018</v>
      </c>
      <c r="OZQ3235" s="231">
        <v>2018</v>
      </c>
      <c r="OZY3235" s="231">
        <v>2018</v>
      </c>
      <c r="PAG3235" s="231">
        <v>2018</v>
      </c>
      <c r="PAO3235" s="231">
        <v>2018</v>
      </c>
      <c r="PAW3235" s="231">
        <v>2018</v>
      </c>
      <c r="PBE3235" s="231">
        <v>2018</v>
      </c>
      <c r="PBM3235" s="231">
        <v>2018</v>
      </c>
      <c r="PBU3235" s="231">
        <v>2018</v>
      </c>
      <c r="PCC3235" s="231">
        <v>2018</v>
      </c>
      <c r="PCK3235" s="231">
        <v>2018</v>
      </c>
      <c r="PCS3235" s="231">
        <v>2018</v>
      </c>
      <c r="PDA3235" s="231">
        <v>2018</v>
      </c>
      <c r="PDI3235" s="231">
        <v>2018</v>
      </c>
      <c r="PDQ3235" s="231">
        <v>2018</v>
      </c>
      <c r="PDY3235" s="231">
        <v>2018</v>
      </c>
      <c r="PEG3235" s="231">
        <v>2018</v>
      </c>
      <c r="PEO3235" s="231">
        <v>2018</v>
      </c>
      <c r="PEW3235" s="231">
        <v>2018</v>
      </c>
      <c r="PFE3235" s="231">
        <v>2018</v>
      </c>
      <c r="PFM3235" s="231">
        <v>2018</v>
      </c>
      <c r="PFU3235" s="231">
        <v>2018</v>
      </c>
      <c r="PGC3235" s="231">
        <v>2018</v>
      </c>
      <c r="PGK3235" s="231">
        <v>2018</v>
      </c>
      <c r="PGS3235" s="231">
        <v>2018</v>
      </c>
      <c r="PHA3235" s="231">
        <v>2018</v>
      </c>
      <c r="PHI3235" s="231">
        <v>2018</v>
      </c>
      <c r="PHQ3235" s="231">
        <v>2018</v>
      </c>
      <c r="PHY3235" s="231">
        <v>2018</v>
      </c>
      <c r="PIG3235" s="231">
        <v>2018</v>
      </c>
      <c r="PIO3235" s="231">
        <v>2018</v>
      </c>
      <c r="PIW3235" s="231">
        <v>2018</v>
      </c>
      <c r="PJE3235" s="231">
        <v>2018</v>
      </c>
      <c r="PJM3235" s="231">
        <v>2018</v>
      </c>
      <c r="PJU3235" s="231">
        <v>2018</v>
      </c>
      <c r="PKC3235" s="231">
        <v>2018</v>
      </c>
      <c r="PKK3235" s="231">
        <v>2018</v>
      </c>
      <c r="PKS3235" s="231">
        <v>2018</v>
      </c>
      <c r="PLA3235" s="231">
        <v>2018</v>
      </c>
      <c r="PLI3235" s="231">
        <v>2018</v>
      </c>
      <c r="PLQ3235" s="231">
        <v>2018</v>
      </c>
      <c r="PLY3235" s="231">
        <v>2018</v>
      </c>
      <c r="PMG3235" s="231">
        <v>2018</v>
      </c>
      <c r="PMO3235" s="231">
        <v>2018</v>
      </c>
      <c r="PMW3235" s="231">
        <v>2018</v>
      </c>
      <c r="PNE3235" s="231">
        <v>2018</v>
      </c>
      <c r="PNM3235" s="231">
        <v>2018</v>
      </c>
      <c r="PNU3235" s="231">
        <v>2018</v>
      </c>
      <c r="POC3235" s="231">
        <v>2018</v>
      </c>
      <c r="POK3235" s="231">
        <v>2018</v>
      </c>
      <c r="POS3235" s="231">
        <v>2018</v>
      </c>
      <c r="PPA3235" s="231">
        <v>2018</v>
      </c>
      <c r="PPI3235" s="231">
        <v>2018</v>
      </c>
      <c r="PPQ3235" s="231">
        <v>2018</v>
      </c>
      <c r="PPY3235" s="231">
        <v>2018</v>
      </c>
      <c r="PQG3235" s="231">
        <v>2018</v>
      </c>
      <c r="PQO3235" s="231">
        <v>2018</v>
      </c>
      <c r="PQW3235" s="231">
        <v>2018</v>
      </c>
      <c r="PRE3235" s="231">
        <v>2018</v>
      </c>
      <c r="PRM3235" s="231">
        <v>2018</v>
      </c>
      <c r="PRU3235" s="231">
        <v>2018</v>
      </c>
      <c r="PSC3235" s="231">
        <v>2018</v>
      </c>
      <c r="PSK3235" s="231">
        <v>2018</v>
      </c>
      <c r="PSS3235" s="231">
        <v>2018</v>
      </c>
      <c r="PTA3235" s="231">
        <v>2018</v>
      </c>
      <c r="PTI3235" s="231">
        <v>2018</v>
      </c>
      <c r="PTQ3235" s="231">
        <v>2018</v>
      </c>
      <c r="PTY3235" s="231">
        <v>2018</v>
      </c>
      <c r="PUG3235" s="231">
        <v>2018</v>
      </c>
      <c r="PUO3235" s="231">
        <v>2018</v>
      </c>
      <c r="PUW3235" s="231">
        <v>2018</v>
      </c>
      <c r="PVE3235" s="231">
        <v>2018</v>
      </c>
      <c r="PVM3235" s="231">
        <v>2018</v>
      </c>
      <c r="PVU3235" s="231">
        <v>2018</v>
      </c>
      <c r="PWC3235" s="231">
        <v>2018</v>
      </c>
      <c r="PWK3235" s="231">
        <v>2018</v>
      </c>
      <c r="PWS3235" s="231">
        <v>2018</v>
      </c>
      <c r="PXA3235" s="231">
        <v>2018</v>
      </c>
      <c r="PXI3235" s="231">
        <v>2018</v>
      </c>
      <c r="PXQ3235" s="231">
        <v>2018</v>
      </c>
      <c r="PXY3235" s="231">
        <v>2018</v>
      </c>
      <c r="PYG3235" s="231">
        <v>2018</v>
      </c>
      <c r="PYO3235" s="231">
        <v>2018</v>
      </c>
      <c r="PYW3235" s="231">
        <v>2018</v>
      </c>
      <c r="PZE3235" s="231">
        <v>2018</v>
      </c>
      <c r="PZM3235" s="231">
        <v>2018</v>
      </c>
      <c r="PZU3235" s="231">
        <v>2018</v>
      </c>
      <c r="QAC3235" s="231">
        <v>2018</v>
      </c>
      <c r="QAK3235" s="231">
        <v>2018</v>
      </c>
      <c r="QAS3235" s="231">
        <v>2018</v>
      </c>
      <c r="QBA3235" s="231">
        <v>2018</v>
      </c>
      <c r="QBI3235" s="231">
        <v>2018</v>
      </c>
      <c r="QBQ3235" s="231">
        <v>2018</v>
      </c>
      <c r="QBY3235" s="231">
        <v>2018</v>
      </c>
      <c r="QCG3235" s="231">
        <v>2018</v>
      </c>
      <c r="QCO3235" s="231">
        <v>2018</v>
      </c>
      <c r="QCW3235" s="231">
        <v>2018</v>
      </c>
      <c r="QDE3235" s="231">
        <v>2018</v>
      </c>
      <c r="QDM3235" s="231">
        <v>2018</v>
      </c>
      <c r="QDU3235" s="231">
        <v>2018</v>
      </c>
      <c r="QEC3235" s="231">
        <v>2018</v>
      </c>
      <c r="QEK3235" s="231">
        <v>2018</v>
      </c>
      <c r="QES3235" s="231">
        <v>2018</v>
      </c>
      <c r="QFA3235" s="231">
        <v>2018</v>
      </c>
      <c r="QFI3235" s="231">
        <v>2018</v>
      </c>
      <c r="QFQ3235" s="231">
        <v>2018</v>
      </c>
      <c r="QFY3235" s="231">
        <v>2018</v>
      </c>
      <c r="QGG3235" s="231">
        <v>2018</v>
      </c>
      <c r="QGO3235" s="231">
        <v>2018</v>
      </c>
      <c r="QGW3235" s="231">
        <v>2018</v>
      </c>
      <c r="QHE3235" s="231">
        <v>2018</v>
      </c>
      <c r="QHM3235" s="231">
        <v>2018</v>
      </c>
      <c r="QHU3235" s="231">
        <v>2018</v>
      </c>
      <c r="QIC3235" s="231">
        <v>2018</v>
      </c>
      <c r="QIK3235" s="231">
        <v>2018</v>
      </c>
      <c r="QIS3235" s="231">
        <v>2018</v>
      </c>
      <c r="QJA3235" s="231">
        <v>2018</v>
      </c>
      <c r="QJI3235" s="231">
        <v>2018</v>
      </c>
      <c r="QJQ3235" s="231">
        <v>2018</v>
      </c>
      <c r="QJY3235" s="231">
        <v>2018</v>
      </c>
      <c r="QKG3235" s="231">
        <v>2018</v>
      </c>
      <c r="QKO3235" s="231">
        <v>2018</v>
      </c>
      <c r="QKW3235" s="231">
        <v>2018</v>
      </c>
      <c r="QLE3235" s="231">
        <v>2018</v>
      </c>
      <c r="QLM3235" s="231">
        <v>2018</v>
      </c>
      <c r="QLU3235" s="231">
        <v>2018</v>
      </c>
      <c r="QMC3235" s="231">
        <v>2018</v>
      </c>
      <c r="QMK3235" s="231">
        <v>2018</v>
      </c>
      <c r="QMS3235" s="231">
        <v>2018</v>
      </c>
      <c r="QNA3235" s="231">
        <v>2018</v>
      </c>
      <c r="QNI3235" s="231">
        <v>2018</v>
      </c>
      <c r="QNQ3235" s="231">
        <v>2018</v>
      </c>
      <c r="QNY3235" s="231">
        <v>2018</v>
      </c>
      <c r="QOG3235" s="231">
        <v>2018</v>
      </c>
      <c r="QOO3235" s="231">
        <v>2018</v>
      </c>
      <c r="QOW3235" s="231">
        <v>2018</v>
      </c>
      <c r="QPE3235" s="231">
        <v>2018</v>
      </c>
      <c r="QPM3235" s="231">
        <v>2018</v>
      </c>
      <c r="QPU3235" s="231">
        <v>2018</v>
      </c>
      <c r="QQC3235" s="231">
        <v>2018</v>
      </c>
      <c r="QQK3235" s="231">
        <v>2018</v>
      </c>
      <c r="QQS3235" s="231">
        <v>2018</v>
      </c>
      <c r="QRA3235" s="231">
        <v>2018</v>
      </c>
      <c r="QRI3235" s="231">
        <v>2018</v>
      </c>
      <c r="QRQ3235" s="231">
        <v>2018</v>
      </c>
      <c r="QRY3235" s="231">
        <v>2018</v>
      </c>
      <c r="QSG3235" s="231">
        <v>2018</v>
      </c>
      <c r="QSO3235" s="231">
        <v>2018</v>
      </c>
      <c r="QSW3235" s="231">
        <v>2018</v>
      </c>
      <c r="QTE3235" s="231">
        <v>2018</v>
      </c>
      <c r="QTM3235" s="231">
        <v>2018</v>
      </c>
      <c r="QTU3235" s="231">
        <v>2018</v>
      </c>
      <c r="QUC3235" s="231">
        <v>2018</v>
      </c>
      <c r="QUK3235" s="231">
        <v>2018</v>
      </c>
      <c r="QUS3235" s="231">
        <v>2018</v>
      </c>
      <c r="QVA3235" s="231">
        <v>2018</v>
      </c>
      <c r="QVI3235" s="231">
        <v>2018</v>
      </c>
      <c r="QVQ3235" s="231">
        <v>2018</v>
      </c>
      <c r="QVY3235" s="231">
        <v>2018</v>
      </c>
      <c r="QWG3235" s="231">
        <v>2018</v>
      </c>
      <c r="QWO3235" s="231">
        <v>2018</v>
      </c>
      <c r="QWW3235" s="231">
        <v>2018</v>
      </c>
      <c r="QXE3235" s="231">
        <v>2018</v>
      </c>
      <c r="QXM3235" s="231">
        <v>2018</v>
      </c>
      <c r="QXU3235" s="231">
        <v>2018</v>
      </c>
      <c r="QYC3235" s="231">
        <v>2018</v>
      </c>
      <c r="QYK3235" s="231">
        <v>2018</v>
      </c>
      <c r="QYS3235" s="231">
        <v>2018</v>
      </c>
      <c r="QZA3235" s="231">
        <v>2018</v>
      </c>
      <c r="QZI3235" s="231">
        <v>2018</v>
      </c>
      <c r="QZQ3235" s="231">
        <v>2018</v>
      </c>
      <c r="QZY3235" s="231">
        <v>2018</v>
      </c>
      <c r="RAG3235" s="231">
        <v>2018</v>
      </c>
      <c r="RAO3235" s="231">
        <v>2018</v>
      </c>
      <c r="RAW3235" s="231">
        <v>2018</v>
      </c>
      <c r="RBE3235" s="231">
        <v>2018</v>
      </c>
      <c r="RBM3235" s="231">
        <v>2018</v>
      </c>
      <c r="RBU3235" s="231">
        <v>2018</v>
      </c>
      <c r="RCC3235" s="231">
        <v>2018</v>
      </c>
      <c r="RCK3235" s="231">
        <v>2018</v>
      </c>
      <c r="RCS3235" s="231">
        <v>2018</v>
      </c>
      <c r="RDA3235" s="231">
        <v>2018</v>
      </c>
      <c r="RDI3235" s="231">
        <v>2018</v>
      </c>
      <c r="RDQ3235" s="231">
        <v>2018</v>
      </c>
      <c r="RDY3235" s="231">
        <v>2018</v>
      </c>
      <c r="REG3235" s="231">
        <v>2018</v>
      </c>
      <c r="REO3235" s="231">
        <v>2018</v>
      </c>
      <c r="REW3235" s="231">
        <v>2018</v>
      </c>
      <c r="RFE3235" s="231">
        <v>2018</v>
      </c>
      <c r="RFM3235" s="231">
        <v>2018</v>
      </c>
      <c r="RFU3235" s="231">
        <v>2018</v>
      </c>
      <c r="RGC3235" s="231">
        <v>2018</v>
      </c>
      <c r="RGK3235" s="231">
        <v>2018</v>
      </c>
      <c r="RGS3235" s="231">
        <v>2018</v>
      </c>
      <c r="RHA3235" s="231">
        <v>2018</v>
      </c>
      <c r="RHI3235" s="231">
        <v>2018</v>
      </c>
      <c r="RHQ3235" s="231">
        <v>2018</v>
      </c>
      <c r="RHY3235" s="231">
        <v>2018</v>
      </c>
      <c r="RIG3235" s="231">
        <v>2018</v>
      </c>
      <c r="RIO3235" s="231">
        <v>2018</v>
      </c>
      <c r="RIW3235" s="231">
        <v>2018</v>
      </c>
      <c r="RJE3235" s="231">
        <v>2018</v>
      </c>
      <c r="RJM3235" s="231">
        <v>2018</v>
      </c>
      <c r="RJU3235" s="231">
        <v>2018</v>
      </c>
      <c r="RKC3235" s="231">
        <v>2018</v>
      </c>
      <c r="RKK3235" s="231">
        <v>2018</v>
      </c>
      <c r="RKS3235" s="231">
        <v>2018</v>
      </c>
      <c r="RLA3235" s="231">
        <v>2018</v>
      </c>
      <c r="RLI3235" s="231">
        <v>2018</v>
      </c>
      <c r="RLQ3235" s="231">
        <v>2018</v>
      </c>
      <c r="RLY3235" s="231">
        <v>2018</v>
      </c>
      <c r="RMG3235" s="231">
        <v>2018</v>
      </c>
      <c r="RMO3235" s="231">
        <v>2018</v>
      </c>
      <c r="RMW3235" s="231">
        <v>2018</v>
      </c>
      <c r="RNE3235" s="231">
        <v>2018</v>
      </c>
      <c r="RNM3235" s="231">
        <v>2018</v>
      </c>
      <c r="RNU3235" s="231">
        <v>2018</v>
      </c>
      <c r="ROC3235" s="231">
        <v>2018</v>
      </c>
      <c r="ROK3235" s="231">
        <v>2018</v>
      </c>
      <c r="ROS3235" s="231">
        <v>2018</v>
      </c>
      <c r="RPA3235" s="231">
        <v>2018</v>
      </c>
      <c r="RPI3235" s="231">
        <v>2018</v>
      </c>
      <c r="RPQ3235" s="231">
        <v>2018</v>
      </c>
      <c r="RPY3235" s="231">
        <v>2018</v>
      </c>
      <c r="RQG3235" s="231">
        <v>2018</v>
      </c>
      <c r="RQO3235" s="231">
        <v>2018</v>
      </c>
      <c r="RQW3235" s="231">
        <v>2018</v>
      </c>
      <c r="RRE3235" s="231">
        <v>2018</v>
      </c>
      <c r="RRM3235" s="231">
        <v>2018</v>
      </c>
      <c r="RRU3235" s="231">
        <v>2018</v>
      </c>
      <c r="RSC3235" s="231">
        <v>2018</v>
      </c>
      <c r="RSK3235" s="231">
        <v>2018</v>
      </c>
      <c r="RSS3235" s="231">
        <v>2018</v>
      </c>
      <c r="RTA3235" s="231">
        <v>2018</v>
      </c>
      <c r="RTI3235" s="231">
        <v>2018</v>
      </c>
      <c r="RTQ3235" s="231">
        <v>2018</v>
      </c>
      <c r="RTY3235" s="231">
        <v>2018</v>
      </c>
      <c r="RUG3235" s="231">
        <v>2018</v>
      </c>
      <c r="RUO3235" s="231">
        <v>2018</v>
      </c>
      <c r="RUW3235" s="231">
        <v>2018</v>
      </c>
      <c r="RVE3235" s="231">
        <v>2018</v>
      </c>
      <c r="RVM3235" s="231">
        <v>2018</v>
      </c>
      <c r="RVU3235" s="231">
        <v>2018</v>
      </c>
      <c r="RWC3235" s="231">
        <v>2018</v>
      </c>
      <c r="RWK3235" s="231">
        <v>2018</v>
      </c>
      <c r="RWS3235" s="231">
        <v>2018</v>
      </c>
      <c r="RXA3235" s="231">
        <v>2018</v>
      </c>
      <c r="RXI3235" s="231">
        <v>2018</v>
      </c>
      <c r="RXQ3235" s="231">
        <v>2018</v>
      </c>
      <c r="RXY3235" s="231">
        <v>2018</v>
      </c>
      <c r="RYG3235" s="231">
        <v>2018</v>
      </c>
      <c r="RYO3235" s="231">
        <v>2018</v>
      </c>
      <c r="RYW3235" s="231">
        <v>2018</v>
      </c>
      <c r="RZE3235" s="231">
        <v>2018</v>
      </c>
      <c r="RZM3235" s="231">
        <v>2018</v>
      </c>
      <c r="RZU3235" s="231">
        <v>2018</v>
      </c>
      <c r="SAC3235" s="231">
        <v>2018</v>
      </c>
      <c r="SAK3235" s="231">
        <v>2018</v>
      </c>
      <c r="SAS3235" s="231">
        <v>2018</v>
      </c>
      <c r="SBA3235" s="231">
        <v>2018</v>
      </c>
      <c r="SBI3235" s="231">
        <v>2018</v>
      </c>
      <c r="SBQ3235" s="231">
        <v>2018</v>
      </c>
      <c r="SBY3235" s="231">
        <v>2018</v>
      </c>
      <c r="SCG3235" s="231">
        <v>2018</v>
      </c>
      <c r="SCO3235" s="231">
        <v>2018</v>
      </c>
      <c r="SCW3235" s="231">
        <v>2018</v>
      </c>
      <c r="SDE3235" s="231">
        <v>2018</v>
      </c>
      <c r="SDM3235" s="231">
        <v>2018</v>
      </c>
      <c r="SDU3235" s="231">
        <v>2018</v>
      </c>
      <c r="SEC3235" s="231">
        <v>2018</v>
      </c>
      <c r="SEK3235" s="231">
        <v>2018</v>
      </c>
      <c r="SES3235" s="231">
        <v>2018</v>
      </c>
      <c r="SFA3235" s="231">
        <v>2018</v>
      </c>
      <c r="SFI3235" s="231">
        <v>2018</v>
      </c>
      <c r="SFQ3235" s="231">
        <v>2018</v>
      </c>
      <c r="SFY3235" s="231">
        <v>2018</v>
      </c>
      <c r="SGG3235" s="231">
        <v>2018</v>
      </c>
      <c r="SGO3235" s="231">
        <v>2018</v>
      </c>
      <c r="SGW3235" s="231">
        <v>2018</v>
      </c>
      <c r="SHE3235" s="231">
        <v>2018</v>
      </c>
      <c r="SHM3235" s="231">
        <v>2018</v>
      </c>
      <c r="SHU3235" s="231">
        <v>2018</v>
      </c>
      <c r="SIC3235" s="231">
        <v>2018</v>
      </c>
      <c r="SIK3235" s="231">
        <v>2018</v>
      </c>
      <c r="SIS3235" s="231">
        <v>2018</v>
      </c>
      <c r="SJA3235" s="231">
        <v>2018</v>
      </c>
      <c r="SJI3235" s="231">
        <v>2018</v>
      </c>
      <c r="SJQ3235" s="231">
        <v>2018</v>
      </c>
      <c r="SJY3235" s="231">
        <v>2018</v>
      </c>
      <c r="SKG3235" s="231">
        <v>2018</v>
      </c>
      <c r="SKO3235" s="231">
        <v>2018</v>
      </c>
      <c r="SKW3235" s="231">
        <v>2018</v>
      </c>
      <c r="SLE3235" s="231">
        <v>2018</v>
      </c>
      <c r="SLM3235" s="231">
        <v>2018</v>
      </c>
      <c r="SLU3235" s="231">
        <v>2018</v>
      </c>
      <c r="SMC3235" s="231">
        <v>2018</v>
      </c>
      <c r="SMK3235" s="231">
        <v>2018</v>
      </c>
      <c r="SMS3235" s="231">
        <v>2018</v>
      </c>
      <c r="SNA3235" s="231">
        <v>2018</v>
      </c>
      <c r="SNI3235" s="231">
        <v>2018</v>
      </c>
      <c r="SNQ3235" s="231">
        <v>2018</v>
      </c>
      <c r="SNY3235" s="231">
        <v>2018</v>
      </c>
      <c r="SOG3235" s="231">
        <v>2018</v>
      </c>
      <c r="SOO3235" s="231">
        <v>2018</v>
      </c>
      <c r="SOW3235" s="231">
        <v>2018</v>
      </c>
      <c r="SPE3235" s="231">
        <v>2018</v>
      </c>
      <c r="SPM3235" s="231">
        <v>2018</v>
      </c>
      <c r="SPU3235" s="231">
        <v>2018</v>
      </c>
      <c r="SQC3235" s="231">
        <v>2018</v>
      </c>
      <c r="SQK3235" s="231">
        <v>2018</v>
      </c>
      <c r="SQS3235" s="231">
        <v>2018</v>
      </c>
      <c r="SRA3235" s="231">
        <v>2018</v>
      </c>
      <c r="SRI3235" s="231">
        <v>2018</v>
      </c>
      <c r="SRQ3235" s="231">
        <v>2018</v>
      </c>
      <c r="SRY3235" s="231">
        <v>2018</v>
      </c>
      <c r="SSG3235" s="231">
        <v>2018</v>
      </c>
      <c r="SSO3235" s="231">
        <v>2018</v>
      </c>
      <c r="SSW3235" s="231">
        <v>2018</v>
      </c>
      <c r="STE3235" s="231">
        <v>2018</v>
      </c>
      <c r="STM3235" s="231">
        <v>2018</v>
      </c>
      <c r="STU3235" s="231">
        <v>2018</v>
      </c>
      <c r="SUC3235" s="231">
        <v>2018</v>
      </c>
      <c r="SUK3235" s="231">
        <v>2018</v>
      </c>
      <c r="SUS3235" s="231">
        <v>2018</v>
      </c>
      <c r="SVA3235" s="231">
        <v>2018</v>
      </c>
      <c r="SVI3235" s="231">
        <v>2018</v>
      </c>
      <c r="SVQ3235" s="231">
        <v>2018</v>
      </c>
      <c r="SVY3235" s="231">
        <v>2018</v>
      </c>
      <c r="SWG3235" s="231">
        <v>2018</v>
      </c>
      <c r="SWO3235" s="231">
        <v>2018</v>
      </c>
      <c r="SWW3235" s="231">
        <v>2018</v>
      </c>
      <c r="SXE3235" s="231">
        <v>2018</v>
      </c>
      <c r="SXM3235" s="231">
        <v>2018</v>
      </c>
      <c r="SXU3235" s="231">
        <v>2018</v>
      </c>
      <c r="SYC3235" s="231">
        <v>2018</v>
      </c>
      <c r="SYK3235" s="231">
        <v>2018</v>
      </c>
      <c r="SYS3235" s="231">
        <v>2018</v>
      </c>
      <c r="SZA3235" s="231">
        <v>2018</v>
      </c>
      <c r="SZI3235" s="231">
        <v>2018</v>
      </c>
      <c r="SZQ3235" s="231">
        <v>2018</v>
      </c>
      <c r="SZY3235" s="231">
        <v>2018</v>
      </c>
      <c r="TAG3235" s="231">
        <v>2018</v>
      </c>
      <c r="TAO3235" s="231">
        <v>2018</v>
      </c>
      <c r="TAW3235" s="231">
        <v>2018</v>
      </c>
      <c r="TBE3235" s="231">
        <v>2018</v>
      </c>
      <c r="TBM3235" s="231">
        <v>2018</v>
      </c>
      <c r="TBU3235" s="231">
        <v>2018</v>
      </c>
      <c r="TCC3235" s="231">
        <v>2018</v>
      </c>
      <c r="TCK3235" s="231">
        <v>2018</v>
      </c>
      <c r="TCS3235" s="231">
        <v>2018</v>
      </c>
      <c r="TDA3235" s="231">
        <v>2018</v>
      </c>
      <c r="TDI3235" s="231">
        <v>2018</v>
      </c>
      <c r="TDQ3235" s="231">
        <v>2018</v>
      </c>
      <c r="TDY3235" s="231">
        <v>2018</v>
      </c>
      <c r="TEG3235" s="231">
        <v>2018</v>
      </c>
      <c r="TEO3235" s="231">
        <v>2018</v>
      </c>
      <c r="TEW3235" s="231">
        <v>2018</v>
      </c>
      <c r="TFE3235" s="231">
        <v>2018</v>
      </c>
      <c r="TFM3235" s="231">
        <v>2018</v>
      </c>
      <c r="TFU3235" s="231">
        <v>2018</v>
      </c>
      <c r="TGC3235" s="231">
        <v>2018</v>
      </c>
      <c r="TGK3235" s="231">
        <v>2018</v>
      </c>
      <c r="TGS3235" s="231">
        <v>2018</v>
      </c>
      <c r="THA3235" s="231">
        <v>2018</v>
      </c>
      <c r="THI3235" s="231">
        <v>2018</v>
      </c>
      <c r="THQ3235" s="231">
        <v>2018</v>
      </c>
      <c r="THY3235" s="231">
        <v>2018</v>
      </c>
      <c r="TIG3235" s="231">
        <v>2018</v>
      </c>
      <c r="TIO3235" s="231">
        <v>2018</v>
      </c>
      <c r="TIW3235" s="231">
        <v>2018</v>
      </c>
      <c r="TJE3235" s="231">
        <v>2018</v>
      </c>
      <c r="TJM3235" s="231">
        <v>2018</v>
      </c>
      <c r="TJU3235" s="231">
        <v>2018</v>
      </c>
      <c r="TKC3235" s="231">
        <v>2018</v>
      </c>
      <c r="TKK3235" s="231">
        <v>2018</v>
      </c>
      <c r="TKS3235" s="231">
        <v>2018</v>
      </c>
      <c r="TLA3235" s="231">
        <v>2018</v>
      </c>
      <c r="TLI3235" s="231">
        <v>2018</v>
      </c>
      <c r="TLQ3235" s="231">
        <v>2018</v>
      </c>
      <c r="TLY3235" s="231">
        <v>2018</v>
      </c>
      <c r="TMG3235" s="231">
        <v>2018</v>
      </c>
      <c r="TMO3235" s="231">
        <v>2018</v>
      </c>
      <c r="TMW3235" s="231">
        <v>2018</v>
      </c>
      <c r="TNE3235" s="231">
        <v>2018</v>
      </c>
      <c r="TNM3235" s="231">
        <v>2018</v>
      </c>
      <c r="TNU3235" s="231">
        <v>2018</v>
      </c>
      <c r="TOC3235" s="231">
        <v>2018</v>
      </c>
      <c r="TOK3235" s="231">
        <v>2018</v>
      </c>
      <c r="TOS3235" s="231">
        <v>2018</v>
      </c>
      <c r="TPA3235" s="231">
        <v>2018</v>
      </c>
      <c r="TPI3235" s="231">
        <v>2018</v>
      </c>
      <c r="TPQ3235" s="231">
        <v>2018</v>
      </c>
      <c r="TPY3235" s="231">
        <v>2018</v>
      </c>
      <c r="TQG3235" s="231">
        <v>2018</v>
      </c>
      <c r="TQO3235" s="231">
        <v>2018</v>
      </c>
      <c r="TQW3235" s="231">
        <v>2018</v>
      </c>
      <c r="TRE3235" s="231">
        <v>2018</v>
      </c>
      <c r="TRM3235" s="231">
        <v>2018</v>
      </c>
      <c r="TRU3235" s="231">
        <v>2018</v>
      </c>
      <c r="TSC3235" s="231">
        <v>2018</v>
      </c>
      <c r="TSK3235" s="231">
        <v>2018</v>
      </c>
      <c r="TSS3235" s="231">
        <v>2018</v>
      </c>
      <c r="TTA3235" s="231">
        <v>2018</v>
      </c>
      <c r="TTI3235" s="231">
        <v>2018</v>
      </c>
      <c r="TTQ3235" s="231">
        <v>2018</v>
      </c>
      <c r="TTY3235" s="231">
        <v>2018</v>
      </c>
      <c r="TUG3235" s="231">
        <v>2018</v>
      </c>
      <c r="TUO3235" s="231">
        <v>2018</v>
      </c>
      <c r="TUW3235" s="231">
        <v>2018</v>
      </c>
      <c r="TVE3235" s="231">
        <v>2018</v>
      </c>
      <c r="TVM3235" s="231">
        <v>2018</v>
      </c>
      <c r="TVU3235" s="231">
        <v>2018</v>
      </c>
      <c r="TWC3235" s="231">
        <v>2018</v>
      </c>
      <c r="TWK3235" s="231">
        <v>2018</v>
      </c>
      <c r="TWS3235" s="231">
        <v>2018</v>
      </c>
      <c r="TXA3235" s="231">
        <v>2018</v>
      </c>
      <c r="TXI3235" s="231">
        <v>2018</v>
      </c>
      <c r="TXQ3235" s="231">
        <v>2018</v>
      </c>
      <c r="TXY3235" s="231">
        <v>2018</v>
      </c>
      <c r="TYG3235" s="231">
        <v>2018</v>
      </c>
      <c r="TYO3235" s="231">
        <v>2018</v>
      </c>
      <c r="TYW3235" s="231">
        <v>2018</v>
      </c>
      <c r="TZE3235" s="231">
        <v>2018</v>
      </c>
      <c r="TZM3235" s="231">
        <v>2018</v>
      </c>
      <c r="TZU3235" s="231">
        <v>2018</v>
      </c>
      <c r="UAC3235" s="231">
        <v>2018</v>
      </c>
      <c r="UAK3235" s="231">
        <v>2018</v>
      </c>
      <c r="UAS3235" s="231">
        <v>2018</v>
      </c>
      <c r="UBA3235" s="231">
        <v>2018</v>
      </c>
      <c r="UBI3235" s="231">
        <v>2018</v>
      </c>
      <c r="UBQ3235" s="231">
        <v>2018</v>
      </c>
      <c r="UBY3235" s="231">
        <v>2018</v>
      </c>
      <c r="UCG3235" s="231">
        <v>2018</v>
      </c>
      <c r="UCO3235" s="231">
        <v>2018</v>
      </c>
      <c r="UCW3235" s="231">
        <v>2018</v>
      </c>
      <c r="UDE3235" s="231">
        <v>2018</v>
      </c>
      <c r="UDM3235" s="231">
        <v>2018</v>
      </c>
      <c r="UDU3235" s="231">
        <v>2018</v>
      </c>
      <c r="UEC3235" s="231">
        <v>2018</v>
      </c>
      <c r="UEK3235" s="231">
        <v>2018</v>
      </c>
      <c r="UES3235" s="231">
        <v>2018</v>
      </c>
      <c r="UFA3235" s="231">
        <v>2018</v>
      </c>
      <c r="UFI3235" s="231">
        <v>2018</v>
      </c>
      <c r="UFQ3235" s="231">
        <v>2018</v>
      </c>
      <c r="UFY3235" s="231">
        <v>2018</v>
      </c>
      <c r="UGG3235" s="231">
        <v>2018</v>
      </c>
      <c r="UGO3235" s="231">
        <v>2018</v>
      </c>
      <c r="UGW3235" s="231">
        <v>2018</v>
      </c>
      <c r="UHE3235" s="231">
        <v>2018</v>
      </c>
      <c r="UHM3235" s="231">
        <v>2018</v>
      </c>
      <c r="UHU3235" s="231">
        <v>2018</v>
      </c>
      <c r="UIC3235" s="231">
        <v>2018</v>
      </c>
      <c r="UIK3235" s="231">
        <v>2018</v>
      </c>
      <c r="UIS3235" s="231">
        <v>2018</v>
      </c>
      <c r="UJA3235" s="231">
        <v>2018</v>
      </c>
      <c r="UJI3235" s="231">
        <v>2018</v>
      </c>
      <c r="UJQ3235" s="231">
        <v>2018</v>
      </c>
      <c r="UJY3235" s="231">
        <v>2018</v>
      </c>
      <c r="UKG3235" s="231">
        <v>2018</v>
      </c>
      <c r="UKO3235" s="231">
        <v>2018</v>
      </c>
      <c r="UKW3235" s="231">
        <v>2018</v>
      </c>
      <c r="ULE3235" s="231">
        <v>2018</v>
      </c>
      <c r="ULM3235" s="231">
        <v>2018</v>
      </c>
      <c r="ULU3235" s="231">
        <v>2018</v>
      </c>
      <c r="UMC3235" s="231">
        <v>2018</v>
      </c>
      <c r="UMK3235" s="231">
        <v>2018</v>
      </c>
      <c r="UMS3235" s="231">
        <v>2018</v>
      </c>
      <c r="UNA3235" s="231">
        <v>2018</v>
      </c>
      <c r="UNI3235" s="231">
        <v>2018</v>
      </c>
      <c r="UNQ3235" s="231">
        <v>2018</v>
      </c>
      <c r="UNY3235" s="231">
        <v>2018</v>
      </c>
      <c r="UOG3235" s="231">
        <v>2018</v>
      </c>
      <c r="UOO3235" s="231">
        <v>2018</v>
      </c>
      <c r="UOW3235" s="231">
        <v>2018</v>
      </c>
      <c r="UPE3235" s="231">
        <v>2018</v>
      </c>
      <c r="UPM3235" s="231">
        <v>2018</v>
      </c>
      <c r="UPU3235" s="231">
        <v>2018</v>
      </c>
      <c r="UQC3235" s="231">
        <v>2018</v>
      </c>
      <c r="UQK3235" s="231">
        <v>2018</v>
      </c>
      <c r="UQS3235" s="231">
        <v>2018</v>
      </c>
      <c r="URA3235" s="231">
        <v>2018</v>
      </c>
      <c r="URI3235" s="231">
        <v>2018</v>
      </c>
      <c r="URQ3235" s="231">
        <v>2018</v>
      </c>
      <c r="URY3235" s="231">
        <v>2018</v>
      </c>
      <c r="USG3235" s="231">
        <v>2018</v>
      </c>
      <c r="USO3235" s="231">
        <v>2018</v>
      </c>
      <c r="USW3235" s="231">
        <v>2018</v>
      </c>
      <c r="UTE3235" s="231">
        <v>2018</v>
      </c>
      <c r="UTM3235" s="231">
        <v>2018</v>
      </c>
      <c r="UTU3235" s="231">
        <v>2018</v>
      </c>
      <c r="UUC3235" s="231">
        <v>2018</v>
      </c>
      <c r="UUK3235" s="231">
        <v>2018</v>
      </c>
      <c r="UUS3235" s="231">
        <v>2018</v>
      </c>
      <c r="UVA3235" s="231">
        <v>2018</v>
      </c>
      <c r="UVI3235" s="231">
        <v>2018</v>
      </c>
      <c r="UVQ3235" s="231">
        <v>2018</v>
      </c>
      <c r="UVY3235" s="231">
        <v>2018</v>
      </c>
      <c r="UWG3235" s="231">
        <v>2018</v>
      </c>
      <c r="UWO3235" s="231">
        <v>2018</v>
      </c>
      <c r="UWW3235" s="231">
        <v>2018</v>
      </c>
      <c r="UXE3235" s="231">
        <v>2018</v>
      </c>
      <c r="UXM3235" s="231">
        <v>2018</v>
      </c>
      <c r="UXU3235" s="231">
        <v>2018</v>
      </c>
      <c r="UYC3235" s="231">
        <v>2018</v>
      </c>
      <c r="UYK3235" s="231">
        <v>2018</v>
      </c>
      <c r="UYS3235" s="231">
        <v>2018</v>
      </c>
      <c r="UZA3235" s="231">
        <v>2018</v>
      </c>
      <c r="UZI3235" s="231">
        <v>2018</v>
      </c>
      <c r="UZQ3235" s="231">
        <v>2018</v>
      </c>
      <c r="UZY3235" s="231">
        <v>2018</v>
      </c>
      <c r="VAG3235" s="231">
        <v>2018</v>
      </c>
      <c r="VAO3235" s="231">
        <v>2018</v>
      </c>
      <c r="VAW3235" s="231">
        <v>2018</v>
      </c>
      <c r="VBE3235" s="231">
        <v>2018</v>
      </c>
      <c r="VBM3235" s="231">
        <v>2018</v>
      </c>
      <c r="VBU3235" s="231">
        <v>2018</v>
      </c>
      <c r="VCC3235" s="231">
        <v>2018</v>
      </c>
      <c r="VCK3235" s="231">
        <v>2018</v>
      </c>
      <c r="VCS3235" s="231">
        <v>2018</v>
      </c>
      <c r="VDA3235" s="231">
        <v>2018</v>
      </c>
      <c r="VDI3235" s="231">
        <v>2018</v>
      </c>
      <c r="VDQ3235" s="231">
        <v>2018</v>
      </c>
      <c r="VDY3235" s="231">
        <v>2018</v>
      </c>
      <c r="VEG3235" s="231">
        <v>2018</v>
      </c>
      <c r="VEO3235" s="231">
        <v>2018</v>
      </c>
      <c r="VEW3235" s="231">
        <v>2018</v>
      </c>
      <c r="VFE3235" s="231">
        <v>2018</v>
      </c>
      <c r="VFM3235" s="231">
        <v>2018</v>
      </c>
      <c r="VFU3235" s="231">
        <v>2018</v>
      </c>
      <c r="VGC3235" s="231">
        <v>2018</v>
      </c>
      <c r="VGK3235" s="231">
        <v>2018</v>
      </c>
      <c r="VGS3235" s="231">
        <v>2018</v>
      </c>
      <c r="VHA3235" s="231">
        <v>2018</v>
      </c>
      <c r="VHI3235" s="231">
        <v>2018</v>
      </c>
      <c r="VHQ3235" s="231">
        <v>2018</v>
      </c>
      <c r="VHY3235" s="231">
        <v>2018</v>
      </c>
      <c r="VIG3235" s="231">
        <v>2018</v>
      </c>
      <c r="VIO3235" s="231">
        <v>2018</v>
      </c>
      <c r="VIW3235" s="231">
        <v>2018</v>
      </c>
      <c r="VJE3235" s="231">
        <v>2018</v>
      </c>
      <c r="VJM3235" s="231">
        <v>2018</v>
      </c>
      <c r="VJU3235" s="231">
        <v>2018</v>
      </c>
      <c r="VKC3235" s="231">
        <v>2018</v>
      </c>
      <c r="VKK3235" s="231">
        <v>2018</v>
      </c>
      <c r="VKS3235" s="231">
        <v>2018</v>
      </c>
      <c r="VLA3235" s="231">
        <v>2018</v>
      </c>
      <c r="VLI3235" s="231">
        <v>2018</v>
      </c>
      <c r="VLQ3235" s="231">
        <v>2018</v>
      </c>
      <c r="VLY3235" s="231">
        <v>2018</v>
      </c>
      <c r="VMG3235" s="231">
        <v>2018</v>
      </c>
      <c r="VMO3235" s="231">
        <v>2018</v>
      </c>
      <c r="VMW3235" s="231">
        <v>2018</v>
      </c>
      <c r="VNE3235" s="231">
        <v>2018</v>
      </c>
      <c r="VNM3235" s="231">
        <v>2018</v>
      </c>
      <c r="VNU3235" s="231">
        <v>2018</v>
      </c>
      <c r="VOC3235" s="231">
        <v>2018</v>
      </c>
      <c r="VOK3235" s="231">
        <v>2018</v>
      </c>
      <c r="VOS3235" s="231">
        <v>2018</v>
      </c>
      <c r="VPA3235" s="231">
        <v>2018</v>
      </c>
      <c r="VPI3235" s="231">
        <v>2018</v>
      </c>
      <c r="VPQ3235" s="231">
        <v>2018</v>
      </c>
      <c r="VPY3235" s="231">
        <v>2018</v>
      </c>
      <c r="VQG3235" s="231">
        <v>2018</v>
      </c>
      <c r="VQO3235" s="231">
        <v>2018</v>
      </c>
      <c r="VQW3235" s="231">
        <v>2018</v>
      </c>
      <c r="VRE3235" s="231">
        <v>2018</v>
      </c>
      <c r="VRM3235" s="231">
        <v>2018</v>
      </c>
      <c r="VRU3235" s="231">
        <v>2018</v>
      </c>
      <c r="VSC3235" s="231">
        <v>2018</v>
      </c>
      <c r="VSK3235" s="231">
        <v>2018</v>
      </c>
      <c r="VSS3235" s="231">
        <v>2018</v>
      </c>
      <c r="VTA3235" s="231">
        <v>2018</v>
      </c>
      <c r="VTI3235" s="231">
        <v>2018</v>
      </c>
      <c r="VTQ3235" s="231">
        <v>2018</v>
      </c>
      <c r="VTY3235" s="231">
        <v>2018</v>
      </c>
      <c r="VUG3235" s="231">
        <v>2018</v>
      </c>
      <c r="VUO3235" s="231">
        <v>2018</v>
      </c>
      <c r="VUW3235" s="231">
        <v>2018</v>
      </c>
      <c r="VVE3235" s="231">
        <v>2018</v>
      </c>
      <c r="VVM3235" s="231">
        <v>2018</v>
      </c>
      <c r="VVU3235" s="231">
        <v>2018</v>
      </c>
      <c r="VWC3235" s="231">
        <v>2018</v>
      </c>
      <c r="VWK3235" s="231">
        <v>2018</v>
      </c>
      <c r="VWS3235" s="231">
        <v>2018</v>
      </c>
      <c r="VXA3235" s="231">
        <v>2018</v>
      </c>
      <c r="VXI3235" s="231">
        <v>2018</v>
      </c>
      <c r="VXQ3235" s="231">
        <v>2018</v>
      </c>
      <c r="VXY3235" s="231">
        <v>2018</v>
      </c>
      <c r="VYG3235" s="231">
        <v>2018</v>
      </c>
      <c r="VYO3235" s="231">
        <v>2018</v>
      </c>
      <c r="VYW3235" s="231">
        <v>2018</v>
      </c>
      <c r="VZE3235" s="231">
        <v>2018</v>
      </c>
      <c r="VZM3235" s="231">
        <v>2018</v>
      </c>
      <c r="VZU3235" s="231">
        <v>2018</v>
      </c>
      <c r="WAC3235" s="231">
        <v>2018</v>
      </c>
      <c r="WAK3235" s="231">
        <v>2018</v>
      </c>
      <c r="WAS3235" s="231">
        <v>2018</v>
      </c>
      <c r="WBA3235" s="231">
        <v>2018</v>
      </c>
      <c r="WBI3235" s="231">
        <v>2018</v>
      </c>
      <c r="WBQ3235" s="231">
        <v>2018</v>
      </c>
      <c r="WBY3235" s="231">
        <v>2018</v>
      </c>
      <c r="WCG3235" s="231">
        <v>2018</v>
      </c>
      <c r="WCO3235" s="231">
        <v>2018</v>
      </c>
      <c r="WCW3235" s="231">
        <v>2018</v>
      </c>
      <c r="WDE3235" s="231">
        <v>2018</v>
      </c>
      <c r="WDM3235" s="231">
        <v>2018</v>
      </c>
      <c r="WDU3235" s="231">
        <v>2018</v>
      </c>
      <c r="WEC3235" s="231">
        <v>2018</v>
      </c>
      <c r="WEK3235" s="231">
        <v>2018</v>
      </c>
      <c r="WES3235" s="231">
        <v>2018</v>
      </c>
      <c r="WFA3235" s="231">
        <v>2018</v>
      </c>
      <c r="WFI3235" s="231">
        <v>2018</v>
      </c>
      <c r="WFQ3235" s="231">
        <v>2018</v>
      </c>
      <c r="WFY3235" s="231">
        <v>2018</v>
      </c>
      <c r="WGG3235" s="231">
        <v>2018</v>
      </c>
      <c r="WGO3235" s="231">
        <v>2018</v>
      </c>
      <c r="WGW3235" s="231">
        <v>2018</v>
      </c>
      <c r="WHE3235" s="231">
        <v>2018</v>
      </c>
      <c r="WHM3235" s="231">
        <v>2018</v>
      </c>
      <c r="WHU3235" s="231">
        <v>2018</v>
      </c>
      <c r="WIC3235" s="231">
        <v>2018</v>
      </c>
      <c r="WIK3235" s="231">
        <v>2018</v>
      </c>
      <c r="WIS3235" s="231">
        <v>2018</v>
      </c>
      <c r="WJA3235" s="231">
        <v>2018</v>
      </c>
      <c r="WJI3235" s="231">
        <v>2018</v>
      </c>
      <c r="WJQ3235" s="231">
        <v>2018</v>
      </c>
      <c r="WJY3235" s="231">
        <v>2018</v>
      </c>
      <c r="WKG3235" s="231">
        <v>2018</v>
      </c>
      <c r="WKO3235" s="231">
        <v>2018</v>
      </c>
      <c r="WKW3235" s="231">
        <v>2018</v>
      </c>
      <c r="WLE3235" s="231">
        <v>2018</v>
      </c>
      <c r="WLM3235" s="231">
        <v>2018</v>
      </c>
      <c r="WLU3235" s="231">
        <v>2018</v>
      </c>
      <c r="WMC3235" s="231">
        <v>2018</v>
      </c>
      <c r="WMK3235" s="231">
        <v>2018</v>
      </c>
      <c r="WMS3235" s="231">
        <v>2018</v>
      </c>
      <c r="WNA3235" s="231">
        <v>2018</v>
      </c>
      <c r="WNI3235" s="231">
        <v>2018</v>
      </c>
      <c r="WNQ3235" s="231">
        <v>2018</v>
      </c>
      <c r="WNY3235" s="231">
        <v>2018</v>
      </c>
      <c r="WOG3235" s="231">
        <v>2018</v>
      </c>
      <c r="WOO3235" s="231">
        <v>2018</v>
      </c>
      <c r="WOW3235" s="231">
        <v>2018</v>
      </c>
      <c r="WPE3235" s="231">
        <v>2018</v>
      </c>
      <c r="WPM3235" s="231">
        <v>2018</v>
      </c>
      <c r="WPU3235" s="231">
        <v>2018</v>
      </c>
      <c r="WQC3235" s="231">
        <v>2018</v>
      </c>
      <c r="WQK3235" s="231">
        <v>2018</v>
      </c>
      <c r="WQS3235" s="231">
        <v>2018</v>
      </c>
      <c r="WRA3235" s="231">
        <v>2018</v>
      </c>
      <c r="WRI3235" s="231">
        <v>2018</v>
      </c>
      <c r="WRQ3235" s="231">
        <v>2018</v>
      </c>
      <c r="WRY3235" s="231">
        <v>2018</v>
      </c>
      <c r="WSG3235" s="231">
        <v>2018</v>
      </c>
      <c r="WSO3235" s="231">
        <v>2018</v>
      </c>
      <c r="WSW3235" s="231">
        <v>2018</v>
      </c>
      <c r="WTE3235" s="231">
        <v>2018</v>
      </c>
      <c r="WTM3235" s="231">
        <v>2018</v>
      </c>
      <c r="WTU3235" s="231">
        <v>2018</v>
      </c>
      <c r="WUC3235" s="231">
        <v>2018</v>
      </c>
      <c r="WUK3235" s="231">
        <v>2018</v>
      </c>
      <c r="WUS3235" s="231">
        <v>2018</v>
      </c>
      <c r="WVA3235" s="231">
        <v>2018</v>
      </c>
      <c r="WVI3235" s="231">
        <v>2018</v>
      </c>
      <c r="WVQ3235" s="231">
        <v>2018</v>
      </c>
      <c r="WVY3235" s="231">
        <v>2018</v>
      </c>
      <c r="WWG3235" s="231">
        <v>2018</v>
      </c>
      <c r="WWO3235" s="231">
        <v>2018</v>
      </c>
      <c r="WWW3235" s="231">
        <v>2018</v>
      </c>
      <c r="WXE3235" s="231">
        <v>2018</v>
      </c>
      <c r="WXM3235" s="231">
        <v>2018</v>
      </c>
      <c r="WXU3235" s="231">
        <v>2018</v>
      </c>
      <c r="WYC3235" s="231">
        <v>2018</v>
      </c>
      <c r="WYK3235" s="231">
        <v>2018</v>
      </c>
      <c r="WYS3235" s="231">
        <v>2018</v>
      </c>
      <c r="WZA3235" s="231">
        <v>2018</v>
      </c>
      <c r="WZI3235" s="231">
        <v>2018</v>
      </c>
      <c r="WZQ3235" s="231">
        <v>2018</v>
      </c>
      <c r="WZY3235" s="231">
        <v>2018</v>
      </c>
      <c r="XAG3235" s="231">
        <v>2018</v>
      </c>
      <c r="XAO3235" s="231">
        <v>2018</v>
      </c>
      <c r="XAW3235" s="231">
        <v>2018</v>
      </c>
      <c r="XBE3235" s="231">
        <v>2018</v>
      </c>
      <c r="XBM3235" s="231">
        <v>2018</v>
      </c>
      <c r="XBU3235" s="231">
        <v>2018</v>
      </c>
      <c r="XCC3235" s="231">
        <v>2018</v>
      </c>
      <c r="XCK3235" s="231">
        <v>2018</v>
      </c>
      <c r="XCS3235" s="231">
        <v>2018</v>
      </c>
      <c r="XDA3235" s="231">
        <v>2018</v>
      </c>
      <c r="XDI3235" s="231">
        <v>2018</v>
      </c>
      <c r="XDQ3235" s="231">
        <v>2018</v>
      </c>
      <c r="XDY3235" s="231">
        <v>2018</v>
      </c>
      <c r="XEG3235" s="231">
        <v>2018</v>
      </c>
      <c r="XEO3235" s="231">
        <v>2018</v>
      </c>
      <c r="XEW3235" s="231">
        <v>2018</v>
      </c>
    </row>
    <row r="3236" spans="1:16384" ht="29" x14ac:dyDescent="0.35">
      <c r="A3236" s="235" t="s">
        <v>189</v>
      </c>
      <c r="B3236" s="112" t="s">
        <v>0</v>
      </c>
      <c r="C3236" s="112" t="s">
        <v>1</v>
      </c>
      <c r="D3236" s="112" t="s">
        <v>2</v>
      </c>
      <c r="E3236" s="112" t="s">
        <v>3</v>
      </c>
      <c r="F3236" s="112" t="s">
        <v>50</v>
      </c>
      <c r="G3236" s="112" t="s">
        <v>52</v>
      </c>
      <c r="H3236" s="112" t="s">
        <v>13</v>
      </c>
      <c r="I3236" s="112"/>
      <c r="J3236" s="112"/>
      <c r="K3236" s="112"/>
      <c r="L3236" s="112"/>
      <c r="M3236" s="112"/>
      <c r="N3236" s="112"/>
      <c r="O3236" s="112"/>
      <c r="P3236" s="112"/>
      <c r="Q3236" s="235"/>
      <c r="R3236" s="112"/>
      <c r="S3236" s="112"/>
      <c r="T3236" s="112"/>
      <c r="U3236" s="112"/>
      <c r="V3236" s="112"/>
      <c r="W3236" s="112" t="s">
        <v>52</v>
      </c>
      <c r="X3236" s="112" t="s">
        <v>13</v>
      </c>
      <c r="Y3236" s="235" t="s">
        <v>189</v>
      </c>
      <c r="Z3236" s="112" t="s">
        <v>0</v>
      </c>
      <c r="AA3236" s="112" t="s">
        <v>1</v>
      </c>
      <c r="AB3236" s="112" t="s">
        <v>2</v>
      </c>
      <c r="AC3236" s="112" t="s">
        <v>3</v>
      </c>
      <c r="AD3236" s="112" t="s">
        <v>50</v>
      </c>
      <c r="AE3236" s="112" t="s">
        <v>52</v>
      </c>
      <c r="AF3236" s="112" t="s">
        <v>13</v>
      </c>
      <c r="AG3236" s="235" t="s">
        <v>189</v>
      </c>
      <c r="AH3236" s="112" t="s">
        <v>0</v>
      </c>
      <c r="AI3236" s="112" t="s">
        <v>1</v>
      </c>
      <c r="AJ3236" s="112" t="s">
        <v>2</v>
      </c>
      <c r="AK3236" s="112" t="s">
        <v>3</v>
      </c>
      <c r="AL3236" s="112" t="s">
        <v>50</v>
      </c>
      <c r="AM3236" s="112" t="s">
        <v>52</v>
      </c>
      <c r="AN3236" s="112" t="s">
        <v>13</v>
      </c>
      <c r="AO3236" s="235" t="s">
        <v>189</v>
      </c>
      <c r="AP3236" s="112" t="s">
        <v>0</v>
      </c>
      <c r="AQ3236" s="112" t="s">
        <v>1</v>
      </c>
      <c r="AR3236" s="112" t="s">
        <v>2</v>
      </c>
      <c r="AS3236" s="112" t="s">
        <v>3</v>
      </c>
      <c r="AT3236" s="112" t="s">
        <v>50</v>
      </c>
      <c r="AU3236" s="112" t="s">
        <v>52</v>
      </c>
      <c r="AV3236" s="112" t="s">
        <v>13</v>
      </c>
      <c r="AW3236" s="235" t="s">
        <v>189</v>
      </c>
      <c r="AX3236" s="112" t="s">
        <v>0</v>
      </c>
      <c r="AY3236" s="112" t="s">
        <v>1</v>
      </c>
      <c r="AZ3236" s="112" t="s">
        <v>2</v>
      </c>
      <c r="BA3236" s="112" t="s">
        <v>3</v>
      </c>
      <c r="BB3236" s="112" t="s">
        <v>50</v>
      </c>
      <c r="BC3236" s="112" t="s">
        <v>52</v>
      </c>
      <c r="BD3236" s="112" t="s">
        <v>13</v>
      </c>
      <c r="BE3236" s="235" t="s">
        <v>189</v>
      </c>
      <c r="BF3236" s="112" t="s">
        <v>0</v>
      </c>
      <c r="BG3236" s="112" t="s">
        <v>1</v>
      </c>
      <c r="BH3236" s="112" t="s">
        <v>2</v>
      </c>
      <c r="BI3236" s="112" t="s">
        <v>3</v>
      </c>
      <c r="BJ3236" s="112" t="s">
        <v>50</v>
      </c>
      <c r="BK3236" s="112" t="s">
        <v>52</v>
      </c>
      <c r="BL3236" s="112" t="s">
        <v>13</v>
      </c>
      <c r="BM3236" s="235" t="s">
        <v>189</v>
      </c>
      <c r="BN3236" s="112" t="s">
        <v>0</v>
      </c>
      <c r="BO3236" s="112" t="s">
        <v>1</v>
      </c>
      <c r="BP3236" s="112" t="s">
        <v>2</v>
      </c>
      <c r="BQ3236" s="112" t="s">
        <v>3</v>
      </c>
      <c r="BR3236" s="112" t="s">
        <v>50</v>
      </c>
      <c r="BS3236" s="112" t="s">
        <v>52</v>
      </c>
      <c r="BT3236" s="112" t="s">
        <v>13</v>
      </c>
      <c r="BU3236" s="235" t="s">
        <v>189</v>
      </c>
      <c r="BV3236" s="112" t="s">
        <v>0</v>
      </c>
      <c r="BW3236" s="112" t="s">
        <v>1</v>
      </c>
      <c r="BX3236" s="112" t="s">
        <v>2</v>
      </c>
      <c r="BY3236" s="112" t="s">
        <v>3</v>
      </c>
      <c r="BZ3236" s="112" t="s">
        <v>50</v>
      </c>
      <c r="CA3236" s="112" t="s">
        <v>52</v>
      </c>
      <c r="CB3236" s="112" t="s">
        <v>13</v>
      </c>
      <c r="CC3236" s="235" t="s">
        <v>189</v>
      </c>
      <c r="CD3236" s="112" t="s">
        <v>0</v>
      </c>
      <c r="CE3236" s="112" t="s">
        <v>1</v>
      </c>
      <c r="CF3236" s="112" t="s">
        <v>2</v>
      </c>
      <c r="CG3236" s="112" t="s">
        <v>3</v>
      </c>
      <c r="CH3236" s="112" t="s">
        <v>50</v>
      </c>
      <c r="CI3236" s="112" t="s">
        <v>52</v>
      </c>
      <c r="CJ3236" s="112" t="s">
        <v>13</v>
      </c>
      <c r="CK3236" s="235" t="s">
        <v>189</v>
      </c>
      <c r="CL3236" s="112" t="s">
        <v>0</v>
      </c>
      <c r="CM3236" s="112" t="s">
        <v>1</v>
      </c>
      <c r="CN3236" s="112" t="s">
        <v>2</v>
      </c>
      <c r="CO3236" s="112" t="s">
        <v>3</v>
      </c>
      <c r="CP3236" s="112" t="s">
        <v>50</v>
      </c>
      <c r="CQ3236" s="112" t="s">
        <v>52</v>
      </c>
      <c r="CR3236" s="112" t="s">
        <v>13</v>
      </c>
      <c r="CS3236" s="235" t="s">
        <v>189</v>
      </c>
      <c r="CT3236" s="112" t="s">
        <v>0</v>
      </c>
      <c r="CU3236" s="112" t="s">
        <v>1</v>
      </c>
      <c r="CV3236" s="112" t="s">
        <v>2</v>
      </c>
      <c r="CW3236" s="112" t="s">
        <v>3</v>
      </c>
      <c r="CX3236" s="112" t="s">
        <v>50</v>
      </c>
      <c r="CY3236" s="112" t="s">
        <v>52</v>
      </c>
      <c r="CZ3236" s="112" t="s">
        <v>13</v>
      </c>
      <c r="DA3236" s="235" t="s">
        <v>189</v>
      </c>
      <c r="DB3236" s="112" t="s">
        <v>0</v>
      </c>
      <c r="DC3236" s="112" t="s">
        <v>1</v>
      </c>
      <c r="DD3236" s="112" t="s">
        <v>2</v>
      </c>
      <c r="DE3236" s="112" t="s">
        <v>3</v>
      </c>
      <c r="DF3236" s="112" t="s">
        <v>50</v>
      </c>
      <c r="DG3236" s="112" t="s">
        <v>52</v>
      </c>
      <c r="DH3236" s="112" t="s">
        <v>13</v>
      </c>
      <c r="DI3236" s="235" t="s">
        <v>189</v>
      </c>
      <c r="DJ3236" s="112" t="s">
        <v>0</v>
      </c>
      <c r="DK3236" s="112" t="s">
        <v>1</v>
      </c>
      <c r="DL3236" s="112" t="s">
        <v>2</v>
      </c>
      <c r="DM3236" s="112" t="s">
        <v>3</v>
      </c>
      <c r="DN3236" s="112" t="s">
        <v>50</v>
      </c>
      <c r="DO3236" s="112" t="s">
        <v>52</v>
      </c>
      <c r="DP3236" s="112" t="s">
        <v>13</v>
      </c>
      <c r="DQ3236" s="235" t="s">
        <v>189</v>
      </c>
      <c r="DR3236" s="112" t="s">
        <v>0</v>
      </c>
      <c r="DS3236" s="112" t="s">
        <v>1</v>
      </c>
      <c r="DT3236" s="112" t="s">
        <v>2</v>
      </c>
      <c r="DU3236" s="112" t="s">
        <v>3</v>
      </c>
      <c r="DV3236" s="112" t="s">
        <v>50</v>
      </c>
      <c r="DW3236" s="112" t="s">
        <v>52</v>
      </c>
      <c r="DX3236" s="112" t="s">
        <v>13</v>
      </c>
      <c r="DY3236" s="235" t="s">
        <v>189</v>
      </c>
      <c r="DZ3236" s="112" t="s">
        <v>0</v>
      </c>
      <c r="EA3236" s="112" t="s">
        <v>1</v>
      </c>
      <c r="EB3236" s="112" t="s">
        <v>2</v>
      </c>
      <c r="EC3236" s="112" t="s">
        <v>3</v>
      </c>
      <c r="ED3236" s="112" t="s">
        <v>50</v>
      </c>
      <c r="EE3236" s="112" t="s">
        <v>52</v>
      </c>
      <c r="EF3236" s="112" t="s">
        <v>13</v>
      </c>
      <c r="EG3236" s="235" t="s">
        <v>189</v>
      </c>
      <c r="EH3236" s="112" t="s">
        <v>0</v>
      </c>
      <c r="EI3236" s="112" t="s">
        <v>1</v>
      </c>
      <c r="EJ3236" s="112" t="s">
        <v>2</v>
      </c>
      <c r="EK3236" s="112" t="s">
        <v>3</v>
      </c>
      <c r="EL3236" s="112" t="s">
        <v>50</v>
      </c>
      <c r="EM3236" s="112" t="s">
        <v>52</v>
      </c>
      <c r="EN3236" s="112" t="s">
        <v>13</v>
      </c>
      <c r="EO3236" s="235" t="s">
        <v>189</v>
      </c>
      <c r="EP3236" s="112" t="s">
        <v>0</v>
      </c>
      <c r="EQ3236" s="112" t="s">
        <v>1</v>
      </c>
      <c r="ER3236" s="112" t="s">
        <v>2</v>
      </c>
      <c r="ES3236" s="112" t="s">
        <v>3</v>
      </c>
      <c r="ET3236" s="112" t="s">
        <v>50</v>
      </c>
      <c r="EU3236" s="112" t="s">
        <v>52</v>
      </c>
      <c r="EV3236" s="112" t="s">
        <v>13</v>
      </c>
      <c r="EW3236" s="235" t="s">
        <v>189</v>
      </c>
      <c r="EX3236" s="112" t="s">
        <v>0</v>
      </c>
      <c r="EY3236" s="112" t="s">
        <v>1</v>
      </c>
      <c r="EZ3236" s="112" t="s">
        <v>2</v>
      </c>
      <c r="FA3236" s="112" t="s">
        <v>3</v>
      </c>
      <c r="FB3236" s="112" t="s">
        <v>50</v>
      </c>
      <c r="FC3236" s="112" t="s">
        <v>52</v>
      </c>
      <c r="FD3236" s="112" t="s">
        <v>13</v>
      </c>
      <c r="FE3236" s="235" t="s">
        <v>189</v>
      </c>
      <c r="FF3236" s="112" t="s">
        <v>0</v>
      </c>
      <c r="FG3236" s="112" t="s">
        <v>1</v>
      </c>
      <c r="FH3236" s="112" t="s">
        <v>2</v>
      </c>
      <c r="FI3236" s="112" t="s">
        <v>3</v>
      </c>
      <c r="FJ3236" s="112" t="s">
        <v>50</v>
      </c>
      <c r="FK3236" s="112" t="s">
        <v>52</v>
      </c>
      <c r="FL3236" s="112" t="s">
        <v>13</v>
      </c>
      <c r="FM3236" s="235" t="s">
        <v>189</v>
      </c>
      <c r="FN3236" s="112" t="s">
        <v>0</v>
      </c>
      <c r="FO3236" s="112" t="s">
        <v>1</v>
      </c>
      <c r="FP3236" s="112" t="s">
        <v>2</v>
      </c>
      <c r="FQ3236" s="112" t="s">
        <v>3</v>
      </c>
      <c r="FR3236" s="112" t="s">
        <v>50</v>
      </c>
      <c r="FS3236" s="112" t="s">
        <v>52</v>
      </c>
      <c r="FT3236" s="112" t="s">
        <v>13</v>
      </c>
      <c r="FU3236" s="235" t="s">
        <v>189</v>
      </c>
      <c r="FV3236" s="112" t="s">
        <v>0</v>
      </c>
      <c r="FW3236" s="112" t="s">
        <v>1</v>
      </c>
      <c r="FX3236" s="112" t="s">
        <v>2</v>
      </c>
      <c r="FY3236" s="112" t="s">
        <v>3</v>
      </c>
      <c r="FZ3236" s="112" t="s">
        <v>50</v>
      </c>
      <c r="GA3236" s="112" t="s">
        <v>52</v>
      </c>
      <c r="GB3236" s="112" t="s">
        <v>13</v>
      </c>
      <c r="GC3236" s="235" t="s">
        <v>189</v>
      </c>
      <c r="GD3236" s="112" t="s">
        <v>0</v>
      </c>
      <c r="GE3236" s="112" t="s">
        <v>1</v>
      </c>
      <c r="GF3236" s="112" t="s">
        <v>2</v>
      </c>
      <c r="GG3236" s="112" t="s">
        <v>3</v>
      </c>
      <c r="GH3236" s="112" t="s">
        <v>50</v>
      </c>
      <c r="GI3236" s="112" t="s">
        <v>52</v>
      </c>
      <c r="GJ3236" s="112" t="s">
        <v>13</v>
      </c>
      <c r="GK3236" s="235" t="s">
        <v>189</v>
      </c>
      <c r="GL3236" s="112" t="s">
        <v>0</v>
      </c>
      <c r="GM3236" s="112" t="s">
        <v>1</v>
      </c>
      <c r="GN3236" s="112" t="s">
        <v>2</v>
      </c>
      <c r="GO3236" s="112" t="s">
        <v>3</v>
      </c>
      <c r="GP3236" s="112" t="s">
        <v>50</v>
      </c>
      <c r="GQ3236" s="112" t="s">
        <v>52</v>
      </c>
      <c r="GR3236" s="112" t="s">
        <v>13</v>
      </c>
      <c r="GS3236" s="235" t="s">
        <v>189</v>
      </c>
      <c r="GT3236" s="112" t="s">
        <v>0</v>
      </c>
      <c r="GU3236" s="112" t="s">
        <v>1</v>
      </c>
      <c r="GV3236" s="112" t="s">
        <v>2</v>
      </c>
      <c r="GW3236" s="112" t="s">
        <v>3</v>
      </c>
      <c r="GX3236" s="112" t="s">
        <v>50</v>
      </c>
      <c r="GY3236" s="112" t="s">
        <v>52</v>
      </c>
      <c r="GZ3236" s="112" t="s">
        <v>13</v>
      </c>
      <c r="HA3236" s="235" t="s">
        <v>189</v>
      </c>
      <c r="HB3236" s="112" t="s">
        <v>0</v>
      </c>
      <c r="HC3236" s="112" t="s">
        <v>1</v>
      </c>
      <c r="HD3236" s="112" t="s">
        <v>2</v>
      </c>
      <c r="HE3236" s="112" t="s">
        <v>3</v>
      </c>
      <c r="HF3236" s="112" t="s">
        <v>50</v>
      </c>
      <c r="HG3236" s="112" t="s">
        <v>52</v>
      </c>
      <c r="HH3236" s="112" t="s">
        <v>13</v>
      </c>
      <c r="HI3236" s="235" t="s">
        <v>189</v>
      </c>
      <c r="HJ3236" s="112" t="s">
        <v>0</v>
      </c>
      <c r="HK3236" s="112" t="s">
        <v>1</v>
      </c>
      <c r="HL3236" s="112" t="s">
        <v>2</v>
      </c>
      <c r="HM3236" s="112" t="s">
        <v>3</v>
      </c>
      <c r="HN3236" s="112" t="s">
        <v>50</v>
      </c>
      <c r="HO3236" s="112" t="s">
        <v>52</v>
      </c>
      <c r="HP3236" s="112" t="s">
        <v>13</v>
      </c>
      <c r="HQ3236" s="235" t="s">
        <v>189</v>
      </c>
      <c r="HR3236" s="112" t="s">
        <v>0</v>
      </c>
      <c r="HS3236" s="112" t="s">
        <v>1</v>
      </c>
      <c r="HT3236" s="112" t="s">
        <v>2</v>
      </c>
      <c r="HU3236" s="112" t="s">
        <v>3</v>
      </c>
      <c r="HV3236" s="112" t="s">
        <v>50</v>
      </c>
      <c r="HW3236" s="112" t="s">
        <v>52</v>
      </c>
      <c r="HX3236" s="112" t="s">
        <v>13</v>
      </c>
      <c r="HY3236" s="235" t="s">
        <v>189</v>
      </c>
      <c r="HZ3236" s="112" t="s">
        <v>0</v>
      </c>
      <c r="IA3236" s="112" t="s">
        <v>1</v>
      </c>
      <c r="IB3236" s="112" t="s">
        <v>2</v>
      </c>
      <c r="IC3236" s="112" t="s">
        <v>3</v>
      </c>
      <c r="ID3236" s="112" t="s">
        <v>50</v>
      </c>
      <c r="IE3236" s="112" t="s">
        <v>52</v>
      </c>
      <c r="IF3236" s="112" t="s">
        <v>13</v>
      </c>
      <c r="IG3236" s="235" t="s">
        <v>189</v>
      </c>
      <c r="IH3236" s="112" t="s">
        <v>0</v>
      </c>
      <c r="II3236" s="112" t="s">
        <v>1</v>
      </c>
      <c r="IJ3236" s="112" t="s">
        <v>2</v>
      </c>
      <c r="IK3236" s="112" t="s">
        <v>3</v>
      </c>
      <c r="IL3236" s="112" t="s">
        <v>50</v>
      </c>
      <c r="IM3236" s="112" t="s">
        <v>52</v>
      </c>
      <c r="IN3236" s="112" t="s">
        <v>13</v>
      </c>
      <c r="IO3236" s="235" t="s">
        <v>189</v>
      </c>
      <c r="IP3236" s="112" t="s">
        <v>0</v>
      </c>
      <c r="IQ3236" s="112" t="s">
        <v>1</v>
      </c>
      <c r="IR3236" s="112" t="s">
        <v>2</v>
      </c>
      <c r="IS3236" s="112" t="s">
        <v>3</v>
      </c>
      <c r="IT3236" s="112" t="s">
        <v>50</v>
      </c>
      <c r="IU3236" s="112" t="s">
        <v>52</v>
      </c>
      <c r="IV3236" s="112" t="s">
        <v>13</v>
      </c>
      <c r="IW3236" s="235" t="s">
        <v>189</v>
      </c>
      <c r="IX3236" s="112" t="s">
        <v>0</v>
      </c>
      <c r="IY3236" s="112" t="s">
        <v>1</v>
      </c>
      <c r="IZ3236" s="112" t="s">
        <v>2</v>
      </c>
      <c r="JA3236" s="112" t="s">
        <v>3</v>
      </c>
      <c r="JB3236" s="112" t="s">
        <v>50</v>
      </c>
      <c r="JC3236" s="112" t="s">
        <v>52</v>
      </c>
      <c r="JD3236" s="112" t="s">
        <v>13</v>
      </c>
      <c r="JE3236" s="235" t="s">
        <v>189</v>
      </c>
      <c r="JF3236" s="112" t="s">
        <v>0</v>
      </c>
      <c r="JG3236" s="112" t="s">
        <v>1</v>
      </c>
      <c r="JH3236" s="112" t="s">
        <v>2</v>
      </c>
      <c r="JI3236" s="112" t="s">
        <v>3</v>
      </c>
      <c r="JJ3236" s="112" t="s">
        <v>50</v>
      </c>
      <c r="JK3236" s="112" t="s">
        <v>52</v>
      </c>
      <c r="JL3236" s="112" t="s">
        <v>13</v>
      </c>
      <c r="JM3236" s="235" t="s">
        <v>189</v>
      </c>
      <c r="JN3236" s="112" t="s">
        <v>0</v>
      </c>
      <c r="JO3236" s="112" t="s">
        <v>1</v>
      </c>
      <c r="JP3236" s="112" t="s">
        <v>2</v>
      </c>
      <c r="JQ3236" s="112" t="s">
        <v>3</v>
      </c>
      <c r="JR3236" s="112" t="s">
        <v>50</v>
      </c>
      <c r="JS3236" s="112" t="s">
        <v>52</v>
      </c>
      <c r="JT3236" s="112" t="s">
        <v>13</v>
      </c>
      <c r="JU3236" s="235" t="s">
        <v>189</v>
      </c>
      <c r="JV3236" s="112" t="s">
        <v>0</v>
      </c>
      <c r="JW3236" s="112" t="s">
        <v>1</v>
      </c>
      <c r="JX3236" s="112" t="s">
        <v>2</v>
      </c>
      <c r="JY3236" s="112" t="s">
        <v>3</v>
      </c>
      <c r="JZ3236" s="112" t="s">
        <v>50</v>
      </c>
      <c r="KA3236" s="112" t="s">
        <v>52</v>
      </c>
      <c r="KB3236" s="112" t="s">
        <v>13</v>
      </c>
      <c r="KC3236" s="235" t="s">
        <v>189</v>
      </c>
      <c r="KD3236" s="112" t="s">
        <v>0</v>
      </c>
      <c r="KE3236" s="112" t="s">
        <v>1</v>
      </c>
      <c r="KF3236" s="112" t="s">
        <v>2</v>
      </c>
      <c r="KG3236" s="112" t="s">
        <v>3</v>
      </c>
      <c r="KH3236" s="112" t="s">
        <v>50</v>
      </c>
      <c r="KI3236" s="112" t="s">
        <v>52</v>
      </c>
      <c r="KJ3236" s="112" t="s">
        <v>13</v>
      </c>
      <c r="KK3236" s="235" t="s">
        <v>189</v>
      </c>
      <c r="KL3236" s="112" t="s">
        <v>0</v>
      </c>
      <c r="KM3236" s="112" t="s">
        <v>1</v>
      </c>
      <c r="KN3236" s="112" t="s">
        <v>2</v>
      </c>
      <c r="KO3236" s="112" t="s">
        <v>3</v>
      </c>
      <c r="KP3236" s="112" t="s">
        <v>50</v>
      </c>
      <c r="KQ3236" s="112" t="s">
        <v>52</v>
      </c>
      <c r="KR3236" s="112" t="s">
        <v>13</v>
      </c>
      <c r="KS3236" s="235" t="s">
        <v>189</v>
      </c>
      <c r="KT3236" s="112" t="s">
        <v>0</v>
      </c>
      <c r="KU3236" s="112" t="s">
        <v>1</v>
      </c>
      <c r="KV3236" s="112" t="s">
        <v>2</v>
      </c>
      <c r="KW3236" s="112" t="s">
        <v>3</v>
      </c>
      <c r="KX3236" s="112" t="s">
        <v>50</v>
      </c>
      <c r="KY3236" s="112" t="s">
        <v>52</v>
      </c>
      <c r="KZ3236" s="112" t="s">
        <v>13</v>
      </c>
      <c r="LA3236" s="235" t="s">
        <v>189</v>
      </c>
      <c r="LB3236" s="112" t="s">
        <v>0</v>
      </c>
      <c r="LC3236" s="112" t="s">
        <v>1</v>
      </c>
      <c r="LD3236" s="112" t="s">
        <v>2</v>
      </c>
      <c r="LE3236" s="112" t="s">
        <v>3</v>
      </c>
      <c r="LF3236" s="112" t="s">
        <v>50</v>
      </c>
      <c r="LG3236" s="112" t="s">
        <v>52</v>
      </c>
      <c r="LH3236" s="112" t="s">
        <v>13</v>
      </c>
      <c r="LI3236" s="235" t="s">
        <v>189</v>
      </c>
      <c r="LJ3236" s="112" t="s">
        <v>0</v>
      </c>
      <c r="LK3236" s="112" t="s">
        <v>1</v>
      </c>
      <c r="LL3236" s="112" t="s">
        <v>2</v>
      </c>
      <c r="LM3236" s="112" t="s">
        <v>3</v>
      </c>
      <c r="LN3236" s="112" t="s">
        <v>50</v>
      </c>
      <c r="LO3236" s="112" t="s">
        <v>52</v>
      </c>
      <c r="LP3236" s="112" t="s">
        <v>13</v>
      </c>
      <c r="LQ3236" s="235" t="s">
        <v>189</v>
      </c>
      <c r="LR3236" s="112" t="s">
        <v>0</v>
      </c>
      <c r="LS3236" s="112" t="s">
        <v>1</v>
      </c>
      <c r="LT3236" s="112" t="s">
        <v>2</v>
      </c>
      <c r="LU3236" s="112" t="s">
        <v>3</v>
      </c>
      <c r="LV3236" s="112" t="s">
        <v>50</v>
      </c>
      <c r="LW3236" s="112" t="s">
        <v>52</v>
      </c>
      <c r="LX3236" s="112" t="s">
        <v>13</v>
      </c>
      <c r="LY3236" s="235" t="s">
        <v>189</v>
      </c>
      <c r="LZ3236" s="112" t="s">
        <v>0</v>
      </c>
      <c r="MA3236" s="112" t="s">
        <v>1</v>
      </c>
      <c r="MB3236" s="112" t="s">
        <v>2</v>
      </c>
      <c r="MC3236" s="112" t="s">
        <v>3</v>
      </c>
      <c r="MD3236" s="112" t="s">
        <v>50</v>
      </c>
      <c r="ME3236" s="112" t="s">
        <v>52</v>
      </c>
      <c r="MF3236" s="112" t="s">
        <v>13</v>
      </c>
      <c r="MG3236" s="235" t="s">
        <v>189</v>
      </c>
      <c r="MH3236" s="112" t="s">
        <v>0</v>
      </c>
      <c r="MI3236" s="112" t="s">
        <v>1</v>
      </c>
      <c r="MJ3236" s="112" t="s">
        <v>2</v>
      </c>
      <c r="MK3236" s="112" t="s">
        <v>3</v>
      </c>
      <c r="ML3236" s="112" t="s">
        <v>50</v>
      </c>
      <c r="MM3236" s="112" t="s">
        <v>52</v>
      </c>
      <c r="MN3236" s="112" t="s">
        <v>13</v>
      </c>
      <c r="MO3236" s="235" t="s">
        <v>189</v>
      </c>
      <c r="MP3236" s="112" t="s">
        <v>0</v>
      </c>
      <c r="MQ3236" s="112" t="s">
        <v>1</v>
      </c>
      <c r="MR3236" s="112" t="s">
        <v>2</v>
      </c>
      <c r="MS3236" s="112" t="s">
        <v>3</v>
      </c>
      <c r="MT3236" s="112" t="s">
        <v>50</v>
      </c>
      <c r="MU3236" s="112" t="s">
        <v>52</v>
      </c>
      <c r="MV3236" s="112" t="s">
        <v>13</v>
      </c>
      <c r="MW3236" s="235" t="s">
        <v>189</v>
      </c>
      <c r="MX3236" s="112" t="s">
        <v>0</v>
      </c>
      <c r="MY3236" s="112" t="s">
        <v>1</v>
      </c>
      <c r="MZ3236" s="112" t="s">
        <v>2</v>
      </c>
      <c r="NA3236" s="112" t="s">
        <v>3</v>
      </c>
      <c r="NB3236" s="112" t="s">
        <v>50</v>
      </c>
      <c r="NC3236" s="112" t="s">
        <v>52</v>
      </c>
      <c r="ND3236" s="112" t="s">
        <v>13</v>
      </c>
      <c r="NE3236" s="235" t="s">
        <v>189</v>
      </c>
      <c r="NF3236" s="112" t="s">
        <v>0</v>
      </c>
      <c r="NG3236" s="112" t="s">
        <v>1</v>
      </c>
      <c r="NH3236" s="112" t="s">
        <v>2</v>
      </c>
      <c r="NI3236" s="112" t="s">
        <v>3</v>
      </c>
      <c r="NJ3236" s="112" t="s">
        <v>50</v>
      </c>
      <c r="NK3236" s="112" t="s">
        <v>52</v>
      </c>
      <c r="NL3236" s="112" t="s">
        <v>13</v>
      </c>
      <c r="NM3236" s="235" t="s">
        <v>189</v>
      </c>
      <c r="NN3236" s="112" t="s">
        <v>0</v>
      </c>
      <c r="NO3236" s="112" t="s">
        <v>1</v>
      </c>
      <c r="NP3236" s="112" t="s">
        <v>2</v>
      </c>
      <c r="NQ3236" s="112" t="s">
        <v>3</v>
      </c>
      <c r="NR3236" s="112" t="s">
        <v>50</v>
      </c>
      <c r="NS3236" s="112" t="s">
        <v>52</v>
      </c>
      <c r="NT3236" s="112" t="s">
        <v>13</v>
      </c>
      <c r="NU3236" s="235" t="s">
        <v>189</v>
      </c>
      <c r="NV3236" s="112" t="s">
        <v>0</v>
      </c>
      <c r="NW3236" s="112" t="s">
        <v>1</v>
      </c>
      <c r="NX3236" s="112" t="s">
        <v>2</v>
      </c>
      <c r="NY3236" s="112" t="s">
        <v>3</v>
      </c>
      <c r="NZ3236" s="112" t="s">
        <v>50</v>
      </c>
      <c r="OA3236" s="112" t="s">
        <v>52</v>
      </c>
      <c r="OB3236" s="112" t="s">
        <v>13</v>
      </c>
      <c r="OC3236" s="235" t="s">
        <v>189</v>
      </c>
      <c r="OD3236" s="112" t="s">
        <v>0</v>
      </c>
      <c r="OE3236" s="112" t="s">
        <v>1</v>
      </c>
      <c r="OF3236" s="112" t="s">
        <v>2</v>
      </c>
      <c r="OG3236" s="112" t="s">
        <v>3</v>
      </c>
      <c r="OH3236" s="112" t="s">
        <v>50</v>
      </c>
      <c r="OI3236" s="112" t="s">
        <v>52</v>
      </c>
      <c r="OJ3236" s="112" t="s">
        <v>13</v>
      </c>
      <c r="OK3236" s="235" t="s">
        <v>189</v>
      </c>
      <c r="OL3236" s="112" t="s">
        <v>0</v>
      </c>
      <c r="OM3236" s="112" t="s">
        <v>1</v>
      </c>
      <c r="ON3236" s="112" t="s">
        <v>2</v>
      </c>
      <c r="OO3236" s="112" t="s">
        <v>3</v>
      </c>
      <c r="OP3236" s="112" t="s">
        <v>50</v>
      </c>
      <c r="OQ3236" s="112" t="s">
        <v>52</v>
      </c>
      <c r="OR3236" s="112" t="s">
        <v>13</v>
      </c>
      <c r="OS3236" s="235" t="s">
        <v>189</v>
      </c>
      <c r="OT3236" s="112" t="s">
        <v>0</v>
      </c>
      <c r="OU3236" s="112" t="s">
        <v>1</v>
      </c>
      <c r="OV3236" s="112" t="s">
        <v>2</v>
      </c>
      <c r="OW3236" s="112" t="s">
        <v>3</v>
      </c>
      <c r="OX3236" s="112" t="s">
        <v>50</v>
      </c>
      <c r="OY3236" s="112" t="s">
        <v>52</v>
      </c>
      <c r="OZ3236" s="112" t="s">
        <v>13</v>
      </c>
      <c r="PA3236" s="235" t="s">
        <v>189</v>
      </c>
      <c r="PB3236" s="112" t="s">
        <v>0</v>
      </c>
      <c r="PC3236" s="112" t="s">
        <v>1</v>
      </c>
      <c r="PD3236" s="112" t="s">
        <v>2</v>
      </c>
      <c r="PE3236" s="112" t="s">
        <v>3</v>
      </c>
      <c r="PF3236" s="112" t="s">
        <v>50</v>
      </c>
      <c r="PG3236" s="112" t="s">
        <v>52</v>
      </c>
      <c r="PH3236" s="112" t="s">
        <v>13</v>
      </c>
      <c r="PI3236" s="235" t="s">
        <v>189</v>
      </c>
      <c r="PJ3236" s="112" t="s">
        <v>0</v>
      </c>
      <c r="PK3236" s="112" t="s">
        <v>1</v>
      </c>
      <c r="PL3236" s="112" t="s">
        <v>2</v>
      </c>
      <c r="PM3236" s="112" t="s">
        <v>3</v>
      </c>
      <c r="PN3236" s="112" t="s">
        <v>50</v>
      </c>
      <c r="PO3236" s="112" t="s">
        <v>52</v>
      </c>
      <c r="PP3236" s="112" t="s">
        <v>13</v>
      </c>
      <c r="PQ3236" s="235" t="s">
        <v>189</v>
      </c>
      <c r="PR3236" s="112" t="s">
        <v>0</v>
      </c>
      <c r="PS3236" s="112" t="s">
        <v>1</v>
      </c>
      <c r="PT3236" s="112" t="s">
        <v>2</v>
      </c>
      <c r="PU3236" s="112" t="s">
        <v>3</v>
      </c>
      <c r="PV3236" s="112" t="s">
        <v>50</v>
      </c>
      <c r="PW3236" s="112" t="s">
        <v>52</v>
      </c>
      <c r="PX3236" s="112" t="s">
        <v>13</v>
      </c>
      <c r="PY3236" s="235" t="s">
        <v>189</v>
      </c>
      <c r="PZ3236" s="112" t="s">
        <v>0</v>
      </c>
      <c r="QA3236" s="112" t="s">
        <v>1</v>
      </c>
      <c r="QB3236" s="112" t="s">
        <v>2</v>
      </c>
      <c r="QC3236" s="112" t="s">
        <v>3</v>
      </c>
      <c r="QD3236" s="112" t="s">
        <v>50</v>
      </c>
      <c r="QE3236" s="112" t="s">
        <v>52</v>
      </c>
      <c r="QF3236" s="112" t="s">
        <v>13</v>
      </c>
      <c r="QG3236" s="235" t="s">
        <v>189</v>
      </c>
      <c r="QH3236" s="112" t="s">
        <v>0</v>
      </c>
      <c r="QI3236" s="112" t="s">
        <v>1</v>
      </c>
      <c r="QJ3236" s="112" t="s">
        <v>2</v>
      </c>
      <c r="QK3236" s="112" t="s">
        <v>3</v>
      </c>
      <c r="QL3236" s="112" t="s">
        <v>50</v>
      </c>
      <c r="QM3236" s="112" t="s">
        <v>52</v>
      </c>
      <c r="QN3236" s="112" t="s">
        <v>13</v>
      </c>
      <c r="QO3236" s="235" t="s">
        <v>189</v>
      </c>
      <c r="QP3236" s="112" t="s">
        <v>0</v>
      </c>
      <c r="QQ3236" s="112" t="s">
        <v>1</v>
      </c>
      <c r="QR3236" s="112" t="s">
        <v>2</v>
      </c>
      <c r="QS3236" s="112" t="s">
        <v>3</v>
      </c>
      <c r="QT3236" s="112" t="s">
        <v>50</v>
      </c>
      <c r="QU3236" s="112" t="s">
        <v>52</v>
      </c>
      <c r="QV3236" s="112" t="s">
        <v>13</v>
      </c>
      <c r="QW3236" s="235" t="s">
        <v>189</v>
      </c>
      <c r="QX3236" s="112" t="s">
        <v>0</v>
      </c>
      <c r="QY3236" s="112" t="s">
        <v>1</v>
      </c>
      <c r="QZ3236" s="112" t="s">
        <v>2</v>
      </c>
      <c r="RA3236" s="112" t="s">
        <v>3</v>
      </c>
      <c r="RB3236" s="112" t="s">
        <v>50</v>
      </c>
      <c r="RC3236" s="112" t="s">
        <v>52</v>
      </c>
      <c r="RD3236" s="112" t="s">
        <v>13</v>
      </c>
      <c r="RE3236" s="235" t="s">
        <v>189</v>
      </c>
      <c r="RF3236" s="112" t="s">
        <v>0</v>
      </c>
      <c r="RG3236" s="112" t="s">
        <v>1</v>
      </c>
      <c r="RH3236" s="112" t="s">
        <v>2</v>
      </c>
      <c r="RI3236" s="112" t="s">
        <v>3</v>
      </c>
      <c r="RJ3236" s="112" t="s">
        <v>50</v>
      </c>
      <c r="RK3236" s="112" t="s">
        <v>52</v>
      </c>
      <c r="RL3236" s="112" t="s">
        <v>13</v>
      </c>
      <c r="RM3236" s="235" t="s">
        <v>189</v>
      </c>
      <c r="RN3236" s="112" t="s">
        <v>0</v>
      </c>
      <c r="RO3236" s="112" t="s">
        <v>1</v>
      </c>
      <c r="RP3236" s="112" t="s">
        <v>2</v>
      </c>
      <c r="RQ3236" s="112" t="s">
        <v>3</v>
      </c>
      <c r="RR3236" s="112" t="s">
        <v>50</v>
      </c>
      <c r="RS3236" s="112" t="s">
        <v>52</v>
      </c>
      <c r="RT3236" s="112" t="s">
        <v>13</v>
      </c>
      <c r="RU3236" s="235" t="s">
        <v>189</v>
      </c>
      <c r="RV3236" s="112" t="s">
        <v>0</v>
      </c>
      <c r="RW3236" s="112" t="s">
        <v>1</v>
      </c>
      <c r="RX3236" s="112" t="s">
        <v>2</v>
      </c>
      <c r="RY3236" s="112" t="s">
        <v>3</v>
      </c>
      <c r="RZ3236" s="112" t="s">
        <v>50</v>
      </c>
      <c r="SA3236" s="112" t="s">
        <v>52</v>
      </c>
      <c r="SB3236" s="112" t="s">
        <v>13</v>
      </c>
      <c r="SC3236" s="235" t="s">
        <v>189</v>
      </c>
      <c r="SD3236" s="112" t="s">
        <v>0</v>
      </c>
      <c r="SE3236" s="112" t="s">
        <v>1</v>
      </c>
      <c r="SF3236" s="112" t="s">
        <v>2</v>
      </c>
      <c r="SG3236" s="112" t="s">
        <v>3</v>
      </c>
      <c r="SH3236" s="112" t="s">
        <v>50</v>
      </c>
      <c r="SI3236" s="112" t="s">
        <v>52</v>
      </c>
      <c r="SJ3236" s="112" t="s">
        <v>13</v>
      </c>
      <c r="SK3236" s="235" t="s">
        <v>189</v>
      </c>
      <c r="SL3236" s="112" t="s">
        <v>0</v>
      </c>
      <c r="SM3236" s="112" t="s">
        <v>1</v>
      </c>
      <c r="SN3236" s="112" t="s">
        <v>2</v>
      </c>
      <c r="SO3236" s="112" t="s">
        <v>3</v>
      </c>
      <c r="SP3236" s="112" t="s">
        <v>50</v>
      </c>
      <c r="SQ3236" s="112" t="s">
        <v>52</v>
      </c>
      <c r="SR3236" s="112" t="s">
        <v>13</v>
      </c>
      <c r="SS3236" s="235" t="s">
        <v>189</v>
      </c>
      <c r="ST3236" s="112" t="s">
        <v>0</v>
      </c>
      <c r="SU3236" s="112" t="s">
        <v>1</v>
      </c>
      <c r="SV3236" s="112" t="s">
        <v>2</v>
      </c>
      <c r="SW3236" s="112" t="s">
        <v>3</v>
      </c>
      <c r="SX3236" s="112" t="s">
        <v>50</v>
      </c>
      <c r="SY3236" s="112" t="s">
        <v>52</v>
      </c>
      <c r="SZ3236" s="112" t="s">
        <v>13</v>
      </c>
      <c r="TA3236" s="235" t="s">
        <v>189</v>
      </c>
      <c r="TB3236" s="112" t="s">
        <v>0</v>
      </c>
      <c r="TC3236" s="112" t="s">
        <v>1</v>
      </c>
      <c r="TD3236" s="112" t="s">
        <v>2</v>
      </c>
      <c r="TE3236" s="112" t="s">
        <v>3</v>
      </c>
      <c r="TF3236" s="112" t="s">
        <v>50</v>
      </c>
      <c r="TG3236" s="112" t="s">
        <v>52</v>
      </c>
      <c r="TH3236" s="112" t="s">
        <v>13</v>
      </c>
      <c r="TI3236" s="235" t="s">
        <v>189</v>
      </c>
      <c r="TJ3236" s="112" t="s">
        <v>0</v>
      </c>
      <c r="TK3236" s="112" t="s">
        <v>1</v>
      </c>
      <c r="TL3236" s="112" t="s">
        <v>2</v>
      </c>
      <c r="TM3236" s="112" t="s">
        <v>3</v>
      </c>
      <c r="TN3236" s="112" t="s">
        <v>50</v>
      </c>
      <c r="TO3236" s="112" t="s">
        <v>52</v>
      </c>
      <c r="TP3236" s="112" t="s">
        <v>13</v>
      </c>
      <c r="TQ3236" s="235" t="s">
        <v>189</v>
      </c>
      <c r="TR3236" s="112" t="s">
        <v>0</v>
      </c>
      <c r="TS3236" s="112" t="s">
        <v>1</v>
      </c>
      <c r="TT3236" s="112" t="s">
        <v>2</v>
      </c>
      <c r="TU3236" s="112" t="s">
        <v>3</v>
      </c>
      <c r="TV3236" s="112" t="s">
        <v>50</v>
      </c>
      <c r="TW3236" s="112" t="s">
        <v>52</v>
      </c>
      <c r="TX3236" s="112" t="s">
        <v>13</v>
      </c>
      <c r="TY3236" s="235" t="s">
        <v>189</v>
      </c>
      <c r="TZ3236" s="112" t="s">
        <v>0</v>
      </c>
      <c r="UA3236" s="112" t="s">
        <v>1</v>
      </c>
      <c r="UB3236" s="112" t="s">
        <v>2</v>
      </c>
      <c r="UC3236" s="112" t="s">
        <v>3</v>
      </c>
      <c r="UD3236" s="112" t="s">
        <v>50</v>
      </c>
      <c r="UE3236" s="112" t="s">
        <v>52</v>
      </c>
      <c r="UF3236" s="112" t="s">
        <v>13</v>
      </c>
      <c r="UG3236" s="235" t="s">
        <v>189</v>
      </c>
      <c r="UH3236" s="112" t="s">
        <v>0</v>
      </c>
      <c r="UI3236" s="112" t="s">
        <v>1</v>
      </c>
      <c r="UJ3236" s="112" t="s">
        <v>2</v>
      </c>
      <c r="UK3236" s="112" t="s">
        <v>3</v>
      </c>
      <c r="UL3236" s="112" t="s">
        <v>50</v>
      </c>
      <c r="UM3236" s="112" t="s">
        <v>52</v>
      </c>
      <c r="UN3236" s="112" t="s">
        <v>13</v>
      </c>
      <c r="UO3236" s="235" t="s">
        <v>189</v>
      </c>
      <c r="UP3236" s="112" t="s">
        <v>0</v>
      </c>
      <c r="UQ3236" s="112" t="s">
        <v>1</v>
      </c>
      <c r="UR3236" s="112" t="s">
        <v>2</v>
      </c>
      <c r="US3236" s="112" t="s">
        <v>3</v>
      </c>
      <c r="UT3236" s="112" t="s">
        <v>50</v>
      </c>
      <c r="UU3236" s="112" t="s">
        <v>52</v>
      </c>
      <c r="UV3236" s="112" t="s">
        <v>13</v>
      </c>
      <c r="UW3236" s="235" t="s">
        <v>189</v>
      </c>
      <c r="UX3236" s="112" t="s">
        <v>0</v>
      </c>
      <c r="UY3236" s="112" t="s">
        <v>1</v>
      </c>
      <c r="UZ3236" s="112" t="s">
        <v>2</v>
      </c>
      <c r="VA3236" s="112" t="s">
        <v>3</v>
      </c>
      <c r="VB3236" s="112" t="s">
        <v>50</v>
      </c>
      <c r="VC3236" s="112" t="s">
        <v>52</v>
      </c>
      <c r="VD3236" s="112" t="s">
        <v>13</v>
      </c>
      <c r="VE3236" s="235" t="s">
        <v>189</v>
      </c>
      <c r="VF3236" s="112" t="s">
        <v>0</v>
      </c>
      <c r="VG3236" s="112" t="s">
        <v>1</v>
      </c>
      <c r="VH3236" s="112" t="s">
        <v>2</v>
      </c>
      <c r="VI3236" s="112" t="s">
        <v>3</v>
      </c>
      <c r="VJ3236" s="112" t="s">
        <v>50</v>
      </c>
      <c r="VK3236" s="112" t="s">
        <v>52</v>
      </c>
      <c r="VL3236" s="112" t="s">
        <v>13</v>
      </c>
      <c r="VM3236" s="235" t="s">
        <v>189</v>
      </c>
      <c r="VN3236" s="112" t="s">
        <v>0</v>
      </c>
      <c r="VO3236" s="112" t="s">
        <v>1</v>
      </c>
      <c r="VP3236" s="112" t="s">
        <v>2</v>
      </c>
      <c r="VQ3236" s="112" t="s">
        <v>3</v>
      </c>
      <c r="VR3236" s="112" t="s">
        <v>50</v>
      </c>
      <c r="VS3236" s="112" t="s">
        <v>52</v>
      </c>
      <c r="VT3236" s="112" t="s">
        <v>13</v>
      </c>
      <c r="VU3236" s="235" t="s">
        <v>189</v>
      </c>
      <c r="VV3236" s="112" t="s">
        <v>0</v>
      </c>
      <c r="VW3236" s="112" t="s">
        <v>1</v>
      </c>
      <c r="VX3236" s="112" t="s">
        <v>2</v>
      </c>
      <c r="VY3236" s="112" t="s">
        <v>3</v>
      </c>
      <c r="VZ3236" s="112" t="s">
        <v>50</v>
      </c>
      <c r="WA3236" s="112" t="s">
        <v>52</v>
      </c>
      <c r="WB3236" s="112" t="s">
        <v>13</v>
      </c>
      <c r="WC3236" s="235" t="s">
        <v>189</v>
      </c>
      <c r="WD3236" s="112" t="s">
        <v>0</v>
      </c>
      <c r="WE3236" s="112" t="s">
        <v>1</v>
      </c>
      <c r="WF3236" s="112" t="s">
        <v>2</v>
      </c>
      <c r="WG3236" s="112" t="s">
        <v>3</v>
      </c>
      <c r="WH3236" s="112" t="s">
        <v>50</v>
      </c>
      <c r="WI3236" s="112" t="s">
        <v>52</v>
      </c>
      <c r="WJ3236" s="112" t="s">
        <v>13</v>
      </c>
      <c r="WK3236" s="235" t="s">
        <v>189</v>
      </c>
      <c r="WL3236" s="112" t="s">
        <v>0</v>
      </c>
      <c r="WM3236" s="112" t="s">
        <v>1</v>
      </c>
      <c r="WN3236" s="112" t="s">
        <v>2</v>
      </c>
      <c r="WO3236" s="112" t="s">
        <v>3</v>
      </c>
      <c r="WP3236" s="112" t="s">
        <v>50</v>
      </c>
      <c r="WQ3236" s="112" t="s">
        <v>52</v>
      </c>
      <c r="WR3236" s="112" t="s">
        <v>13</v>
      </c>
      <c r="WS3236" s="235" t="s">
        <v>189</v>
      </c>
      <c r="WT3236" s="112" t="s">
        <v>0</v>
      </c>
      <c r="WU3236" s="112" t="s">
        <v>1</v>
      </c>
      <c r="WV3236" s="112" t="s">
        <v>2</v>
      </c>
      <c r="WW3236" s="112" t="s">
        <v>3</v>
      </c>
      <c r="WX3236" s="112" t="s">
        <v>50</v>
      </c>
      <c r="WY3236" s="112" t="s">
        <v>52</v>
      </c>
      <c r="WZ3236" s="112" t="s">
        <v>13</v>
      </c>
      <c r="XA3236" s="235" t="s">
        <v>189</v>
      </c>
      <c r="XB3236" s="112" t="s">
        <v>0</v>
      </c>
      <c r="XC3236" s="112" t="s">
        <v>1</v>
      </c>
      <c r="XD3236" s="112" t="s">
        <v>2</v>
      </c>
      <c r="XE3236" s="112" t="s">
        <v>3</v>
      </c>
      <c r="XF3236" s="112" t="s">
        <v>50</v>
      </c>
      <c r="XG3236" s="112" t="s">
        <v>52</v>
      </c>
      <c r="XH3236" s="112" t="s">
        <v>13</v>
      </c>
      <c r="XI3236" s="235" t="s">
        <v>189</v>
      </c>
      <c r="XJ3236" s="112" t="s">
        <v>0</v>
      </c>
      <c r="XK3236" s="112" t="s">
        <v>1</v>
      </c>
      <c r="XL3236" s="112" t="s">
        <v>2</v>
      </c>
      <c r="XM3236" s="112" t="s">
        <v>3</v>
      </c>
      <c r="XN3236" s="112" t="s">
        <v>50</v>
      </c>
      <c r="XO3236" s="112" t="s">
        <v>52</v>
      </c>
      <c r="XP3236" s="112" t="s">
        <v>13</v>
      </c>
      <c r="XQ3236" s="235" t="s">
        <v>189</v>
      </c>
      <c r="XR3236" s="112" t="s">
        <v>0</v>
      </c>
      <c r="XS3236" s="112" t="s">
        <v>1</v>
      </c>
      <c r="XT3236" s="112" t="s">
        <v>2</v>
      </c>
      <c r="XU3236" s="112" t="s">
        <v>3</v>
      </c>
      <c r="XV3236" s="112" t="s">
        <v>50</v>
      </c>
      <c r="XW3236" s="112" t="s">
        <v>52</v>
      </c>
      <c r="XX3236" s="112" t="s">
        <v>13</v>
      </c>
      <c r="XY3236" s="235" t="s">
        <v>189</v>
      </c>
      <c r="XZ3236" s="112" t="s">
        <v>0</v>
      </c>
      <c r="YA3236" s="112" t="s">
        <v>1</v>
      </c>
      <c r="YB3236" s="112" t="s">
        <v>2</v>
      </c>
      <c r="YC3236" s="112" t="s">
        <v>3</v>
      </c>
      <c r="YD3236" s="112" t="s">
        <v>50</v>
      </c>
      <c r="YE3236" s="112" t="s">
        <v>52</v>
      </c>
      <c r="YF3236" s="112" t="s">
        <v>13</v>
      </c>
      <c r="YG3236" s="235" t="s">
        <v>189</v>
      </c>
      <c r="YH3236" s="112" t="s">
        <v>0</v>
      </c>
      <c r="YI3236" s="112" t="s">
        <v>1</v>
      </c>
      <c r="YJ3236" s="112" t="s">
        <v>2</v>
      </c>
      <c r="YK3236" s="112" t="s">
        <v>3</v>
      </c>
      <c r="YL3236" s="112" t="s">
        <v>50</v>
      </c>
      <c r="YM3236" s="112" t="s">
        <v>52</v>
      </c>
      <c r="YN3236" s="112" t="s">
        <v>13</v>
      </c>
      <c r="YO3236" s="235" t="s">
        <v>189</v>
      </c>
      <c r="YP3236" s="112" t="s">
        <v>0</v>
      </c>
      <c r="YQ3236" s="112" t="s">
        <v>1</v>
      </c>
      <c r="YR3236" s="112" t="s">
        <v>2</v>
      </c>
      <c r="YS3236" s="112" t="s">
        <v>3</v>
      </c>
      <c r="YT3236" s="112" t="s">
        <v>50</v>
      </c>
      <c r="YU3236" s="112" t="s">
        <v>52</v>
      </c>
      <c r="YV3236" s="112" t="s">
        <v>13</v>
      </c>
      <c r="YW3236" s="235" t="s">
        <v>189</v>
      </c>
      <c r="YX3236" s="112" t="s">
        <v>0</v>
      </c>
      <c r="YY3236" s="112" t="s">
        <v>1</v>
      </c>
      <c r="YZ3236" s="112" t="s">
        <v>2</v>
      </c>
      <c r="ZA3236" s="112" t="s">
        <v>3</v>
      </c>
      <c r="ZB3236" s="112" t="s">
        <v>50</v>
      </c>
      <c r="ZC3236" s="112" t="s">
        <v>52</v>
      </c>
      <c r="ZD3236" s="112" t="s">
        <v>13</v>
      </c>
      <c r="ZE3236" s="235" t="s">
        <v>189</v>
      </c>
      <c r="ZF3236" s="112" t="s">
        <v>0</v>
      </c>
      <c r="ZG3236" s="112" t="s">
        <v>1</v>
      </c>
      <c r="ZH3236" s="112" t="s">
        <v>2</v>
      </c>
      <c r="ZI3236" s="112" t="s">
        <v>3</v>
      </c>
      <c r="ZJ3236" s="112" t="s">
        <v>50</v>
      </c>
      <c r="ZK3236" s="112" t="s">
        <v>52</v>
      </c>
      <c r="ZL3236" s="112" t="s">
        <v>13</v>
      </c>
      <c r="ZM3236" s="235" t="s">
        <v>189</v>
      </c>
      <c r="ZN3236" s="112" t="s">
        <v>0</v>
      </c>
      <c r="ZO3236" s="112" t="s">
        <v>1</v>
      </c>
      <c r="ZP3236" s="112" t="s">
        <v>2</v>
      </c>
      <c r="ZQ3236" s="112" t="s">
        <v>3</v>
      </c>
      <c r="ZR3236" s="112" t="s">
        <v>50</v>
      </c>
      <c r="ZS3236" s="112" t="s">
        <v>52</v>
      </c>
      <c r="ZT3236" s="112" t="s">
        <v>13</v>
      </c>
      <c r="ZU3236" s="235" t="s">
        <v>189</v>
      </c>
      <c r="ZV3236" s="112" t="s">
        <v>0</v>
      </c>
      <c r="ZW3236" s="112" t="s">
        <v>1</v>
      </c>
      <c r="ZX3236" s="112" t="s">
        <v>2</v>
      </c>
      <c r="ZY3236" s="112" t="s">
        <v>3</v>
      </c>
      <c r="ZZ3236" s="112" t="s">
        <v>50</v>
      </c>
      <c r="AAA3236" s="112" t="s">
        <v>52</v>
      </c>
      <c r="AAB3236" s="112" t="s">
        <v>13</v>
      </c>
      <c r="AAC3236" s="235" t="s">
        <v>189</v>
      </c>
      <c r="AAD3236" s="112" t="s">
        <v>0</v>
      </c>
      <c r="AAE3236" s="112" t="s">
        <v>1</v>
      </c>
      <c r="AAF3236" s="112" t="s">
        <v>2</v>
      </c>
      <c r="AAG3236" s="112" t="s">
        <v>3</v>
      </c>
      <c r="AAH3236" s="112" t="s">
        <v>50</v>
      </c>
      <c r="AAI3236" s="112" t="s">
        <v>52</v>
      </c>
      <c r="AAJ3236" s="112" t="s">
        <v>13</v>
      </c>
      <c r="AAK3236" s="235" t="s">
        <v>189</v>
      </c>
      <c r="AAL3236" s="112" t="s">
        <v>0</v>
      </c>
      <c r="AAM3236" s="112" t="s">
        <v>1</v>
      </c>
      <c r="AAN3236" s="112" t="s">
        <v>2</v>
      </c>
      <c r="AAO3236" s="112" t="s">
        <v>3</v>
      </c>
      <c r="AAP3236" s="112" t="s">
        <v>50</v>
      </c>
      <c r="AAQ3236" s="112" t="s">
        <v>52</v>
      </c>
      <c r="AAR3236" s="112" t="s">
        <v>13</v>
      </c>
      <c r="AAS3236" s="235" t="s">
        <v>189</v>
      </c>
      <c r="AAT3236" s="112" t="s">
        <v>0</v>
      </c>
      <c r="AAU3236" s="112" t="s">
        <v>1</v>
      </c>
      <c r="AAV3236" s="112" t="s">
        <v>2</v>
      </c>
      <c r="AAW3236" s="112" t="s">
        <v>3</v>
      </c>
      <c r="AAX3236" s="112" t="s">
        <v>50</v>
      </c>
      <c r="AAY3236" s="112" t="s">
        <v>52</v>
      </c>
      <c r="AAZ3236" s="112" t="s">
        <v>13</v>
      </c>
      <c r="ABA3236" s="235" t="s">
        <v>189</v>
      </c>
      <c r="ABB3236" s="112" t="s">
        <v>0</v>
      </c>
      <c r="ABC3236" s="112" t="s">
        <v>1</v>
      </c>
      <c r="ABD3236" s="112" t="s">
        <v>2</v>
      </c>
      <c r="ABE3236" s="112" t="s">
        <v>3</v>
      </c>
      <c r="ABF3236" s="112" t="s">
        <v>50</v>
      </c>
      <c r="ABG3236" s="112" t="s">
        <v>52</v>
      </c>
      <c r="ABH3236" s="112" t="s">
        <v>13</v>
      </c>
      <c r="ABI3236" s="235" t="s">
        <v>189</v>
      </c>
      <c r="ABJ3236" s="112" t="s">
        <v>0</v>
      </c>
      <c r="ABK3236" s="112" t="s">
        <v>1</v>
      </c>
      <c r="ABL3236" s="112" t="s">
        <v>2</v>
      </c>
      <c r="ABM3236" s="112" t="s">
        <v>3</v>
      </c>
      <c r="ABN3236" s="112" t="s">
        <v>50</v>
      </c>
      <c r="ABO3236" s="112" t="s">
        <v>52</v>
      </c>
      <c r="ABP3236" s="112" t="s">
        <v>13</v>
      </c>
      <c r="ABQ3236" s="235" t="s">
        <v>189</v>
      </c>
      <c r="ABR3236" s="112" t="s">
        <v>0</v>
      </c>
      <c r="ABS3236" s="112" t="s">
        <v>1</v>
      </c>
      <c r="ABT3236" s="112" t="s">
        <v>2</v>
      </c>
      <c r="ABU3236" s="112" t="s">
        <v>3</v>
      </c>
      <c r="ABV3236" s="112" t="s">
        <v>50</v>
      </c>
      <c r="ABW3236" s="112" t="s">
        <v>52</v>
      </c>
      <c r="ABX3236" s="112" t="s">
        <v>13</v>
      </c>
      <c r="ABY3236" s="235" t="s">
        <v>189</v>
      </c>
      <c r="ABZ3236" s="112" t="s">
        <v>0</v>
      </c>
      <c r="ACA3236" s="112" t="s">
        <v>1</v>
      </c>
      <c r="ACB3236" s="112" t="s">
        <v>2</v>
      </c>
      <c r="ACC3236" s="112" t="s">
        <v>3</v>
      </c>
      <c r="ACD3236" s="112" t="s">
        <v>50</v>
      </c>
      <c r="ACE3236" s="112" t="s">
        <v>52</v>
      </c>
      <c r="ACF3236" s="112" t="s">
        <v>13</v>
      </c>
      <c r="ACG3236" s="235" t="s">
        <v>189</v>
      </c>
      <c r="ACH3236" s="112" t="s">
        <v>0</v>
      </c>
      <c r="ACI3236" s="112" t="s">
        <v>1</v>
      </c>
      <c r="ACJ3236" s="112" t="s">
        <v>2</v>
      </c>
      <c r="ACK3236" s="112" t="s">
        <v>3</v>
      </c>
      <c r="ACL3236" s="112" t="s">
        <v>50</v>
      </c>
      <c r="ACM3236" s="112" t="s">
        <v>52</v>
      </c>
      <c r="ACN3236" s="112" t="s">
        <v>13</v>
      </c>
      <c r="ACO3236" s="235" t="s">
        <v>189</v>
      </c>
      <c r="ACP3236" s="112" t="s">
        <v>0</v>
      </c>
      <c r="ACQ3236" s="112" t="s">
        <v>1</v>
      </c>
      <c r="ACR3236" s="112" t="s">
        <v>2</v>
      </c>
      <c r="ACS3236" s="112" t="s">
        <v>3</v>
      </c>
      <c r="ACT3236" s="112" t="s">
        <v>50</v>
      </c>
      <c r="ACU3236" s="112" t="s">
        <v>52</v>
      </c>
      <c r="ACV3236" s="112" t="s">
        <v>13</v>
      </c>
      <c r="ACW3236" s="235" t="s">
        <v>189</v>
      </c>
      <c r="ACX3236" s="112" t="s">
        <v>0</v>
      </c>
      <c r="ACY3236" s="112" t="s">
        <v>1</v>
      </c>
      <c r="ACZ3236" s="112" t="s">
        <v>2</v>
      </c>
      <c r="ADA3236" s="112" t="s">
        <v>3</v>
      </c>
      <c r="ADB3236" s="112" t="s">
        <v>50</v>
      </c>
      <c r="ADC3236" s="112" t="s">
        <v>52</v>
      </c>
      <c r="ADD3236" s="112" t="s">
        <v>13</v>
      </c>
      <c r="ADE3236" s="235" t="s">
        <v>189</v>
      </c>
      <c r="ADF3236" s="112" t="s">
        <v>0</v>
      </c>
      <c r="ADG3236" s="112" t="s">
        <v>1</v>
      </c>
      <c r="ADH3236" s="112" t="s">
        <v>2</v>
      </c>
      <c r="ADI3236" s="112" t="s">
        <v>3</v>
      </c>
      <c r="ADJ3236" s="112" t="s">
        <v>50</v>
      </c>
      <c r="ADK3236" s="112" t="s">
        <v>52</v>
      </c>
      <c r="ADL3236" s="112" t="s">
        <v>13</v>
      </c>
      <c r="ADM3236" s="235" t="s">
        <v>189</v>
      </c>
      <c r="ADN3236" s="112" t="s">
        <v>0</v>
      </c>
      <c r="ADO3236" s="112" t="s">
        <v>1</v>
      </c>
      <c r="ADP3236" s="112" t="s">
        <v>2</v>
      </c>
      <c r="ADQ3236" s="112" t="s">
        <v>3</v>
      </c>
      <c r="ADR3236" s="112" t="s">
        <v>50</v>
      </c>
      <c r="ADS3236" s="112" t="s">
        <v>52</v>
      </c>
      <c r="ADT3236" s="112" t="s">
        <v>13</v>
      </c>
      <c r="ADU3236" s="235" t="s">
        <v>189</v>
      </c>
      <c r="ADV3236" s="112" t="s">
        <v>0</v>
      </c>
      <c r="ADW3236" s="112" t="s">
        <v>1</v>
      </c>
      <c r="ADX3236" s="112" t="s">
        <v>2</v>
      </c>
      <c r="ADY3236" s="112" t="s">
        <v>3</v>
      </c>
      <c r="ADZ3236" s="112" t="s">
        <v>50</v>
      </c>
      <c r="AEA3236" s="112" t="s">
        <v>52</v>
      </c>
      <c r="AEB3236" s="112" t="s">
        <v>13</v>
      </c>
      <c r="AEC3236" s="235" t="s">
        <v>189</v>
      </c>
      <c r="AED3236" s="112" t="s">
        <v>0</v>
      </c>
      <c r="AEE3236" s="112" t="s">
        <v>1</v>
      </c>
      <c r="AEF3236" s="112" t="s">
        <v>2</v>
      </c>
      <c r="AEG3236" s="112" t="s">
        <v>3</v>
      </c>
      <c r="AEH3236" s="112" t="s">
        <v>50</v>
      </c>
      <c r="AEI3236" s="112" t="s">
        <v>52</v>
      </c>
      <c r="AEJ3236" s="112" t="s">
        <v>13</v>
      </c>
      <c r="AEK3236" s="235" t="s">
        <v>189</v>
      </c>
      <c r="AEL3236" s="112" t="s">
        <v>0</v>
      </c>
      <c r="AEM3236" s="112" t="s">
        <v>1</v>
      </c>
      <c r="AEN3236" s="112" t="s">
        <v>2</v>
      </c>
      <c r="AEO3236" s="112" t="s">
        <v>3</v>
      </c>
      <c r="AEP3236" s="112" t="s">
        <v>50</v>
      </c>
      <c r="AEQ3236" s="112" t="s">
        <v>52</v>
      </c>
      <c r="AER3236" s="112" t="s">
        <v>13</v>
      </c>
      <c r="AES3236" s="235" t="s">
        <v>189</v>
      </c>
      <c r="AET3236" s="112" t="s">
        <v>0</v>
      </c>
      <c r="AEU3236" s="112" t="s">
        <v>1</v>
      </c>
      <c r="AEV3236" s="112" t="s">
        <v>2</v>
      </c>
      <c r="AEW3236" s="112" t="s">
        <v>3</v>
      </c>
      <c r="AEX3236" s="112" t="s">
        <v>50</v>
      </c>
      <c r="AEY3236" s="112" t="s">
        <v>52</v>
      </c>
      <c r="AEZ3236" s="112" t="s">
        <v>13</v>
      </c>
      <c r="AFA3236" s="235" t="s">
        <v>189</v>
      </c>
      <c r="AFB3236" s="112" t="s">
        <v>0</v>
      </c>
      <c r="AFC3236" s="112" t="s">
        <v>1</v>
      </c>
      <c r="AFD3236" s="112" t="s">
        <v>2</v>
      </c>
      <c r="AFE3236" s="112" t="s">
        <v>3</v>
      </c>
      <c r="AFF3236" s="112" t="s">
        <v>50</v>
      </c>
      <c r="AFG3236" s="112" t="s">
        <v>52</v>
      </c>
      <c r="AFH3236" s="112" t="s">
        <v>13</v>
      </c>
      <c r="AFI3236" s="235" t="s">
        <v>189</v>
      </c>
      <c r="AFJ3236" s="112" t="s">
        <v>0</v>
      </c>
      <c r="AFK3236" s="112" t="s">
        <v>1</v>
      </c>
      <c r="AFL3236" s="112" t="s">
        <v>2</v>
      </c>
      <c r="AFM3236" s="112" t="s">
        <v>3</v>
      </c>
      <c r="AFN3236" s="112" t="s">
        <v>50</v>
      </c>
      <c r="AFO3236" s="112" t="s">
        <v>52</v>
      </c>
      <c r="AFP3236" s="112" t="s">
        <v>13</v>
      </c>
      <c r="AFQ3236" s="235" t="s">
        <v>189</v>
      </c>
      <c r="AFR3236" s="112" t="s">
        <v>0</v>
      </c>
      <c r="AFS3236" s="112" t="s">
        <v>1</v>
      </c>
      <c r="AFT3236" s="112" t="s">
        <v>2</v>
      </c>
      <c r="AFU3236" s="112" t="s">
        <v>3</v>
      </c>
      <c r="AFV3236" s="112" t="s">
        <v>50</v>
      </c>
      <c r="AFW3236" s="112" t="s">
        <v>52</v>
      </c>
      <c r="AFX3236" s="112" t="s">
        <v>13</v>
      </c>
      <c r="AFY3236" s="235" t="s">
        <v>189</v>
      </c>
      <c r="AFZ3236" s="112" t="s">
        <v>0</v>
      </c>
      <c r="AGA3236" s="112" t="s">
        <v>1</v>
      </c>
      <c r="AGB3236" s="112" t="s">
        <v>2</v>
      </c>
      <c r="AGC3236" s="112" t="s">
        <v>3</v>
      </c>
      <c r="AGD3236" s="112" t="s">
        <v>50</v>
      </c>
      <c r="AGE3236" s="112" t="s">
        <v>52</v>
      </c>
      <c r="AGF3236" s="112" t="s">
        <v>13</v>
      </c>
      <c r="AGG3236" s="235" t="s">
        <v>189</v>
      </c>
      <c r="AGH3236" s="112" t="s">
        <v>0</v>
      </c>
      <c r="AGI3236" s="112" t="s">
        <v>1</v>
      </c>
      <c r="AGJ3236" s="112" t="s">
        <v>2</v>
      </c>
      <c r="AGK3236" s="112" t="s">
        <v>3</v>
      </c>
      <c r="AGL3236" s="112" t="s">
        <v>50</v>
      </c>
      <c r="AGM3236" s="112" t="s">
        <v>52</v>
      </c>
      <c r="AGN3236" s="112" t="s">
        <v>13</v>
      </c>
      <c r="AGO3236" s="235" t="s">
        <v>189</v>
      </c>
      <c r="AGP3236" s="112" t="s">
        <v>0</v>
      </c>
      <c r="AGQ3236" s="112" t="s">
        <v>1</v>
      </c>
      <c r="AGR3236" s="112" t="s">
        <v>2</v>
      </c>
      <c r="AGS3236" s="112" t="s">
        <v>3</v>
      </c>
      <c r="AGT3236" s="112" t="s">
        <v>50</v>
      </c>
      <c r="AGU3236" s="112" t="s">
        <v>52</v>
      </c>
      <c r="AGV3236" s="112" t="s">
        <v>13</v>
      </c>
      <c r="AGW3236" s="235" t="s">
        <v>189</v>
      </c>
      <c r="AGX3236" s="112" t="s">
        <v>0</v>
      </c>
      <c r="AGY3236" s="112" t="s">
        <v>1</v>
      </c>
      <c r="AGZ3236" s="112" t="s">
        <v>2</v>
      </c>
      <c r="AHA3236" s="112" t="s">
        <v>3</v>
      </c>
      <c r="AHB3236" s="112" t="s">
        <v>50</v>
      </c>
      <c r="AHC3236" s="112" t="s">
        <v>52</v>
      </c>
      <c r="AHD3236" s="112" t="s">
        <v>13</v>
      </c>
      <c r="AHE3236" s="235" t="s">
        <v>189</v>
      </c>
      <c r="AHF3236" s="112" t="s">
        <v>0</v>
      </c>
      <c r="AHG3236" s="112" t="s">
        <v>1</v>
      </c>
      <c r="AHH3236" s="112" t="s">
        <v>2</v>
      </c>
      <c r="AHI3236" s="112" t="s">
        <v>3</v>
      </c>
      <c r="AHJ3236" s="112" t="s">
        <v>50</v>
      </c>
      <c r="AHK3236" s="112" t="s">
        <v>52</v>
      </c>
      <c r="AHL3236" s="112" t="s">
        <v>13</v>
      </c>
      <c r="AHM3236" s="235" t="s">
        <v>189</v>
      </c>
      <c r="AHN3236" s="112" t="s">
        <v>0</v>
      </c>
      <c r="AHO3236" s="112" t="s">
        <v>1</v>
      </c>
      <c r="AHP3236" s="112" t="s">
        <v>2</v>
      </c>
      <c r="AHQ3236" s="112" t="s">
        <v>3</v>
      </c>
      <c r="AHR3236" s="112" t="s">
        <v>50</v>
      </c>
      <c r="AHS3236" s="112" t="s">
        <v>52</v>
      </c>
      <c r="AHT3236" s="112" t="s">
        <v>13</v>
      </c>
      <c r="AHU3236" s="235" t="s">
        <v>189</v>
      </c>
      <c r="AHV3236" s="112" t="s">
        <v>0</v>
      </c>
      <c r="AHW3236" s="112" t="s">
        <v>1</v>
      </c>
      <c r="AHX3236" s="112" t="s">
        <v>2</v>
      </c>
      <c r="AHY3236" s="112" t="s">
        <v>3</v>
      </c>
      <c r="AHZ3236" s="112" t="s">
        <v>50</v>
      </c>
      <c r="AIA3236" s="112" t="s">
        <v>52</v>
      </c>
      <c r="AIB3236" s="112" t="s">
        <v>13</v>
      </c>
      <c r="AIC3236" s="235" t="s">
        <v>189</v>
      </c>
      <c r="AID3236" s="112" t="s">
        <v>0</v>
      </c>
      <c r="AIE3236" s="112" t="s">
        <v>1</v>
      </c>
      <c r="AIF3236" s="112" t="s">
        <v>2</v>
      </c>
      <c r="AIG3236" s="112" t="s">
        <v>3</v>
      </c>
      <c r="AIH3236" s="112" t="s">
        <v>50</v>
      </c>
      <c r="AII3236" s="112" t="s">
        <v>52</v>
      </c>
      <c r="AIJ3236" s="112" t="s">
        <v>13</v>
      </c>
      <c r="AIK3236" s="235" t="s">
        <v>189</v>
      </c>
      <c r="AIL3236" s="112" t="s">
        <v>0</v>
      </c>
      <c r="AIM3236" s="112" t="s">
        <v>1</v>
      </c>
      <c r="AIN3236" s="112" t="s">
        <v>2</v>
      </c>
      <c r="AIO3236" s="112" t="s">
        <v>3</v>
      </c>
      <c r="AIP3236" s="112" t="s">
        <v>50</v>
      </c>
      <c r="AIQ3236" s="112" t="s">
        <v>52</v>
      </c>
      <c r="AIR3236" s="112" t="s">
        <v>13</v>
      </c>
      <c r="AIS3236" s="235" t="s">
        <v>189</v>
      </c>
      <c r="AIT3236" s="112" t="s">
        <v>0</v>
      </c>
      <c r="AIU3236" s="112" t="s">
        <v>1</v>
      </c>
      <c r="AIV3236" s="112" t="s">
        <v>2</v>
      </c>
      <c r="AIW3236" s="112" t="s">
        <v>3</v>
      </c>
      <c r="AIX3236" s="112" t="s">
        <v>50</v>
      </c>
      <c r="AIY3236" s="112" t="s">
        <v>52</v>
      </c>
      <c r="AIZ3236" s="112" t="s">
        <v>13</v>
      </c>
      <c r="AJA3236" s="235" t="s">
        <v>189</v>
      </c>
      <c r="AJB3236" s="112" t="s">
        <v>0</v>
      </c>
      <c r="AJC3236" s="112" t="s">
        <v>1</v>
      </c>
      <c r="AJD3236" s="112" t="s">
        <v>2</v>
      </c>
      <c r="AJE3236" s="112" t="s">
        <v>3</v>
      </c>
      <c r="AJF3236" s="112" t="s">
        <v>50</v>
      </c>
      <c r="AJG3236" s="112" t="s">
        <v>52</v>
      </c>
      <c r="AJH3236" s="112" t="s">
        <v>13</v>
      </c>
      <c r="AJI3236" s="235" t="s">
        <v>189</v>
      </c>
      <c r="AJJ3236" s="112" t="s">
        <v>0</v>
      </c>
      <c r="AJK3236" s="112" t="s">
        <v>1</v>
      </c>
      <c r="AJL3236" s="112" t="s">
        <v>2</v>
      </c>
      <c r="AJM3236" s="112" t="s">
        <v>3</v>
      </c>
      <c r="AJN3236" s="112" t="s">
        <v>50</v>
      </c>
      <c r="AJO3236" s="112" t="s">
        <v>52</v>
      </c>
      <c r="AJP3236" s="112" t="s">
        <v>13</v>
      </c>
      <c r="AJQ3236" s="235" t="s">
        <v>189</v>
      </c>
      <c r="AJR3236" s="112" t="s">
        <v>0</v>
      </c>
      <c r="AJS3236" s="112" t="s">
        <v>1</v>
      </c>
      <c r="AJT3236" s="112" t="s">
        <v>2</v>
      </c>
      <c r="AJU3236" s="112" t="s">
        <v>3</v>
      </c>
      <c r="AJV3236" s="112" t="s">
        <v>50</v>
      </c>
      <c r="AJW3236" s="112" t="s">
        <v>52</v>
      </c>
      <c r="AJX3236" s="112" t="s">
        <v>13</v>
      </c>
      <c r="AJY3236" s="235" t="s">
        <v>189</v>
      </c>
      <c r="AJZ3236" s="112" t="s">
        <v>0</v>
      </c>
      <c r="AKA3236" s="112" t="s">
        <v>1</v>
      </c>
      <c r="AKB3236" s="112" t="s">
        <v>2</v>
      </c>
      <c r="AKC3236" s="112" t="s">
        <v>3</v>
      </c>
      <c r="AKD3236" s="112" t="s">
        <v>50</v>
      </c>
      <c r="AKE3236" s="112" t="s">
        <v>52</v>
      </c>
      <c r="AKF3236" s="112" t="s">
        <v>13</v>
      </c>
      <c r="AKG3236" s="235" t="s">
        <v>189</v>
      </c>
      <c r="AKH3236" s="112" t="s">
        <v>0</v>
      </c>
      <c r="AKI3236" s="112" t="s">
        <v>1</v>
      </c>
      <c r="AKJ3236" s="112" t="s">
        <v>2</v>
      </c>
      <c r="AKK3236" s="112" t="s">
        <v>3</v>
      </c>
      <c r="AKL3236" s="112" t="s">
        <v>50</v>
      </c>
      <c r="AKM3236" s="112" t="s">
        <v>52</v>
      </c>
      <c r="AKN3236" s="112" t="s">
        <v>13</v>
      </c>
      <c r="AKO3236" s="235" t="s">
        <v>189</v>
      </c>
      <c r="AKP3236" s="112" t="s">
        <v>0</v>
      </c>
      <c r="AKQ3236" s="112" t="s">
        <v>1</v>
      </c>
      <c r="AKR3236" s="112" t="s">
        <v>2</v>
      </c>
      <c r="AKS3236" s="112" t="s">
        <v>3</v>
      </c>
      <c r="AKT3236" s="112" t="s">
        <v>50</v>
      </c>
      <c r="AKU3236" s="112" t="s">
        <v>52</v>
      </c>
      <c r="AKV3236" s="112" t="s">
        <v>13</v>
      </c>
      <c r="AKW3236" s="235" t="s">
        <v>189</v>
      </c>
      <c r="AKX3236" s="112" t="s">
        <v>0</v>
      </c>
      <c r="AKY3236" s="112" t="s">
        <v>1</v>
      </c>
      <c r="AKZ3236" s="112" t="s">
        <v>2</v>
      </c>
      <c r="ALA3236" s="112" t="s">
        <v>3</v>
      </c>
      <c r="ALB3236" s="112" t="s">
        <v>50</v>
      </c>
      <c r="ALC3236" s="112" t="s">
        <v>52</v>
      </c>
      <c r="ALD3236" s="112" t="s">
        <v>13</v>
      </c>
      <c r="ALE3236" s="235" t="s">
        <v>189</v>
      </c>
      <c r="ALF3236" s="112" t="s">
        <v>0</v>
      </c>
      <c r="ALG3236" s="112" t="s">
        <v>1</v>
      </c>
      <c r="ALH3236" s="112" t="s">
        <v>2</v>
      </c>
      <c r="ALI3236" s="112" t="s">
        <v>3</v>
      </c>
      <c r="ALJ3236" s="112" t="s">
        <v>50</v>
      </c>
      <c r="ALK3236" s="112" t="s">
        <v>52</v>
      </c>
      <c r="ALL3236" s="112" t="s">
        <v>13</v>
      </c>
      <c r="ALM3236" s="235" t="s">
        <v>189</v>
      </c>
      <c r="ALN3236" s="112" t="s">
        <v>0</v>
      </c>
      <c r="ALO3236" s="112" t="s">
        <v>1</v>
      </c>
      <c r="ALP3236" s="112" t="s">
        <v>2</v>
      </c>
      <c r="ALQ3236" s="112" t="s">
        <v>3</v>
      </c>
      <c r="ALR3236" s="112" t="s">
        <v>50</v>
      </c>
      <c r="ALS3236" s="112" t="s">
        <v>52</v>
      </c>
      <c r="ALT3236" s="112" t="s">
        <v>13</v>
      </c>
      <c r="ALU3236" s="235" t="s">
        <v>189</v>
      </c>
      <c r="ALV3236" s="112" t="s">
        <v>0</v>
      </c>
      <c r="ALW3236" s="112" t="s">
        <v>1</v>
      </c>
      <c r="ALX3236" s="112" t="s">
        <v>2</v>
      </c>
      <c r="ALY3236" s="112" t="s">
        <v>3</v>
      </c>
      <c r="ALZ3236" s="112" t="s">
        <v>50</v>
      </c>
      <c r="AMA3236" s="112" t="s">
        <v>52</v>
      </c>
      <c r="AMB3236" s="112" t="s">
        <v>13</v>
      </c>
      <c r="AMC3236" s="235" t="s">
        <v>189</v>
      </c>
      <c r="AMD3236" s="112" t="s">
        <v>0</v>
      </c>
      <c r="AME3236" s="112" t="s">
        <v>1</v>
      </c>
      <c r="AMF3236" s="112" t="s">
        <v>2</v>
      </c>
      <c r="AMG3236" s="112" t="s">
        <v>3</v>
      </c>
      <c r="AMH3236" s="112" t="s">
        <v>50</v>
      </c>
      <c r="AMI3236" s="112" t="s">
        <v>52</v>
      </c>
      <c r="AMJ3236" s="112" t="s">
        <v>13</v>
      </c>
      <c r="AMK3236" s="235" t="s">
        <v>189</v>
      </c>
      <c r="AML3236" s="112" t="s">
        <v>0</v>
      </c>
      <c r="AMM3236" s="112" t="s">
        <v>1</v>
      </c>
      <c r="AMN3236" s="112" t="s">
        <v>2</v>
      </c>
      <c r="AMO3236" s="112" t="s">
        <v>3</v>
      </c>
      <c r="AMP3236" s="112" t="s">
        <v>50</v>
      </c>
      <c r="AMQ3236" s="112" t="s">
        <v>52</v>
      </c>
      <c r="AMR3236" s="112" t="s">
        <v>13</v>
      </c>
      <c r="AMS3236" s="235" t="s">
        <v>189</v>
      </c>
      <c r="AMT3236" s="112" t="s">
        <v>0</v>
      </c>
      <c r="AMU3236" s="112" t="s">
        <v>1</v>
      </c>
      <c r="AMV3236" s="112" t="s">
        <v>2</v>
      </c>
      <c r="AMW3236" s="112" t="s">
        <v>3</v>
      </c>
      <c r="AMX3236" s="112" t="s">
        <v>50</v>
      </c>
      <c r="AMY3236" s="112" t="s">
        <v>52</v>
      </c>
      <c r="AMZ3236" s="112" t="s">
        <v>13</v>
      </c>
      <c r="ANA3236" s="235" t="s">
        <v>189</v>
      </c>
      <c r="ANB3236" s="112" t="s">
        <v>0</v>
      </c>
      <c r="ANC3236" s="112" t="s">
        <v>1</v>
      </c>
      <c r="AND3236" s="112" t="s">
        <v>2</v>
      </c>
      <c r="ANE3236" s="112" t="s">
        <v>3</v>
      </c>
      <c r="ANF3236" s="112" t="s">
        <v>50</v>
      </c>
      <c r="ANG3236" s="112" t="s">
        <v>52</v>
      </c>
      <c r="ANH3236" s="112" t="s">
        <v>13</v>
      </c>
      <c r="ANI3236" s="235" t="s">
        <v>189</v>
      </c>
      <c r="ANJ3236" s="112" t="s">
        <v>0</v>
      </c>
      <c r="ANK3236" s="112" t="s">
        <v>1</v>
      </c>
      <c r="ANL3236" s="112" t="s">
        <v>2</v>
      </c>
      <c r="ANM3236" s="112" t="s">
        <v>3</v>
      </c>
      <c r="ANN3236" s="112" t="s">
        <v>50</v>
      </c>
      <c r="ANO3236" s="112" t="s">
        <v>52</v>
      </c>
      <c r="ANP3236" s="112" t="s">
        <v>13</v>
      </c>
      <c r="ANQ3236" s="235" t="s">
        <v>189</v>
      </c>
      <c r="ANR3236" s="112" t="s">
        <v>0</v>
      </c>
      <c r="ANS3236" s="112" t="s">
        <v>1</v>
      </c>
      <c r="ANT3236" s="112" t="s">
        <v>2</v>
      </c>
      <c r="ANU3236" s="112" t="s">
        <v>3</v>
      </c>
      <c r="ANV3236" s="112" t="s">
        <v>50</v>
      </c>
      <c r="ANW3236" s="112" t="s">
        <v>52</v>
      </c>
      <c r="ANX3236" s="112" t="s">
        <v>13</v>
      </c>
      <c r="ANY3236" s="235" t="s">
        <v>189</v>
      </c>
      <c r="ANZ3236" s="112" t="s">
        <v>0</v>
      </c>
      <c r="AOA3236" s="112" t="s">
        <v>1</v>
      </c>
      <c r="AOB3236" s="112" t="s">
        <v>2</v>
      </c>
      <c r="AOC3236" s="112" t="s">
        <v>3</v>
      </c>
      <c r="AOD3236" s="112" t="s">
        <v>50</v>
      </c>
      <c r="AOE3236" s="112" t="s">
        <v>52</v>
      </c>
      <c r="AOF3236" s="112" t="s">
        <v>13</v>
      </c>
      <c r="AOG3236" s="235" t="s">
        <v>189</v>
      </c>
      <c r="AOH3236" s="112" t="s">
        <v>0</v>
      </c>
      <c r="AOI3236" s="112" t="s">
        <v>1</v>
      </c>
      <c r="AOJ3236" s="112" t="s">
        <v>2</v>
      </c>
      <c r="AOK3236" s="112" t="s">
        <v>3</v>
      </c>
      <c r="AOL3236" s="112" t="s">
        <v>50</v>
      </c>
      <c r="AOM3236" s="112" t="s">
        <v>52</v>
      </c>
      <c r="AON3236" s="112" t="s">
        <v>13</v>
      </c>
      <c r="AOO3236" s="235" t="s">
        <v>189</v>
      </c>
      <c r="AOP3236" s="112" t="s">
        <v>0</v>
      </c>
      <c r="AOQ3236" s="112" t="s">
        <v>1</v>
      </c>
      <c r="AOR3236" s="112" t="s">
        <v>2</v>
      </c>
      <c r="AOS3236" s="112" t="s">
        <v>3</v>
      </c>
      <c r="AOT3236" s="112" t="s">
        <v>50</v>
      </c>
      <c r="AOU3236" s="112" t="s">
        <v>52</v>
      </c>
      <c r="AOV3236" s="112" t="s">
        <v>13</v>
      </c>
      <c r="AOW3236" s="235" t="s">
        <v>189</v>
      </c>
      <c r="AOX3236" s="112" t="s">
        <v>0</v>
      </c>
      <c r="AOY3236" s="112" t="s">
        <v>1</v>
      </c>
      <c r="AOZ3236" s="112" t="s">
        <v>2</v>
      </c>
      <c r="APA3236" s="112" t="s">
        <v>3</v>
      </c>
      <c r="APB3236" s="112" t="s">
        <v>50</v>
      </c>
      <c r="APC3236" s="112" t="s">
        <v>52</v>
      </c>
      <c r="APD3236" s="112" t="s">
        <v>13</v>
      </c>
      <c r="APE3236" s="235" t="s">
        <v>189</v>
      </c>
      <c r="APF3236" s="112" t="s">
        <v>0</v>
      </c>
      <c r="APG3236" s="112" t="s">
        <v>1</v>
      </c>
      <c r="APH3236" s="112" t="s">
        <v>2</v>
      </c>
      <c r="API3236" s="112" t="s">
        <v>3</v>
      </c>
      <c r="APJ3236" s="112" t="s">
        <v>50</v>
      </c>
      <c r="APK3236" s="112" t="s">
        <v>52</v>
      </c>
      <c r="APL3236" s="112" t="s">
        <v>13</v>
      </c>
      <c r="APM3236" s="235" t="s">
        <v>189</v>
      </c>
      <c r="APN3236" s="112" t="s">
        <v>0</v>
      </c>
      <c r="APO3236" s="112" t="s">
        <v>1</v>
      </c>
      <c r="APP3236" s="112" t="s">
        <v>2</v>
      </c>
      <c r="APQ3236" s="112" t="s">
        <v>3</v>
      </c>
      <c r="APR3236" s="112" t="s">
        <v>50</v>
      </c>
      <c r="APS3236" s="112" t="s">
        <v>52</v>
      </c>
      <c r="APT3236" s="112" t="s">
        <v>13</v>
      </c>
      <c r="APU3236" s="235" t="s">
        <v>189</v>
      </c>
      <c r="APV3236" s="112" t="s">
        <v>0</v>
      </c>
      <c r="APW3236" s="112" t="s">
        <v>1</v>
      </c>
      <c r="APX3236" s="112" t="s">
        <v>2</v>
      </c>
      <c r="APY3236" s="112" t="s">
        <v>3</v>
      </c>
      <c r="APZ3236" s="112" t="s">
        <v>50</v>
      </c>
      <c r="AQA3236" s="112" t="s">
        <v>52</v>
      </c>
      <c r="AQB3236" s="112" t="s">
        <v>13</v>
      </c>
      <c r="AQC3236" s="235" t="s">
        <v>189</v>
      </c>
      <c r="AQD3236" s="112" t="s">
        <v>0</v>
      </c>
      <c r="AQE3236" s="112" t="s">
        <v>1</v>
      </c>
      <c r="AQF3236" s="112" t="s">
        <v>2</v>
      </c>
      <c r="AQG3236" s="112" t="s">
        <v>3</v>
      </c>
      <c r="AQH3236" s="112" t="s">
        <v>50</v>
      </c>
      <c r="AQI3236" s="112" t="s">
        <v>52</v>
      </c>
      <c r="AQJ3236" s="112" t="s">
        <v>13</v>
      </c>
      <c r="AQK3236" s="235" t="s">
        <v>189</v>
      </c>
      <c r="AQL3236" s="112" t="s">
        <v>0</v>
      </c>
      <c r="AQM3236" s="112" t="s">
        <v>1</v>
      </c>
      <c r="AQN3236" s="112" t="s">
        <v>2</v>
      </c>
      <c r="AQO3236" s="112" t="s">
        <v>3</v>
      </c>
      <c r="AQP3236" s="112" t="s">
        <v>50</v>
      </c>
      <c r="AQQ3236" s="112" t="s">
        <v>52</v>
      </c>
      <c r="AQR3236" s="112" t="s">
        <v>13</v>
      </c>
      <c r="AQS3236" s="235" t="s">
        <v>189</v>
      </c>
      <c r="AQT3236" s="112" t="s">
        <v>0</v>
      </c>
      <c r="AQU3236" s="112" t="s">
        <v>1</v>
      </c>
      <c r="AQV3236" s="112" t="s">
        <v>2</v>
      </c>
      <c r="AQW3236" s="112" t="s">
        <v>3</v>
      </c>
      <c r="AQX3236" s="112" t="s">
        <v>50</v>
      </c>
      <c r="AQY3236" s="112" t="s">
        <v>52</v>
      </c>
      <c r="AQZ3236" s="112" t="s">
        <v>13</v>
      </c>
      <c r="ARA3236" s="235" t="s">
        <v>189</v>
      </c>
      <c r="ARB3236" s="112" t="s">
        <v>0</v>
      </c>
      <c r="ARC3236" s="112" t="s">
        <v>1</v>
      </c>
      <c r="ARD3236" s="112" t="s">
        <v>2</v>
      </c>
      <c r="ARE3236" s="112" t="s">
        <v>3</v>
      </c>
      <c r="ARF3236" s="112" t="s">
        <v>50</v>
      </c>
      <c r="ARG3236" s="112" t="s">
        <v>52</v>
      </c>
      <c r="ARH3236" s="112" t="s">
        <v>13</v>
      </c>
      <c r="ARI3236" s="235" t="s">
        <v>189</v>
      </c>
      <c r="ARJ3236" s="112" t="s">
        <v>0</v>
      </c>
      <c r="ARK3236" s="112" t="s">
        <v>1</v>
      </c>
      <c r="ARL3236" s="112" t="s">
        <v>2</v>
      </c>
      <c r="ARM3236" s="112" t="s">
        <v>3</v>
      </c>
      <c r="ARN3236" s="112" t="s">
        <v>50</v>
      </c>
      <c r="ARO3236" s="112" t="s">
        <v>52</v>
      </c>
      <c r="ARP3236" s="112" t="s">
        <v>13</v>
      </c>
      <c r="ARQ3236" s="235" t="s">
        <v>189</v>
      </c>
      <c r="ARR3236" s="112" t="s">
        <v>0</v>
      </c>
      <c r="ARS3236" s="112" t="s">
        <v>1</v>
      </c>
      <c r="ART3236" s="112" t="s">
        <v>2</v>
      </c>
      <c r="ARU3236" s="112" t="s">
        <v>3</v>
      </c>
      <c r="ARV3236" s="112" t="s">
        <v>50</v>
      </c>
      <c r="ARW3236" s="112" t="s">
        <v>52</v>
      </c>
      <c r="ARX3236" s="112" t="s">
        <v>13</v>
      </c>
      <c r="ARY3236" s="235" t="s">
        <v>189</v>
      </c>
      <c r="ARZ3236" s="112" t="s">
        <v>0</v>
      </c>
      <c r="ASA3236" s="112" t="s">
        <v>1</v>
      </c>
      <c r="ASB3236" s="112" t="s">
        <v>2</v>
      </c>
      <c r="ASC3236" s="112" t="s">
        <v>3</v>
      </c>
      <c r="ASD3236" s="112" t="s">
        <v>50</v>
      </c>
      <c r="ASE3236" s="112" t="s">
        <v>52</v>
      </c>
      <c r="ASF3236" s="112" t="s">
        <v>13</v>
      </c>
      <c r="ASG3236" s="235" t="s">
        <v>189</v>
      </c>
      <c r="ASH3236" s="112" t="s">
        <v>0</v>
      </c>
      <c r="ASI3236" s="112" t="s">
        <v>1</v>
      </c>
      <c r="ASJ3236" s="112" t="s">
        <v>2</v>
      </c>
      <c r="ASK3236" s="112" t="s">
        <v>3</v>
      </c>
      <c r="ASL3236" s="112" t="s">
        <v>50</v>
      </c>
      <c r="ASM3236" s="112" t="s">
        <v>52</v>
      </c>
      <c r="ASN3236" s="112" t="s">
        <v>13</v>
      </c>
      <c r="ASO3236" s="235" t="s">
        <v>189</v>
      </c>
      <c r="ASP3236" s="112" t="s">
        <v>0</v>
      </c>
      <c r="ASQ3236" s="112" t="s">
        <v>1</v>
      </c>
      <c r="ASR3236" s="112" t="s">
        <v>2</v>
      </c>
      <c r="ASS3236" s="112" t="s">
        <v>3</v>
      </c>
      <c r="AST3236" s="112" t="s">
        <v>50</v>
      </c>
      <c r="ASU3236" s="112" t="s">
        <v>52</v>
      </c>
      <c r="ASV3236" s="112" t="s">
        <v>13</v>
      </c>
      <c r="ASW3236" s="235" t="s">
        <v>189</v>
      </c>
      <c r="ASX3236" s="112" t="s">
        <v>0</v>
      </c>
      <c r="ASY3236" s="112" t="s">
        <v>1</v>
      </c>
      <c r="ASZ3236" s="112" t="s">
        <v>2</v>
      </c>
      <c r="ATA3236" s="112" t="s">
        <v>3</v>
      </c>
      <c r="ATB3236" s="112" t="s">
        <v>50</v>
      </c>
      <c r="ATC3236" s="112" t="s">
        <v>52</v>
      </c>
      <c r="ATD3236" s="112" t="s">
        <v>13</v>
      </c>
      <c r="ATE3236" s="235" t="s">
        <v>189</v>
      </c>
      <c r="ATF3236" s="112" t="s">
        <v>0</v>
      </c>
      <c r="ATG3236" s="112" t="s">
        <v>1</v>
      </c>
      <c r="ATH3236" s="112" t="s">
        <v>2</v>
      </c>
      <c r="ATI3236" s="112" t="s">
        <v>3</v>
      </c>
      <c r="ATJ3236" s="112" t="s">
        <v>50</v>
      </c>
      <c r="ATK3236" s="112" t="s">
        <v>52</v>
      </c>
      <c r="ATL3236" s="112" t="s">
        <v>13</v>
      </c>
      <c r="ATM3236" s="235" t="s">
        <v>189</v>
      </c>
      <c r="ATN3236" s="112" t="s">
        <v>0</v>
      </c>
      <c r="ATO3236" s="112" t="s">
        <v>1</v>
      </c>
      <c r="ATP3236" s="112" t="s">
        <v>2</v>
      </c>
      <c r="ATQ3236" s="112" t="s">
        <v>3</v>
      </c>
      <c r="ATR3236" s="112" t="s">
        <v>50</v>
      </c>
      <c r="ATS3236" s="112" t="s">
        <v>52</v>
      </c>
      <c r="ATT3236" s="112" t="s">
        <v>13</v>
      </c>
      <c r="ATU3236" s="235" t="s">
        <v>189</v>
      </c>
      <c r="ATV3236" s="112" t="s">
        <v>0</v>
      </c>
      <c r="ATW3236" s="112" t="s">
        <v>1</v>
      </c>
      <c r="ATX3236" s="112" t="s">
        <v>2</v>
      </c>
      <c r="ATY3236" s="112" t="s">
        <v>3</v>
      </c>
      <c r="ATZ3236" s="112" t="s">
        <v>50</v>
      </c>
      <c r="AUA3236" s="112" t="s">
        <v>52</v>
      </c>
      <c r="AUB3236" s="112" t="s">
        <v>13</v>
      </c>
      <c r="AUC3236" s="235" t="s">
        <v>189</v>
      </c>
      <c r="AUD3236" s="112" t="s">
        <v>0</v>
      </c>
      <c r="AUE3236" s="112" t="s">
        <v>1</v>
      </c>
      <c r="AUF3236" s="112" t="s">
        <v>2</v>
      </c>
      <c r="AUG3236" s="112" t="s">
        <v>3</v>
      </c>
      <c r="AUH3236" s="112" t="s">
        <v>50</v>
      </c>
      <c r="AUI3236" s="112" t="s">
        <v>52</v>
      </c>
      <c r="AUJ3236" s="112" t="s">
        <v>13</v>
      </c>
      <c r="AUK3236" s="235" t="s">
        <v>189</v>
      </c>
      <c r="AUL3236" s="112" t="s">
        <v>0</v>
      </c>
      <c r="AUM3236" s="112" t="s">
        <v>1</v>
      </c>
      <c r="AUN3236" s="112" t="s">
        <v>2</v>
      </c>
      <c r="AUO3236" s="112" t="s">
        <v>3</v>
      </c>
      <c r="AUP3236" s="112" t="s">
        <v>50</v>
      </c>
      <c r="AUQ3236" s="112" t="s">
        <v>52</v>
      </c>
      <c r="AUR3236" s="112" t="s">
        <v>13</v>
      </c>
      <c r="AUS3236" s="235" t="s">
        <v>189</v>
      </c>
      <c r="AUT3236" s="112" t="s">
        <v>0</v>
      </c>
      <c r="AUU3236" s="112" t="s">
        <v>1</v>
      </c>
      <c r="AUV3236" s="112" t="s">
        <v>2</v>
      </c>
      <c r="AUW3236" s="112" t="s">
        <v>3</v>
      </c>
      <c r="AUX3236" s="112" t="s">
        <v>50</v>
      </c>
      <c r="AUY3236" s="112" t="s">
        <v>52</v>
      </c>
      <c r="AUZ3236" s="112" t="s">
        <v>13</v>
      </c>
      <c r="AVA3236" s="235" t="s">
        <v>189</v>
      </c>
      <c r="AVB3236" s="112" t="s">
        <v>0</v>
      </c>
      <c r="AVC3236" s="112" t="s">
        <v>1</v>
      </c>
      <c r="AVD3236" s="112" t="s">
        <v>2</v>
      </c>
      <c r="AVE3236" s="112" t="s">
        <v>3</v>
      </c>
      <c r="AVF3236" s="112" t="s">
        <v>50</v>
      </c>
      <c r="AVG3236" s="112" t="s">
        <v>52</v>
      </c>
      <c r="AVH3236" s="112" t="s">
        <v>13</v>
      </c>
      <c r="AVI3236" s="235" t="s">
        <v>189</v>
      </c>
      <c r="AVJ3236" s="112" t="s">
        <v>0</v>
      </c>
      <c r="AVK3236" s="112" t="s">
        <v>1</v>
      </c>
      <c r="AVL3236" s="112" t="s">
        <v>2</v>
      </c>
      <c r="AVM3236" s="112" t="s">
        <v>3</v>
      </c>
      <c r="AVN3236" s="112" t="s">
        <v>50</v>
      </c>
      <c r="AVO3236" s="112" t="s">
        <v>52</v>
      </c>
      <c r="AVP3236" s="112" t="s">
        <v>13</v>
      </c>
      <c r="AVQ3236" s="235" t="s">
        <v>189</v>
      </c>
      <c r="AVR3236" s="112" t="s">
        <v>0</v>
      </c>
      <c r="AVS3236" s="112" t="s">
        <v>1</v>
      </c>
      <c r="AVT3236" s="112" t="s">
        <v>2</v>
      </c>
      <c r="AVU3236" s="112" t="s">
        <v>3</v>
      </c>
      <c r="AVV3236" s="112" t="s">
        <v>50</v>
      </c>
      <c r="AVW3236" s="112" t="s">
        <v>52</v>
      </c>
      <c r="AVX3236" s="112" t="s">
        <v>13</v>
      </c>
      <c r="AVY3236" s="235" t="s">
        <v>189</v>
      </c>
      <c r="AVZ3236" s="112" t="s">
        <v>0</v>
      </c>
      <c r="AWA3236" s="112" t="s">
        <v>1</v>
      </c>
      <c r="AWB3236" s="112" t="s">
        <v>2</v>
      </c>
      <c r="AWC3236" s="112" t="s">
        <v>3</v>
      </c>
      <c r="AWD3236" s="112" t="s">
        <v>50</v>
      </c>
      <c r="AWE3236" s="112" t="s">
        <v>52</v>
      </c>
      <c r="AWF3236" s="112" t="s">
        <v>13</v>
      </c>
      <c r="AWG3236" s="235" t="s">
        <v>189</v>
      </c>
      <c r="AWH3236" s="112" t="s">
        <v>0</v>
      </c>
      <c r="AWI3236" s="112" t="s">
        <v>1</v>
      </c>
      <c r="AWJ3236" s="112" t="s">
        <v>2</v>
      </c>
      <c r="AWK3236" s="112" t="s">
        <v>3</v>
      </c>
      <c r="AWL3236" s="112" t="s">
        <v>50</v>
      </c>
      <c r="AWM3236" s="112" t="s">
        <v>52</v>
      </c>
      <c r="AWN3236" s="112" t="s">
        <v>13</v>
      </c>
      <c r="AWO3236" s="235" t="s">
        <v>189</v>
      </c>
      <c r="AWP3236" s="112" t="s">
        <v>0</v>
      </c>
      <c r="AWQ3236" s="112" t="s">
        <v>1</v>
      </c>
      <c r="AWR3236" s="112" t="s">
        <v>2</v>
      </c>
      <c r="AWS3236" s="112" t="s">
        <v>3</v>
      </c>
      <c r="AWT3236" s="112" t="s">
        <v>50</v>
      </c>
      <c r="AWU3236" s="112" t="s">
        <v>52</v>
      </c>
      <c r="AWV3236" s="112" t="s">
        <v>13</v>
      </c>
      <c r="AWW3236" s="235" t="s">
        <v>189</v>
      </c>
      <c r="AWX3236" s="112" t="s">
        <v>0</v>
      </c>
      <c r="AWY3236" s="112" t="s">
        <v>1</v>
      </c>
      <c r="AWZ3236" s="112" t="s">
        <v>2</v>
      </c>
      <c r="AXA3236" s="112" t="s">
        <v>3</v>
      </c>
      <c r="AXB3236" s="112" t="s">
        <v>50</v>
      </c>
      <c r="AXC3236" s="112" t="s">
        <v>52</v>
      </c>
      <c r="AXD3236" s="112" t="s">
        <v>13</v>
      </c>
      <c r="AXE3236" s="235" t="s">
        <v>189</v>
      </c>
      <c r="AXF3236" s="112" t="s">
        <v>0</v>
      </c>
      <c r="AXG3236" s="112" t="s">
        <v>1</v>
      </c>
      <c r="AXH3236" s="112" t="s">
        <v>2</v>
      </c>
      <c r="AXI3236" s="112" t="s">
        <v>3</v>
      </c>
      <c r="AXJ3236" s="112" t="s">
        <v>50</v>
      </c>
      <c r="AXK3236" s="112" t="s">
        <v>52</v>
      </c>
      <c r="AXL3236" s="112" t="s">
        <v>13</v>
      </c>
      <c r="AXM3236" s="235" t="s">
        <v>189</v>
      </c>
      <c r="AXN3236" s="112" t="s">
        <v>0</v>
      </c>
      <c r="AXO3236" s="112" t="s">
        <v>1</v>
      </c>
      <c r="AXP3236" s="112" t="s">
        <v>2</v>
      </c>
      <c r="AXQ3236" s="112" t="s">
        <v>3</v>
      </c>
      <c r="AXR3236" s="112" t="s">
        <v>50</v>
      </c>
      <c r="AXS3236" s="112" t="s">
        <v>52</v>
      </c>
      <c r="AXT3236" s="112" t="s">
        <v>13</v>
      </c>
      <c r="AXU3236" s="235" t="s">
        <v>189</v>
      </c>
      <c r="AXV3236" s="112" t="s">
        <v>0</v>
      </c>
      <c r="AXW3236" s="112" t="s">
        <v>1</v>
      </c>
      <c r="AXX3236" s="112" t="s">
        <v>2</v>
      </c>
      <c r="AXY3236" s="112" t="s">
        <v>3</v>
      </c>
      <c r="AXZ3236" s="112" t="s">
        <v>50</v>
      </c>
      <c r="AYA3236" s="112" t="s">
        <v>52</v>
      </c>
      <c r="AYB3236" s="112" t="s">
        <v>13</v>
      </c>
      <c r="AYC3236" s="235" t="s">
        <v>189</v>
      </c>
      <c r="AYD3236" s="112" t="s">
        <v>0</v>
      </c>
      <c r="AYE3236" s="112" t="s">
        <v>1</v>
      </c>
      <c r="AYF3236" s="112" t="s">
        <v>2</v>
      </c>
      <c r="AYG3236" s="112" t="s">
        <v>3</v>
      </c>
      <c r="AYH3236" s="112" t="s">
        <v>50</v>
      </c>
      <c r="AYI3236" s="112" t="s">
        <v>52</v>
      </c>
      <c r="AYJ3236" s="112" t="s">
        <v>13</v>
      </c>
      <c r="AYK3236" s="235" t="s">
        <v>189</v>
      </c>
      <c r="AYL3236" s="112" t="s">
        <v>0</v>
      </c>
      <c r="AYM3236" s="112" t="s">
        <v>1</v>
      </c>
      <c r="AYN3236" s="112" t="s">
        <v>2</v>
      </c>
      <c r="AYO3236" s="112" t="s">
        <v>3</v>
      </c>
      <c r="AYP3236" s="112" t="s">
        <v>50</v>
      </c>
      <c r="AYQ3236" s="112" t="s">
        <v>52</v>
      </c>
      <c r="AYR3236" s="112" t="s">
        <v>13</v>
      </c>
      <c r="AYS3236" s="235" t="s">
        <v>189</v>
      </c>
      <c r="AYT3236" s="112" t="s">
        <v>0</v>
      </c>
      <c r="AYU3236" s="112" t="s">
        <v>1</v>
      </c>
      <c r="AYV3236" s="112" t="s">
        <v>2</v>
      </c>
      <c r="AYW3236" s="112" t="s">
        <v>3</v>
      </c>
      <c r="AYX3236" s="112" t="s">
        <v>50</v>
      </c>
      <c r="AYY3236" s="112" t="s">
        <v>52</v>
      </c>
      <c r="AYZ3236" s="112" t="s">
        <v>13</v>
      </c>
      <c r="AZA3236" s="235" t="s">
        <v>189</v>
      </c>
      <c r="AZB3236" s="112" t="s">
        <v>0</v>
      </c>
      <c r="AZC3236" s="112" t="s">
        <v>1</v>
      </c>
      <c r="AZD3236" s="112" t="s">
        <v>2</v>
      </c>
      <c r="AZE3236" s="112" t="s">
        <v>3</v>
      </c>
      <c r="AZF3236" s="112" t="s">
        <v>50</v>
      </c>
      <c r="AZG3236" s="112" t="s">
        <v>52</v>
      </c>
      <c r="AZH3236" s="112" t="s">
        <v>13</v>
      </c>
      <c r="AZI3236" s="235" t="s">
        <v>189</v>
      </c>
      <c r="AZJ3236" s="112" t="s">
        <v>0</v>
      </c>
      <c r="AZK3236" s="112" t="s">
        <v>1</v>
      </c>
      <c r="AZL3236" s="112" t="s">
        <v>2</v>
      </c>
      <c r="AZM3236" s="112" t="s">
        <v>3</v>
      </c>
      <c r="AZN3236" s="112" t="s">
        <v>50</v>
      </c>
      <c r="AZO3236" s="112" t="s">
        <v>52</v>
      </c>
      <c r="AZP3236" s="112" t="s">
        <v>13</v>
      </c>
      <c r="AZQ3236" s="235" t="s">
        <v>189</v>
      </c>
      <c r="AZR3236" s="112" t="s">
        <v>0</v>
      </c>
      <c r="AZS3236" s="112" t="s">
        <v>1</v>
      </c>
      <c r="AZT3236" s="112" t="s">
        <v>2</v>
      </c>
      <c r="AZU3236" s="112" t="s">
        <v>3</v>
      </c>
      <c r="AZV3236" s="112" t="s">
        <v>50</v>
      </c>
      <c r="AZW3236" s="112" t="s">
        <v>52</v>
      </c>
      <c r="AZX3236" s="112" t="s">
        <v>13</v>
      </c>
      <c r="AZY3236" s="235" t="s">
        <v>189</v>
      </c>
      <c r="AZZ3236" s="112" t="s">
        <v>0</v>
      </c>
      <c r="BAA3236" s="112" t="s">
        <v>1</v>
      </c>
      <c r="BAB3236" s="112" t="s">
        <v>2</v>
      </c>
      <c r="BAC3236" s="112" t="s">
        <v>3</v>
      </c>
      <c r="BAD3236" s="112" t="s">
        <v>50</v>
      </c>
      <c r="BAE3236" s="112" t="s">
        <v>52</v>
      </c>
      <c r="BAF3236" s="112" t="s">
        <v>13</v>
      </c>
      <c r="BAG3236" s="235" t="s">
        <v>189</v>
      </c>
      <c r="BAH3236" s="112" t="s">
        <v>0</v>
      </c>
      <c r="BAI3236" s="112" t="s">
        <v>1</v>
      </c>
      <c r="BAJ3236" s="112" t="s">
        <v>2</v>
      </c>
      <c r="BAK3236" s="112" t="s">
        <v>3</v>
      </c>
      <c r="BAL3236" s="112" t="s">
        <v>50</v>
      </c>
      <c r="BAM3236" s="112" t="s">
        <v>52</v>
      </c>
      <c r="BAN3236" s="112" t="s">
        <v>13</v>
      </c>
      <c r="BAO3236" s="235" t="s">
        <v>189</v>
      </c>
      <c r="BAP3236" s="112" t="s">
        <v>0</v>
      </c>
      <c r="BAQ3236" s="112" t="s">
        <v>1</v>
      </c>
      <c r="BAR3236" s="112" t="s">
        <v>2</v>
      </c>
      <c r="BAS3236" s="112" t="s">
        <v>3</v>
      </c>
      <c r="BAT3236" s="112" t="s">
        <v>50</v>
      </c>
      <c r="BAU3236" s="112" t="s">
        <v>52</v>
      </c>
      <c r="BAV3236" s="112" t="s">
        <v>13</v>
      </c>
      <c r="BAW3236" s="235" t="s">
        <v>189</v>
      </c>
      <c r="BAX3236" s="112" t="s">
        <v>0</v>
      </c>
      <c r="BAY3236" s="112" t="s">
        <v>1</v>
      </c>
      <c r="BAZ3236" s="112" t="s">
        <v>2</v>
      </c>
      <c r="BBA3236" s="112" t="s">
        <v>3</v>
      </c>
      <c r="BBB3236" s="112" t="s">
        <v>50</v>
      </c>
      <c r="BBC3236" s="112" t="s">
        <v>52</v>
      </c>
      <c r="BBD3236" s="112" t="s">
        <v>13</v>
      </c>
      <c r="BBE3236" s="235" t="s">
        <v>189</v>
      </c>
      <c r="BBF3236" s="112" t="s">
        <v>0</v>
      </c>
      <c r="BBG3236" s="112" t="s">
        <v>1</v>
      </c>
      <c r="BBH3236" s="112" t="s">
        <v>2</v>
      </c>
      <c r="BBI3236" s="112" t="s">
        <v>3</v>
      </c>
      <c r="BBJ3236" s="112" t="s">
        <v>50</v>
      </c>
      <c r="BBK3236" s="112" t="s">
        <v>52</v>
      </c>
      <c r="BBL3236" s="112" t="s">
        <v>13</v>
      </c>
      <c r="BBM3236" s="235" t="s">
        <v>189</v>
      </c>
      <c r="BBN3236" s="112" t="s">
        <v>0</v>
      </c>
      <c r="BBO3236" s="112" t="s">
        <v>1</v>
      </c>
      <c r="BBP3236" s="112" t="s">
        <v>2</v>
      </c>
      <c r="BBQ3236" s="112" t="s">
        <v>3</v>
      </c>
      <c r="BBR3236" s="112" t="s">
        <v>50</v>
      </c>
      <c r="BBS3236" s="112" t="s">
        <v>52</v>
      </c>
      <c r="BBT3236" s="112" t="s">
        <v>13</v>
      </c>
      <c r="BBU3236" s="235" t="s">
        <v>189</v>
      </c>
      <c r="BBV3236" s="112" t="s">
        <v>0</v>
      </c>
      <c r="BBW3236" s="112" t="s">
        <v>1</v>
      </c>
      <c r="BBX3236" s="112" t="s">
        <v>2</v>
      </c>
      <c r="BBY3236" s="112" t="s">
        <v>3</v>
      </c>
      <c r="BBZ3236" s="112" t="s">
        <v>50</v>
      </c>
      <c r="BCA3236" s="112" t="s">
        <v>52</v>
      </c>
      <c r="BCB3236" s="112" t="s">
        <v>13</v>
      </c>
      <c r="BCC3236" s="235" t="s">
        <v>189</v>
      </c>
      <c r="BCD3236" s="112" t="s">
        <v>0</v>
      </c>
      <c r="BCE3236" s="112" t="s">
        <v>1</v>
      </c>
      <c r="BCF3236" s="112" t="s">
        <v>2</v>
      </c>
      <c r="BCG3236" s="112" t="s">
        <v>3</v>
      </c>
      <c r="BCH3236" s="112" t="s">
        <v>50</v>
      </c>
      <c r="BCI3236" s="112" t="s">
        <v>52</v>
      </c>
      <c r="BCJ3236" s="112" t="s">
        <v>13</v>
      </c>
      <c r="BCK3236" s="235" t="s">
        <v>189</v>
      </c>
      <c r="BCL3236" s="112" t="s">
        <v>0</v>
      </c>
      <c r="BCM3236" s="112" t="s">
        <v>1</v>
      </c>
      <c r="BCN3236" s="112" t="s">
        <v>2</v>
      </c>
      <c r="BCO3236" s="112" t="s">
        <v>3</v>
      </c>
      <c r="BCP3236" s="112" t="s">
        <v>50</v>
      </c>
      <c r="BCQ3236" s="112" t="s">
        <v>52</v>
      </c>
      <c r="BCR3236" s="112" t="s">
        <v>13</v>
      </c>
      <c r="BCS3236" s="235" t="s">
        <v>189</v>
      </c>
      <c r="BCT3236" s="112" t="s">
        <v>0</v>
      </c>
      <c r="BCU3236" s="112" t="s">
        <v>1</v>
      </c>
      <c r="BCV3236" s="112" t="s">
        <v>2</v>
      </c>
      <c r="BCW3236" s="112" t="s">
        <v>3</v>
      </c>
      <c r="BCX3236" s="112" t="s">
        <v>50</v>
      </c>
      <c r="BCY3236" s="112" t="s">
        <v>52</v>
      </c>
      <c r="BCZ3236" s="112" t="s">
        <v>13</v>
      </c>
      <c r="BDA3236" s="235" t="s">
        <v>189</v>
      </c>
      <c r="BDB3236" s="112" t="s">
        <v>0</v>
      </c>
      <c r="BDC3236" s="112" t="s">
        <v>1</v>
      </c>
      <c r="BDD3236" s="112" t="s">
        <v>2</v>
      </c>
      <c r="BDE3236" s="112" t="s">
        <v>3</v>
      </c>
      <c r="BDF3236" s="112" t="s">
        <v>50</v>
      </c>
      <c r="BDG3236" s="112" t="s">
        <v>52</v>
      </c>
      <c r="BDH3236" s="112" t="s">
        <v>13</v>
      </c>
      <c r="BDI3236" s="235" t="s">
        <v>189</v>
      </c>
      <c r="BDJ3236" s="112" t="s">
        <v>0</v>
      </c>
      <c r="BDK3236" s="112" t="s">
        <v>1</v>
      </c>
      <c r="BDL3236" s="112" t="s">
        <v>2</v>
      </c>
      <c r="BDM3236" s="112" t="s">
        <v>3</v>
      </c>
      <c r="BDN3236" s="112" t="s">
        <v>50</v>
      </c>
      <c r="BDO3236" s="112" t="s">
        <v>52</v>
      </c>
      <c r="BDP3236" s="112" t="s">
        <v>13</v>
      </c>
      <c r="BDQ3236" s="235" t="s">
        <v>189</v>
      </c>
      <c r="BDR3236" s="112" t="s">
        <v>0</v>
      </c>
      <c r="BDS3236" s="112" t="s">
        <v>1</v>
      </c>
      <c r="BDT3236" s="112" t="s">
        <v>2</v>
      </c>
      <c r="BDU3236" s="112" t="s">
        <v>3</v>
      </c>
      <c r="BDV3236" s="112" t="s">
        <v>50</v>
      </c>
      <c r="BDW3236" s="112" t="s">
        <v>52</v>
      </c>
      <c r="BDX3236" s="112" t="s">
        <v>13</v>
      </c>
      <c r="BDY3236" s="235" t="s">
        <v>189</v>
      </c>
      <c r="BDZ3236" s="112" t="s">
        <v>0</v>
      </c>
      <c r="BEA3236" s="112" t="s">
        <v>1</v>
      </c>
      <c r="BEB3236" s="112" t="s">
        <v>2</v>
      </c>
      <c r="BEC3236" s="112" t="s">
        <v>3</v>
      </c>
      <c r="BED3236" s="112" t="s">
        <v>50</v>
      </c>
      <c r="BEE3236" s="112" t="s">
        <v>52</v>
      </c>
      <c r="BEF3236" s="112" t="s">
        <v>13</v>
      </c>
      <c r="BEG3236" s="235" t="s">
        <v>189</v>
      </c>
      <c r="BEH3236" s="112" t="s">
        <v>0</v>
      </c>
      <c r="BEI3236" s="112" t="s">
        <v>1</v>
      </c>
      <c r="BEJ3236" s="112" t="s">
        <v>2</v>
      </c>
      <c r="BEK3236" s="112" t="s">
        <v>3</v>
      </c>
      <c r="BEL3236" s="112" t="s">
        <v>50</v>
      </c>
      <c r="BEM3236" s="112" t="s">
        <v>52</v>
      </c>
      <c r="BEN3236" s="112" t="s">
        <v>13</v>
      </c>
      <c r="BEO3236" s="235" t="s">
        <v>189</v>
      </c>
      <c r="BEP3236" s="112" t="s">
        <v>0</v>
      </c>
      <c r="BEQ3236" s="112" t="s">
        <v>1</v>
      </c>
      <c r="BER3236" s="112" t="s">
        <v>2</v>
      </c>
      <c r="BES3236" s="112" t="s">
        <v>3</v>
      </c>
      <c r="BET3236" s="112" t="s">
        <v>50</v>
      </c>
      <c r="BEU3236" s="112" t="s">
        <v>52</v>
      </c>
      <c r="BEV3236" s="112" t="s">
        <v>13</v>
      </c>
      <c r="BEW3236" s="235" t="s">
        <v>189</v>
      </c>
      <c r="BEX3236" s="112" t="s">
        <v>0</v>
      </c>
      <c r="BEY3236" s="112" t="s">
        <v>1</v>
      </c>
      <c r="BEZ3236" s="112" t="s">
        <v>2</v>
      </c>
      <c r="BFA3236" s="112" t="s">
        <v>3</v>
      </c>
      <c r="BFB3236" s="112" t="s">
        <v>50</v>
      </c>
      <c r="BFC3236" s="112" t="s">
        <v>52</v>
      </c>
      <c r="BFD3236" s="112" t="s">
        <v>13</v>
      </c>
      <c r="BFE3236" s="235" t="s">
        <v>189</v>
      </c>
      <c r="BFF3236" s="112" t="s">
        <v>0</v>
      </c>
      <c r="BFG3236" s="112" t="s">
        <v>1</v>
      </c>
      <c r="BFH3236" s="112" t="s">
        <v>2</v>
      </c>
      <c r="BFI3236" s="112" t="s">
        <v>3</v>
      </c>
      <c r="BFJ3236" s="112" t="s">
        <v>50</v>
      </c>
      <c r="BFK3236" s="112" t="s">
        <v>52</v>
      </c>
      <c r="BFL3236" s="112" t="s">
        <v>13</v>
      </c>
      <c r="BFM3236" s="235" t="s">
        <v>189</v>
      </c>
      <c r="BFN3236" s="112" t="s">
        <v>0</v>
      </c>
      <c r="BFO3236" s="112" t="s">
        <v>1</v>
      </c>
      <c r="BFP3236" s="112" t="s">
        <v>2</v>
      </c>
      <c r="BFQ3236" s="112" t="s">
        <v>3</v>
      </c>
      <c r="BFR3236" s="112" t="s">
        <v>50</v>
      </c>
      <c r="BFS3236" s="112" t="s">
        <v>52</v>
      </c>
      <c r="BFT3236" s="112" t="s">
        <v>13</v>
      </c>
      <c r="BFU3236" s="235" t="s">
        <v>189</v>
      </c>
      <c r="BFV3236" s="112" t="s">
        <v>0</v>
      </c>
      <c r="BFW3236" s="112" t="s">
        <v>1</v>
      </c>
      <c r="BFX3236" s="112" t="s">
        <v>2</v>
      </c>
      <c r="BFY3236" s="112" t="s">
        <v>3</v>
      </c>
      <c r="BFZ3236" s="112" t="s">
        <v>50</v>
      </c>
      <c r="BGA3236" s="112" t="s">
        <v>52</v>
      </c>
      <c r="BGB3236" s="112" t="s">
        <v>13</v>
      </c>
      <c r="BGC3236" s="235" t="s">
        <v>189</v>
      </c>
      <c r="BGD3236" s="112" t="s">
        <v>0</v>
      </c>
      <c r="BGE3236" s="112" t="s">
        <v>1</v>
      </c>
      <c r="BGF3236" s="112" t="s">
        <v>2</v>
      </c>
      <c r="BGG3236" s="112" t="s">
        <v>3</v>
      </c>
      <c r="BGH3236" s="112" t="s">
        <v>50</v>
      </c>
      <c r="BGI3236" s="112" t="s">
        <v>52</v>
      </c>
      <c r="BGJ3236" s="112" t="s">
        <v>13</v>
      </c>
      <c r="BGK3236" s="235" t="s">
        <v>189</v>
      </c>
      <c r="BGL3236" s="112" t="s">
        <v>0</v>
      </c>
      <c r="BGM3236" s="112" t="s">
        <v>1</v>
      </c>
      <c r="BGN3236" s="112" t="s">
        <v>2</v>
      </c>
      <c r="BGO3236" s="112" t="s">
        <v>3</v>
      </c>
      <c r="BGP3236" s="112" t="s">
        <v>50</v>
      </c>
      <c r="BGQ3236" s="112" t="s">
        <v>52</v>
      </c>
      <c r="BGR3236" s="112" t="s">
        <v>13</v>
      </c>
      <c r="BGS3236" s="235" t="s">
        <v>189</v>
      </c>
      <c r="BGT3236" s="112" t="s">
        <v>0</v>
      </c>
      <c r="BGU3236" s="112" t="s">
        <v>1</v>
      </c>
      <c r="BGV3236" s="112" t="s">
        <v>2</v>
      </c>
      <c r="BGW3236" s="112" t="s">
        <v>3</v>
      </c>
      <c r="BGX3236" s="112" t="s">
        <v>50</v>
      </c>
      <c r="BGY3236" s="112" t="s">
        <v>52</v>
      </c>
      <c r="BGZ3236" s="112" t="s">
        <v>13</v>
      </c>
      <c r="BHA3236" s="235" t="s">
        <v>189</v>
      </c>
      <c r="BHB3236" s="112" t="s">
        <v>0</v>
      </c>
      <c r="BHC3236" s="112" t="s">
        <v>1</v>
      </c>
      <c r="BHD3236" s="112" t="s">
        <v>2</v>
      </c>
      <c r="BHE3236" s="112" t="s">
        <v>3</v>
      </c>
      <c r="BHF3236" s="112" t="s">
        <v>50</v>
      </c>
      <c r="BHG3236" s="112" t="s">
        <v>52</v>
      </c>
      <c r="BHH3236" s="112" t="s">
        <v>13</v>
      </c>
      <c r="BHI3236" s="235" t="s">
        <v>189</v>
      </c>
      <c r="BHJ3236" s="112" t="s">
        <v>0</v>
      </c>
      <c r="BHK3236" s="112" t="s">
        <v>1</v>
      </c>
      <c r="BHL3236" s="112" t="s">
        <v>2</v>
      </c>
      <c r="BHM3236" s="112" t="s">
        <v>3</v>
      </c>
      <c r="BHN3236" s="112" t="s">
        <v>50</v>
      </c>
      <c r="BHO3236" s="112" t="s">
        <v>52</v>
      </c>
      <c r="BHP3236" s="112" t="s">
        <v>13</v>
      </c>
      <c r="BHQ3236" s="235" t="s">
        <v>189</v>
      </c>
      <c r="BHR3236" s="112" t="s">
        <v>0</v>
      </c>
      <c r="BHS3236" s="112" t="s">
        <v>1</v>
      </c>
      <c r="BHT3236" s="112" t="s">
        <v>2</v>
      </c>
      <c r="BHU3236" s="112" t="s">
        <v>3</v>
      </c>
      <c r="BHV3236" s="112" t="s">
        <v>50</v>
      </c>
      <c r="BHW3236" s="112" t="s">
        <v>52</v>
      </c>
      <c r="BHX3236" s="112" t="s">
        <v>13</v>
      </c>
      <c r="BHY3236" s="235" t="s">
        <v>189</v>
      </c>
      <c r="BHZ3236" s="112" t="s">
        <v>0</v>
      </c>
      <c r="BIA3236" s="112" t="s">
        <v>1</v>
      </c>
      <c r="BIB3236" s="112" t="s">
        <v>2</v>
      </c>
      <c r="BIC3236" s="112" t="s">
        <v>3</v>
      </c>
      <c r="BID3236" s="112" t="s">
        <v>50</v>
      </c>
      <c r="BIE3236" s="112" t="s">
        <v>52</v>
      </c>
      <c r="BIF3236" s="112" t="s">
        <v>13</v>
      </c>
      <c r="BIG3236" s="235" t="s">
        <v>189</v>
      </c>
      <c r="BIH3236" s="112" t="s">
        <v>0</v>
      </c>
      <c r="BII3236" s="112" t="s">
        <v>1</v>
      </c>
      <c r="BIJ3236" s="112" t="s">
        <v>2</v>
      </c>
      <c r="BIK3236" s="112" t="s">
        <v>3</v>
      </c>
      <c r="BIL3236" s="112" t="s">
        <v>50</v>
      </c>
      <c r="BIM3236" s="112" t="s">
        <v>52</v>
      </c>
      <c r="BIN3236" s="112" t="s">
        <v>13</v>
      </c>
      <c r="BIO3236" s="235" t="s">
        <v>189</v>
      </c>
      <c r="BIP3236" s="112" t="s">
        <v>0</v>
      </c>
      <c r="BIQ3236" s="112" t="s">
        <v>1</v>
      </c>
      <c r="BIR3236" s="112" t="s">
        <v>2</v>
      </c>
      <c r="BIS3236" s="112" t="s">
        <v>3</v>
      </c>
      <c r="BIT3236" s="112" t="s">
        <v>50</v>
      </c>
      <c r="BIU3236" s="112" t="s">
        <v>52</v>
      </c>
      <c r="BIV3236" s="112" t="s">
        <v>13</v>
      </c>
      <c r="BIW3236" s="235" t="s">
        <v>189</v>
      </c>
      <c r="BIX3236" s="112" t="s">
        <v>0</v>
      </c>
      <c r="BIY3236" s="112" t="s">
        <v>1</v>
      </c>
      <c r="BIZ3236" s="112" t="s">
        <v>2</v>
      </c>
      <c r="BJA3236" s="112" t="s">
        <v>3</v>
      </c>
      <c r="BJB3236" s="112" t="s">
        <v>50</v>
      </c>
      <c r="BJC3236" s="112" t="s">
        <v>52</v>
      </c>
      <c r="BJD3236" s="112" t="s">
        <v>13</v>
      </c>
      <c r="BJE3236" s="235" t="s">
        <v>189</v>
      </c>
      <c r="BJF3236" s="112" t="s">
        <v>0</v>
      </c>
      <c r="BJG3236" s="112" t="s">
        <v>1</v>
      </c>
      <c r="BJH3236" s="112" t="s">
        <v>2</v>
      </c>
      <c r="BJI3236" s="112" t="s">
        <v>3</v>
      </c>
      <c r="BJJ3236" s="112" t="s">
        <v>50</v>
      </c>
      <c r="BJK3236" s="112" t="s">
        <v>52</v>
      </c>
      <c r="BJL3236" s="112" t="s">
        <v>13</v>
      </c>
      <c r="BJM3236" s="235" t="s">
        <v>189</v>
      </c>
      <c r="BJN3236" s="112" t="s">
        <v>0</v>
      </c>
      <c r="BJO3236" s="112" t="s">
        <v>1</v>
      </c>
      <c r="BJP3236" s="112" t="s">
        <v>2</v>
      </c>
      <c r="BJQ3236" s="112" t="s">
        <v>3</v>
      </c>
      <c r="BJR3236" s="112" t="s">
        <v>50</v>
      </c>
      <c r="BJS3236" s="112" t="s">
        <v>52</v>
      </c>
      <c r="BJT3236" s="112" t="s">
        <v>13</v>
      </c>
      <c r="BJU3236" s="235" t="s">
        <v>189</v>
      </c>
      <c r="BJV3236" s="112" t="s">
        <v>0</v>
      </c>
      <c r="BJW3236" s="112" t="s">
        <v>1</v>
      </c>
      <c r="BJX3236" s="112" t="s">
        <v>2</v>
      </c>
      <c r="BJY3236" s="112" t="s">
        <v>3</v>
      </c>
      <c r="BJZ3236" s="112" t="s">
        <v>50</v>
      </c>
      <c r="BKA3236" s="112" t="s">
        <v>52</v>
      </c>
      <c r="BKB3236" s="112" t="s">
        <v>13</v>
      </c>
      <c r="BKC3236" s="235" t="s">
        <v>189</v>
      </c>
      <c r="BKD3236" s="112" t="s">
        <v>0</v>
      </c>
      <c r="BKE3236" s="112" t="s">
        <v>1</v>
      </c>
      <c r="BKF3236" s="112" t="s">
        <v>2</v>
      </c>
      <c r="BKG3236" s="112" t="s">
        <v>3</v>
      </c>
      <c r="BKH3236" s="112" t="s">
        <v>50</v>
      </c>
      <c r="BKI3236" s="112" t="s">
        <v>52</v>
      </c>
      <c r="BKJ3236" s="112" t="s">
        <v>13</v>
      </c>
      <c r="BKK3236" s="235" t="s">
        <v>189</v>
      </c>
      <c r="BKL3236" s="112" t="s">
        <v>0</v>
      </c>
      <c r="BKM3236" s="112" t="s">
        <v>1</v>
      </c>
      <c r="BKN3236" s="112" t="s">
        <v>2</v>
      </c>
      <c r="BKO3236" s="112" t="s">
        <v>3</v>
      </c>
      <c r="BKP3236" s="112" t="s">
        <v>50</v>
      </c>
      <c r="BKQ3236" s="112" t="s">
        <v>52</v>
      </c>
      <c r="BKR3236" s="112" t="s">
        <v>13</v>
      </c>
      <c r="BKS3236" s="235" t="s">
        <v>189</v>
      </c>
      <c r="BKT3236" s="112" t="s">
        <v>0</v>
      </c>
      <c r="BKU3236" s="112" t="s">
        <v>1</v>
      </c>
      <c r="BKV3236" s="112" t="s">
        <v>2</v>
      </c>
      <c r="BKW3236" s="112" t="s">
        <v>3</v>
      </c>
      <c r="BKX3236" s="112" t="s">
        <v>50</v>
      </c>
      <c r="BKY3236" s="112" t="s">
        <v>52</v>
      </c>
      <c r="BKZ3236" s="112" t="s">
        <v>13</v>
      </c>
      <c r="BLA3236" s="235" t="s">
        <v>189</v>
      </c>
      <c r="BLB3236" s="112" t="s">
        <v>0</v>
      </c>
      <c r="BLC3236" s="112" t="s">
        <v>1</v>
      </c>
      <c r="BLD3236" s="112" t="s">
        <v>2</v>
      </c>
      <c r="BLE3236" s="112" t="s">
        <v>3</v>
      </c>
      <c r="BLF3236" s="112" t="s">
        <v>50</v>
      </c>
      <c r="BLG3236" s="112" t="s">
        <v>52</v>
      </c>
      <c r="BLH3236" s="112" t="s">
        <v>13</v>
      </c>
      <c r="BLI3236" s="235" t="s">
        <v>189</v>
      </c>
      <c r="BLJ3236" s="112" t="s">
        <v>0</v>
      </c>
      <c r="BLK3236" s="112" t="s">
        <v>1</v>
      </c>
      <c r="BLL3236" s="112" t="s">
        <v>2</v>
      </c>
      <c r="BLM3236" s="112" t="s">
        <v>3</v>
      </c>
      <c r="BLN3236" s="112" t="s">
        <v>50</v>
      </c>
      <c r="BLO3236" s="112" t="s">
        <v>52</v>
      </c>
      <c r="BLP3236" s="112" t="s">
        <v>13</v>
      </c>
      <c r="BLQ3236" s="235" t="s">
        <v>189</v>
      </c>
      <c r="BLR3236" s="112" t="s">
        <v>0</v>
      </c>
      <c r="BLS3236" s="112" t="s">
        <v>1</v>
      </c>
      <c r="BLT3236" s="112" t="s">
        <v>2</v>
      </c>
      <c r="BLU3236" s="112" t="s">
        <v>3</v>
      </c>
      <c r="BLV3236" s="112" t="s">
        <v>50</v>
      </c>
      <c r="BLW3236" s="112" t="s">
        <v>52</v>
      </c>
      <c r="BLX3236" s="112" t="s">
        <v>13</v>
      </c>
      <c r="BLY3236" s="235" t="s">
        <v>189</v>
      </c>
      <c r="BLZ3236" s="112" t="s">
        <v>0</v>
      </c>
      <c r="BMA3236" s="112" t="s">
        <v>1</v>
      </c>
      <c r="BMB3236" s="112" t="s">
        <v>2</v>
      </c>
      <c r="BMC3236" s="112" t="s">
        <v>3</v>
      </c>
      <c r="BMD3236" s="112" t="s">
        <v>50</v>
      </c>
      <c r="BME3236" s="112" t="s">
        <v>52</v>
      </c>
      <c r="BMF3236" s="112" t="s">
        <v>13</v>
      </c>
      <c r="BMG3236" s="235" t="s">
        <v>189</v>
      </c>
      <c r="BMH3236" s="112" t="s">
        <v>0</v>
      </c>
      <c r="BMI3236" s="112" t="s">
        <v>1</v>
      </c>
      <c r="BMJ3236" s="112" t="s">
        <v>2</v>
      </c>
      <c r="BMK3236" s="112" t="s">
        <v>3</v>
      </c>
      <c r="BML3236" s="112" t="s">
        <v>50</v>
      </c>
      <c r="BMM3236" s="112" t="s">
        <v>52</v>
      </c>
      <c r="BMN3236" s="112" t="s">
        <v>13</v>
      </c>
      <c r="BMO3236" s="235" t="s">
        <v>189</v>
      </c>
      <c r="BMP3236" s="112" t="s">
        <v>0</v>
      </c>
      <c r="BMQ3236" s="112" t="s">
        <v>1</v>
      </c>
      <c r="BMR3236" s="112" t="s">
        <v>2</v>
      </c>
      <c r="BMS3236" s="112" t="s">
        <v>3</v>
      </c>
      <c r="BMT3236" s="112" t="s">
        <v>50</v>
      </c>
      <c r="BMU3236" s="112" t="s">
        <v>52</v>
      </c>
      <c r="BMV3236" s="112" t="s">
        <v>13</v>
      </c>
      <c r="BMW3236" s="235" t="s">
        <v>189</v>
      </c>
      <c r="BMX3236" s="112" t="s">
        <v>0</v>
      </c>
      <c r="BMY3236" s="112" t="s">
        <v>1</v>
      </c>
      <c r="BMZ3236" s="112" t="s">
        <v>2</v>
      </c>
      <c r="BNA3236" s="112" t="s">
        <v>3</v>
      </c>
      <c r="BNB3236" s="112" t="s">
        <v>50</v>
      </c>
      <c r="BNC3236" s="112" t="s">
        <v>52</v>
      </c>
      <c r="BND3236" s="112" t="s">
        <v>13</v>
      </c>
      <c r="BNE3236" s="235" t="s">
        <v>189</v>
      </c>
      <c r="BNF3236" s="112" t="s">
        <v>0</v>
      </c>
      <c r="BNG3236" s="112" t="s">
        <v>1</v>
      </c>
      <c r="BNH3236" s="112" t="s">
        <v>2</v>
      </c>
      <c r="BNI3236" s="112" t="s">
        <v>3</v>
      </c>
      <c r="BNJ3236" s="112" t="s">
        <v>50</v>
      </c>
      <c r="BNK3236" s="112" t="s">
        <v>52</v>
      </c>
      <c r="BNL3236" s="112" t="s">
        <v>13</v>
      </c>
      <c r="BNM3236" s="235" t="s">
        <v>189</v>
      </c>
      <c r="BNN3236" s="112" t="s">
        <v>0</v>
      </c>
      <c r="BNO3236" s="112" t="s">
        <v>1</v>
      </c>
      <c r="BNP3236" s="112" t="s">
        <v>2</v>
      </c>
      <c r="BNQ3236" s="112" t="s">
        <v>3</v>
      </c>
      <c r="BNR3236" s="112" t="s">
        <v>50</v>
      </c>
      <c r="BNS3236" s="112" t="s">
        <v>52</v>
      </c>
      <c r="BNT3236" s="112" t="s">
        <v>13</v>
      </c>
      <c r="BNU3236" s="235" t="s">
        <v>189</v>
      </c>
      <c r="BNV3236" s="112" t="s">
        <v>0</v>
      </c>
      <c r="BNW3236" s="112" t="s">
        <v>1</v>
      </c>
      <c r="BNX3236" s="112" t="s">
        <v>2</v>
      </c>
      <c r="BNY3236" s="112" t="s">
        <v>3</v>
      </c>
      <c r="BNZ3236" s="112" t="s">
        <v>50</v>
      </c>
      <c r="BOA3236" s="112" t="s">
        <v>52</v>
      </c>
      <c r="BOB3236" s="112" t="s">
        <v>13</v>
      </c>
      <c r="BOC3236" s="235" t="s">
        <v>189</v>
      </c>
      <c r="BOD3236" s="112" t="s">
        <v>0</v>
      </c>
      <c r="BOE3236" s="112" t="s">
        <v>1</v>
      </c>
      <c r="BOF3236" s="112" t="s">
        <v>2</v>
      </c>
      <c r="BOG3236" s="112" t="s">
        <v>3</v>
      </c>
      <c r="BOH3236" s="112" t="s">
        <v>50</v>
      </c>
      <c r="BOI3236" s="112" t="s">
        <v>52</v>
      </c>
      <c r="BOJ3236" s="112" t="s">
        <v>13</v>
      </c>
      <c r="BOK3236" s="235" t="s">
        <v>189</v>
      </c>
      <c r="BOL3236" s="112" t="s">
        <v>0</v>
      </c>
      <c r="BOM3236" s="112" t="s">
        <v>1</v>
      </c>
      <c r="BON3236" s="112" t="s">
        <v>2</v>
      </c>
      <c r="BOO3236" s="112" t="s">
        <v>3</v>
      </c>
      <c r="BOP3236" s="112" t="s">
        <v>50</v>
      </c>
      <c r="BOQ3236" s="112" t="s">
        <v>52</v>
      </c>
      <c r="BOR3236" s="112" t="s">
        <v>13</v>
      </c>
      <c r="BOS3236" s="235" t="s">
        <v>189</v>
      </c>
      <c r="BOT3236" s="112" t="s">
        <v>0</v>
      </c>
      <c r="BOU3236" s="112" t="s">
        <v>1</v>
      </c>
      <c r="BOV3236" s="112" t="s">
        <v>2</v>
      </c>
      <c r="BOW3236" s="112" t="s">
        <v>3</v>
      </c>
      <c r="BOX3236" s="112" t="s">
        <v>50</v>
      </c>
      <c r="BOY3236" s="112" t="s">
        <v>52</v>
      </c>
      <c r="BOZ3236" s="112" t="s">
        <v>13</v>
      </c>
      <c r="BPA3236" s="235" t="s">
        <v>189</v>
      </c>
      <c r="BPB3236" s="112" t="s">
        <v>0</v>
      </c>
      <c r="BPC3236" s="112" t="s">
        <v>1</v>
      </c>
      <c r="BPD3236" s="112" t="s">
        <v>2</v>
      </c>
      <c r="BPE3236" s="112" t="s">
        <v>3</v>
      </c>
      <c r="BPF3236" s="112" t="s">
        <v>50</v>
      </c>
      <c r="BPG3236" s="112" t="s">
        <v>52</v>
      </c>
      <c r="BPH3236" s="112" t="s">
        <v>13</v>
      </c>
      <c r="BPI3236" s="235" t="s">
        <v>189</v>
      </c>
      <c r="BPJ3236" s="112" t="s">
        <v>0</v>
      </c>
      <c r="BPK3236" s="112" t="s">
        <v>1</v>
      </c>
      <c r="BPL3236" s="112" t="s">
        <v>2</v>
      </c>
      <c r="BPM3236" s="112" t="s">
        <v>3</v>
      </c>
      <c r="BPN3236" s="112" t="s">
        <v>50</v>
      </c>
      <c r="BPO3236" s="112" t="s">
        <v>52</v>
      </c>
      <c r="BPP3236" s="112" t="s">
        <v>13</v>
      </c>
      <c r="BPQ3236" s="235" t="s">
        <v>189</v>
      </c>
      <c r="BPR3236" s="112" t="s">
        <v>0</v>
      </c>
      <c r="BPS3236" s="112" t="s">
        <v>1</v>
      </c>
      <c r="BPT3236" s="112" t="s">
        <v>2</v>
      </c>
      <c r="BPU3236" s="112" t="s">
        <v>3</v>
      </c>
      <c r="BPV3236" s="112" t="s">
        <v>50</v>
      </c>
      <c r="BPW3236" s="112" t="s">
        <v>52</v>
      </c>
      <c r="BPX3236" s="112" t="s">
        <v>13</v>
      </c>
      <c r="BPY3236" s="235" t="s">
        <v>189</v>
      </c>
      <c r="BPZ3236" s="112" t="s">
        <v>0</v>
      </c>
      <c r="BQA3236" s="112" t="s">
        <v>1</v>
      </c>
      <c r="BQB3236" s="112" t="s">
        <v>2</v>
      </c>
      <c r="BQC3236" s="112" t="s">
        <v>3</v>
      </c>
      <c r="BQD3236" s="112" t="s">
        <v>50</v>
      </c>
      <c r="BQE3236" s="112" t="s">
        <v>52</v>
      </c>
      <c r="BQF3236" s="112" t="s">
        <v>13</v>
      </c>
      <c r="BQG3236" s="235" t="s">
        <v>189</v>
      </c>
      <c r="BQH3236" s="112" t="s">
        <v>0</v>
      </c>
      <c r="BQI3236" s="112" t="s">
        <v>1</v>
      </c>
      <c r="BQJ3236" s="112" t="s">
        <v>2</v>
      </c>
      <c r="BQK3236" s="112" t="s">
        <v>3</v>
      </c>
      <c r="BQL3236" s="112" t="s">
        <v>50</v>
      </c>
      <c r="BQM3236" s="112" t="s">
        <v>52</v>
      </c>
      <c r="BQN3236" s="112" t="s">
        <v>13</v>
      </c>
      <c r="BQO3236" s="235" t="s">
        <v>189</v>
      </c>
      <c r="BQP3236" s="112" t="s">
        <v>0</v>
      </c>
      <c r="BQQ3236" s="112" t="s">
        <v>1</v>
      </c>
      <c r="BQR3236" s="112" t="s">
        <v>2</v>
      </c>
      <c r="BQS3236" s="112" t="s">
        <v>3</v>
      </c>
      <c r="BQT3236" s="112" t="s">
        <v>50</v>
      </c>
      <c r="BQU3236" s="112" t="s">
        <v>52</v>
      </c>
      <c r="BQV3236" s="112" t="s">
        <v>13</v>
      </c>
      <c r="BQW3236" s="235" t="s">
        <v>189</v>
      </c>
      <c r="BQX3236" s="112" t="s">
        <v>0</v>
      </c>
      <c r="BQY3236" s="112" t="s">
        <v>1</v>
      </c>
      <c r="BQZ3236" s="112" t="s">
        <v>2</v>
      </c>
      <c r="BRA3236" s="112" t="s">
        <v>3</v>
      </c>
      <c r="BRB3236" s="112" t="s">
        <v>50</v>
      </c>
      <c r="BRC3236" s="112" t="s">
        <v>52</v>
      </c>
      <c r="BRD3236" s="112" t="s">
        <v>13</v>
      </c>
      <c r="BRE3236" s="235" t="s">
        <v>189</v>
      </c>
      <c r="BRF3236" s="112" t="s">
        <v>0</v>
      </c>
      <c r="BRG3236" s="112" t="s">
        <v>1</v>
      </c>
      <c r="BRH3236" s="112" t="s">
        <v>2</v>
      </c>
      <c r="BRI3236" s="112" t="s">
        <v>3</v>
      </c>
      <c r="BRJ3236" s="112" t="s">
        <v>50</v>
      </c>
      <c r="BRK3236" s="112" t="s">
        <v>52</v>
      </c>
      <c r="BRL3236" s="112" t="s">
        <v>13</v>
      </c>
      <c r="BRM3236" s="235" t="s">
        <v>189</v>
      </c>
      <c r="BRN3236" s="112" t="s">
        <v>0</v>
      </c>
      <c r="BRO3236" s="112" t="s">
        <v>1</v>
      </c>
      <c r="BRP3236" s="112" t="s">
        <v>2</v>
      </c>
      <c r="BRQ3236" s="112" t="s">
        <v>3</v>
      </c>
      <c r="BRR3236" s="112" t="s">
        <v>50</v>
      </c>
      <c r="BRS3236" s="112" t="s">
        <v>52</v>
      </c>
      <c r="BRT3236" s="112" t="s">
        <v>13</v>
      </c>
      <c r="BRU3236" s="235" t="s">
        <v>189</v>
      </c>
      <c r="BRV3236" s="112" t="s">
        <v>0</v>
      </c>
      <c r="BRW3236" s="112" t="s">
        <v>1</v>
      </c>
      <c r="BRX3236" s="112" t="s">
        <v>2</v>
      </c>
      <c r="BRY3236" s="112" t="s">
        <v>3</v>
      </c>
      <c r="BRZ3236" s="112" t="s">
        <v>50</v>
      </c>
      <c r="BSA3236" s="112" t="s">
        <v>52</v>
      </c>
      <c r="BSB3236" s="112" t="s">
        <v>13</v>
      </c>
      <c r="BSC3236" s="235" t="s">
        <v>189</v>
      </c>
      <c r="BSD3236" s="112" t="s">
        <v>0</v>
      </c>
      <c r="BSE3236" s="112" t="s">
        <v>1</v>
      </c>
      <c r="BSF3236" s="112" t="s">
        <v>2</v>
      </c>
      <c r="BSG3236" s="112" t="s">
        <v>3</v>
      </c>
      <c r="BSH3236" s="112" t="s">
        <v>50</v>
      </c>
      <c r="BSI3236" s="112" t="s">
        <v>52</v>
      </c>
      <c r="BSJ3236" s="112" t="s">
        <v>13</v>
      </c>
      <c r="BSK3236" s="235" t="s">
        <v>189</v>
      </c>
      <c r="BSL3236" s="112" t="s">
        <v>0</v>
      </c>
      <c r="BSM3236" s="112" t="s">
        <v>1</v>
      </c>
      <c r="BSN3236" s="112" t="s">
        <v>2</v>
      </c>
      <c r="BSO3236" s="112" t="s">
        <v>3</v>
      </c>
      <c r="BSP3236" s="112" t="s">
        <v>50</v>
      </c>
      <c r="BSQ3236" s="112" t="s">
        <v>52</v>
      </c>
      <c r="BSR3236" s="112" t="s">
        <v>13</v>
      </c>
      <c r="BSS3236" s="235" t="s">
        <v>189</v>
      </c>
      <c r="BST3236" s="112" t="s">
        <v>0</v>
      </c>
      <c r="BSU3236" s="112" t="s">
        <v>1</v>
      </c>
      <c r="BSV3236" s="112" t="s">
        <v>2</v>
      </c>
      <c r="BSW3236" s="112" t="s">
        <v>3</v>
      </c>
      <c r="BSX3236" s="112" t="s">
        <v>50</v>
      </c>
      <c r="BSY3236" s="112" t="s">
        <v>52</v>
      </c>
      <c r="BSZ3236" s="112" t="s">
        <v>13</v>
      </c>
      <c r="BTA3236" s="235" t="s">
        <v>189</v>
      </c>
      <c r="BTB3236" s="112" t="s">
        <v>0</v>
      </c>
      <c r="BTC3236" s="112" t="s">
        <v>1</v>
      </c>
      <c r="BTD3236" s="112" t="s">
        <v>2</v>
      </c>
      <c r="BTE3236" s="112" t="s">
        <v>3</v>
      </c>
      <c r="BTF3236" s="112" t="s">
        <v>50</v>
      </c>
      <c r="BTG3236" s="112" t="s">
        <v>52</v>
      </c>
      <c r="BTH3236" s="112" t="s">
        <v>13</v>
      </c>
      <c r="BTI3236" s="235" t="s">
        <v>189</v>
      </c>
      <c r="BTJ3236" s="112" t="s">
        <v>0</v>
      </c>
      <c r="BTK3236" s="112" t="s">
        <v>1</v>
      </c>
      <c r="BTL3236" s="112" t="s">
        <v>2</v>
      </c>
      <c r="BTM3236" s="112" t="s">
        <v>3</v>
      </c>
      <c r="BTN3236" s="112" t="s">
        <v>50</v>
      </c>
      <c r="BTO3236" s="112" t="s">
        <v>52</v>
      </c>
      <c r="BTP3236" s="112" t="s">
        <v>13</v>
      </c>
      <c r="BTQ3236" s="235" t="s">
        <v>189</v>
      </c>
      <c r="BTR3236" s="112" t="s">
        <v>0</v>
      </c>
      <c r="BTS3236" s="112" t="s">
        <v>1</v>
      </c>
      <c r="BTT3236" s="112" t="s">
        <v>2</v>
      </c>
      <c r="BTU3236" s="112" t="s">
        <v>3</v>
      </c>
      <c r="BTV3236" s="112" t="s">
        <v>50</v>
      </c>
      <c r="BTW3236" s="112" t="s">
        <v>52</v>
      </c>
      <c r="BTX3236" s="112" t="s">
        <v>13</v>
      </c>
      <c r="BTY3236" s="235" t="s">
        <v>189</v>
      </c>
      <c r="BTZ3236" s="112" t="s">
        <v>0</v>
      </c>
      <c r="BUA3236" s="112" t="s">
        <v>1</v>
      </c>
      <c r="BUB3236" s="112" t="s">
        <v>2</v>
      </c>
      <c r="BUC3236" s="112" t="s">
        <v>3</v>
      </c>
      <c r="BUD3236" s="112" t="s">
        <v>50</v>
      </c>
      <c r="BUE3236" s="112" t="s">
        <v>52</v>
      </c>
      <c r="BUF3236" s="112" t="s">
        <v>13</v>
      </c>
      <c r="BUG3236" s="235" t="s">
        <v>189</v>
      </c>
      <c r="BUH3236" s="112" t="s">
        <v>0</v>
      </c>
      <c r="BUI3236" s="112" t="s">
        <v>1</v>
      </c>
      <c r="BUJ3236" s="112" t="s">
        <v>2</v>
      </c>
      <c r="BUK3236" s="112" t="s">
        <v>3</v>
      </c>
      <c r="BUL3236" s="112" t="s">
        <v>50</v>
      </c>
      <c r="BUM3236" s="112" t="s">
        <v>52</v>
      </c>
      <c r="BUN3236" s="112" t="s">
        <v>13</v>
      </c>
      <c r="BUO3236" s="235" t="s">
        <v>189</v>
      </c>
      <c r="BUP3236" s="112" t="s">
        <v>0</v>
      </c>
      <c r="BUQ3236" s="112" t="s">
        <v>1</v>
      </c>
      <c r="BUR3236" s="112" t="s">
        <v>2</v>
      </c>
      <c r="BUS3236" s="112" t="s">
        <v>3</v>
      </c>
      <c r="BUT3236" s="112" t="s">
        <v>50</v>
      </c>
      <c r="BUU3236" s="112" t="s">
        <v>52</v>
      </c>
      <c r="BUV3236" s="112" t="s">
        <v>13</v>
      </c>
      <c r="BUW3236" s="235" t="s">
        <v>189</v>
      </c>
      <c r="BUX3236" s="112" t="s">
        <v>0</v>
      </c>
      <c r="BUY3236" s="112" t="s">
        <v>1</v>
      </c>
      <c r="BUZ3236" s="112" t="s">
        <v>2</v>
      </c>
      <c r="BVA3236" s="112" t="s">
        <v>3</v>
      </c>
      <c r="BVB3236" s="112" t="s">
        <v>50</v>
      </c>
      <c r="BVC3236" s="112" t="s">
        <v>52</v>
      </c>
      <c r="BVD3236" s="112" t="s">
        <v>13</v>
      </c>
      <c r="BVE3236" s="235" t="s">
        <v>189</v>
      </c>
      <c r="BVF3236" s="112" t="s">
        <v>0</v>
      </c>
      <c r="BVG3236" s="112" t="s">
        <v>1</v>
      </c>
      <c r="BVH3236" s="112" t="s">
        <v>2</v>
      </c>
      <c r="BVI3236" s="112" t="s">
        <v>3</v>
      </c>
      <c r="BVJ3236" s="112" t="s">
        <v>50</v>
      </c>
      <c r="BVK3236" s="112" t="s">
        <v>52</v>
      </c>
      <c r="BVL3236" s="112" t="s">
        <v>13</v>
      </c>
      <c r="BVM3236" s="235" t="s">
        <v>189</v>
      </c>
      <c r="BVN3236" s="112" t="s">
        <v>0</v>
      </c>
      <c r="BVO3236" s="112" t="s">
        <v>1</v>
      </c>
      <c r="BVP3236" s="112" t="s">
        <v>2</v>
      </c>
      <c r="BVQ3236" s="112" t="s">
        <v>3</v>
      </c>
      <c r="BVR3236" s="112" t="s">
        <v>50</v>
      </c>
      <c r="BVS3236" s="112" t="s">
        <v>52</v>
      </c>
      <c r="BVT3236" s="112" t="s">
        <v>13</v>
      </c>
      <c r="BVU3236" s="235" t="s">
        <v>189</v>
      </c>
      <c r="BVV3236" s="112" t="s">
        <v>0</v>
      </c>
      <c r="BVW3236" s="112" t="s">
        <v>1</v>
      </c>
      <c r="BVX3236" s="112" t="s">
        <v>2</v>
      </c>
      <c r="BVY3236" s="112" t="s">
        <v>3</v>
      </c>
      <c r="BVZ3236" s="112" t="s">
        <v>50</v>
      </c>
      <c r="BWA3236" s="112" t="s">
        <v>52</v>
      </c>
      <c r="BWB3236" s="112" t="s">
        <v>13</v>
      </c>
      <c r="BWC3236" s="235" t="s">
        <v>189</v>
      </c>
      <c r="BWD3236" s="112" t="s">
        <v>0</v>
      </c>
      <c r="BWE3236" s="112" t="s">
        <v>1</v>
      </c>
      <c r="BWF3236" s="112" t="s">
        <v>2</v>
      </c>
      <c r="BWG3236" s="112" t="s">
        <v>3</v>
      </c>
      <c r="BWH3236" s="112" t="s">
        <v>50</v>
      </c>
      <c r="BWI3236" s="112" t="s">
        <v>52</v>
      </c>
      <c r="BWJ3236" s="112" t="s">
        <v>13</v>
      </c>
      <c r="BWK3236" s="235" t="s">
        <v>189</v>
      </c>
      <c r="BWL3236" s="112" t="s">
        <v>0</v>
      </c>
      <c r="BWM3236" s="112" t="s">
        <v>1</v>
      </c>
      <c r="BWN3236" s="112" t="s">
        <v>2</v>
      </c>
      <c r="BWO3236" s="112" t="s">
        <v>3</v>
      </c>
      <c r="BWP3236" s="112" t="s">
        <v>50</v>
      </c>
      <c r="BWQ3236" s="112" t="s">
        <v>52</v>
      </c>
      <c r="BWR3236" s="112" t="s">
        <v>13</v>
      </c>
      <c r="BWS3236" s="235" t="s">
        <v>189</v>
      </c>
      <c r="BWT3236" s="112" t="s">
        <v>0</v>
      </c>
      <c r="BWU3236" s="112" t="s">
        <v>1</v>
      </c>
      <c r="BWV3236" s="112" t="s">
        <v>2</v>
      </c>
      <c r="BWW3236" s="112" t="s">
        <v>3</v>
      </c>
      <c r="BWX3236" s="112" t="s">
        <v>50</v>
      </c>
      <c r="BWY3236" s="112" t="s">
        <v>52</v>
      </c>
      <c r="BWZ3236" s="112" t="s">
        <v>13</v>
      </c>
      <c r="BXA3236" s="235" t="s">
        <v>189</v>
      </c>
      <c r="BXB3236" s="112" t="s">
        <v>0</v>
      </c>
      <c r="BXC3236" s="112" t="s">
        <v>1</v>
      </c>
      <c r="BXD3236" s="112" t="s">
        <v>2</v>
      </c>
      <c r="BXE3236" s="112" t="s">
        <v>3</v>
      </c>
      <c r="BXF3236" s="112" t="s">
        <v>50</v>
      </c>
      <c r="BXG3236" s="112" t="s">
        <v>52</v>
      </c>
      <c r="BXH3236" s="112" t="s">
        <v>13</v>
      </c>
      <c r="BXI3236" s="235" t="s">
        <v>189</v>
      </c>
      <c r="BXJ3236" s="112" t="s">
        <v>0</v>
      </c>
      <c r="BXK3236" s="112" t="s">
        <v>1</v>
      </c>
      <c r="BXL3236" s="112" t="s">
        <v>2</v>
      </c>
      <c r="BXM3236" s="112" t="s">
        <v>3</v>
      </c>
      <c r="BXN3236" s="112" t="s">
        <v>50</v>
      </c>
      <c r="BXO3236" s="112" t="s">
        <v>52</v>
      </c>
      <c r="BXP3236" s="112" t="s">
        <v>13</v>
      </c>
      <c r="BXQ3236" s="235" t="s">
        <v>189</v>
      </c>
      <c r="BXR3236" s="112" t="s">
        <v>0</v>
      </c>
      <c r="BXS3236" s="112" t="s">
        <v>1</v>
      </c>
      <c r="BXT3236" s="112" t="s">
        <v>2</v>
      </c>
      <c r="BXU3236" s="112" t="s">
        <v>3</v>
      </c>
      <c r="BXV3236" s="112" t="s">
        <v>50</v>
      </c>
      <c r="BXW3236" s="112" t="s">
        <v>52</v>
      </c>
      <c r="BXX3236" s="112" t="s">
        <v>13</v>
      </c>
      <c r="BXY3236" s="235" t="s">
        <v>189</v>
      </c>
      <c r="BXZ3236" s="112" t="s">
        <v>0</v>
      </c>
      <c r="BYA3236" s="112" t="s">
        <v>1</v>
      </c>
      <c r="BYB3236" s="112" t="s">
        <v>2</v>
      </c>
      <c r="BYC3236" s="112" t="s">
        <v>3</v>
      </c>
      <c r="BYD3236" s="112" t="s">
        <v>50</v>
      </c>
      <c r="BYE3236" s="112" t="s">
        <v>52</v>
      </c>
      <c r="BYF3236" s="112" t="s">
        <v>13</v>
      </c>
      <c r="BYG3236" s="235" t="s">
        <v>189</v>
      </c>
      <c r="BYH3236" s="112" t="s">
        <v>0</v>
      </c>
      <c r="BYI3236" s="112" t="s">
        <v>1</v>
      </c>
      <c r="BYJ3236" s="112" t="s">
        <v>2</v>
      </c>
      <c r="BYK3236" s="112" t="s">
        <v>3</v>
      </c>
      <c r="BYL3236" s="112" t="s">
        <v>50</v>
      </c>
      <c r="BYM3236" s="112" t="s">
        <v>52</v>
      </c>
      <c r="BYN3236" s="112" t="s">
        <v>13</v>
      </c>
      <c r="BYO3236" s="235" t="s">
        <v>189</v>
      </c>
      <c r="BYP3236" s="112" t="s">
        <v>0</v>
      </c>
      <c r="BYQ3236" s="112" t="s">
        <v>1</v>
      </c>
      <c r="BYR3236" s="112" t="s">
        <v>2</v>
      </c>
      <c r="BYS3236" s="112" t="s">
        <v>3</v>
      </c>
      <c r="BYT3236" s="112" t="s">
        <v>50</v>
      </c>
      <c r="BYU3236" s="112" t="s">
        <v>52</v>
      </c>
      <c r="BYV3236" s="112" t="s">
        <v>13</v>
      </c>
      <c r="BYW3236" s="235" t="s">
        <v>189</v>
      </c>
      <c r="BYX3236" s="112" t="s">
        <v>0</v>
      </c>
      <c r="BYY3236" s="112" t="s">
        <v>1</v>
      </c>
      <c r="BYZ3236" s="112" t="s">
        <v>2</v>
      </c>
      <c r="BZA3236" s="112" t="s">
        <v>3</v>
      </c>
      <c r="BZB3236" s="112" t="s">
        <v>50</v>
      </c>
      <c r="BZC3236" s="112" t="s">
        <v>52</v>
      </c>
      <c r="BZD3236" s="112" t="s">
        <v>13</v>
      </c>
      <c r="BZE3236" s="235" t="s">
        <v>189</v>
      </c>
      <c r="BZF3236" s="112" t="s">
        <v>0</v>
      </c>
      <c r="BZG3236" s="112" t="s">
        <v>1</v>
      </c>
      <c r="BZH3236" s="112" t="s">
        <v>2</v>
      </c>
      <c r="BZI3236" s="112" t="s">
        <v>3</v>
      </c>
      <c r="BZJ3236" s="112" t="s">
        <v>50</v>
      </c>
      <c r="BZK3236" s="112" t="s">
        <v>52</v>
      </c>
      <c r="BZL3236" s="112" t="s">
        <v>13</v>
      </c>
      <c r="BZM3236" s="235" t="s">
        <v>189</v>
      </c>
      <c r="BZN3236" s="112" t="s">
        <v>0</v>
      </c>
      <c r="BZO3236" s="112" t="s">
        <v>1</v>
      </c>
      <c r="BZP3236" s="112" t="s">
        <v>2</v>
      </c>
      <c r="BZQ3236" s="112" t="s">
        <v>3</v>
      </c>
      <c r="BZR3236" s="112" t="s">
        <v>50</v>
      </c>
      <c r="BZS3236" s="112" t="s">
        <v>52</v>
      </c>
      <c r="BZT3236" s="112" t="s">
        <v>13</v>
      </c>
      <c r="BZU3236" s="235" t="s">
        <v>189</v>
      </c>
      <c r="BZV3236" s="112" t="s">
        <v>0</v>
      </c>
      <c r="BZW3236" s="112" t="s">
        <v>1</v>
      </c>
      <c r="BZX3236" s="112" t="s">
        <v>2</v>
      </c>
      <c r="BZY3236" s="112" t="s">
        <v>3</v>
      </c>
      <c r="BZZ3236" s="112" t="s">
        <v>50</v>
      </c>
      <c r="CAA3236" s="112" t="s">
        <v>52</v>
      </c>
      <c r="CAB3236" s="112" t="s">
        <v>13</v>
      </c>
      <c r="CAC3236" s="235" t="s">
        <v>189</v>
      </c>
      <c r="CAD3236" s="112" t="s">
        <v>0</v>
      </c>
      <c r="CAE3236" s="112" t="s">
        <v>1</v>
      </c>
      <c r="CAF3236" s="112" t="s">
        <v>2</v>
      </c>
      <c r="CAG3236" s="112" t="s">
        <v>3</v>
      </c>
      <c r="CAH3236" s="112" t="s">
        <v>50</v>
      </c>
      <c r="CAI3236" s="112" t="s">
        <v>52</v>
      </c>
      <c r="CAJ3236" s="112" t="s">
        <v>13</v>
      </c>
      <c r="CAK3236" s="235" t="s">
        <v>189</v>
      </c>
      <c r="CAL3236" s="112" t="s">
        <v>0</v>
      </c>
      <c r="CAM3236" s="112" t="s">
        <v>1</v>
      </c>
      <c r="CAN3236" s="112" t="s">
        <v>2</v>
      </c>
      <c r="CAO3236" s="112" t="s">
        <v>3</v>
      </c>
      <c r="CAP3236" s="112" t="s">
        <v>50</v>
      </c>
      <c r="CAQ3236" s="112" t="s">
        <v>52</v>
      </c>
      <c r="CAR3236" s="112" t="s">
        <v>13</v>
      </c>
      <c r="CAS3236" s="235" t="s">
        <v>189</v>
      </c>
      <c r="CAT3236" s="112" t="s">
        <v>0</v>
      </c>
      <c r="CAU3236" s="112" t="s">
        <v>1</v>
      </c>
      <c r="CAV3236" s="112" t="s">
        <v>2</v>
      </c>
      <c r="CAW3236" s="112" t="s">
        <v>3</v>
      </c>
      <c r="CAX3236" s="112" t="s">
        <v>50</v>
      </c>
      <c r="CAY3236" s="112" t="s">
        <v>52</v>
      </c>
      <c r="CAZ3236" s="112" t="s">
        <v>13</v>
      </c>
      <c r="CBA3236" s="235" t="s">
        <v>189</v>
      </c>
      <c r="CBB3236" s="112" t="s">
        <v>0</v>
      </c>
      <c r="CBC3236" s="112" t="s">
        <v>1</v>
      </c>
      <c r="CBD3236" s="112" t="s">
        <v>2</v>
      </c>
      <c r="CBE3236" s="112" t="s">
        <v>3</v>
      </c>
      <c r="CBF3236" s="112" t="s">
        <v>50</v>
      </c>
      <c r="CBG3236" s="112" t="s">
        <v>52</v>
      </c>
      <c r="CBH3236" s="112" t="s">
        <v>13</v>
      </c>
      <c r="CBI3236" s="235" t="s">
        <v>189</v>
      </c>
      <c r="CBJ3236" s="112" t="s">
        <v>0</v>
      </c>
      <c r="CBK3236" s="112" t="s">
        <v>1</v>
      </c>
      <c r="CBL3236" s="112" t="s">
        <v>2</v>
      </c>
      <c r="CBM3236" s="112" t="s">
        <v>3</v>
      </c>
      <c r="CBN3236" s="112" t="s">
        <v>50</v>
      </c>
      <c r="CBO3236" s="112" t="s">
        <v>52</v>
      </c>
      <c r="CBP3236" s="112" t="s">
        <v>13</v>
      </c>
      <c r="CBQ3236" s="235" t="s">
        <v>189</v>
      </c>
      <c r="CBR3236" s="112" t="s">
        <v>0</v>
      </c>
      <c r="CBS3236" s="112" t="s">
        <v>1</v>
      </c>
      <c r="CBT3236" s="112" t="s">
        <v>2</v>
      </c>
      <c r="CBU3236" s="112" t="s">
        <v>3</v>
      </c>
      <c r="CBV3236" s="112" t="s">
        <v>50</v>
      </c>
      <c r="CBW3236" s="112" t="s">
        <v>52</v>
      </c>
      <c r="CBX3236" s="112" t="s">
        <v>13</v>
      </c>
      <c r="CBY3236" s="235" t="s">
        <v>189</v>
      </c>
      <c r="CBZ3236" s="112" t="s">
        <v>0</v>
      </c>
      <c r="CCA3236" s="112" t="s">
        <v>1</v>
      </c>
      <c r="CCB3236" s="112" t="s">
        <v>2</v>
      </c>
      <c r="CCC3236" s="112" t="s">
        <v>3</v>
      </c>
      <c r="CCD3236" s="112" t="s">
        <v>50</v>
      </c>
      <c r="CCE3236" s="112" t="s">
        <v>52</v>
      </c>
      <c r="CCF3236" s="112" t="s">
        <v>13</v>
      </c>
      <c r="CCG3236" s="235" t="s">
        <v>189</v>
      </c>
      <c r="CCH3236" s="112" t="s">
        <v>0</v>
      </c>
      <c r="CCI3236" s="112" t="s">
        <v>1</v>
      </c>
      <c r="CCJ3236" s="112" t="s">
        <v>2</v>
      </c>
      <c r="CCK3236" s="112" t="s">
        <v>3</v>
      </c>
      <c r="CCL3236" s="112" t="s">
        <v>50</v>
      </c>
      <c r="CCM3236" s="112" t="s">
        <v>52</v>
      </c>
      <c r="CCN3236" s="112" t="s">
        <v>13</v>
      </c>
      <c r="CCO3236" s="235" t="s">
        <v>189</v>
      </c>
      <c r="CCP3236" s="112" t="s">
        <v>0</v>
      </c>
      <c r="CCQ3236" s="112" t="s">
        <v>1</v>
      </c>
      <c r="CCR3236" s="112" t="s">
        <v>2</v>
      </c>
      <c r="CCS3236" s="112" t="s">
        <v>3</v>
      </c>
      <c r="CCT3236" s="112" t="s">
        <v>50</v>
      </c>
      <c r="CCU3236" s="112" t="s">
        <v>52</v>
      </c>
      <c r="CCV3236" s="112" t="s">
        <v>13</v>
      </c>
      <c r="CCW3236" s="235" t="s">
        <v>189</v>
      </c>
      <c r="CCX3236" s="112" t="s">
        <v>0</v>
      </c>
      <c r="CCY3236" s="112" t="s">
        <v>1</v>
      </c>
      <c r="CCZ3236" s="112" t="s">
        <v>2</v>
      </c>
      <c r="CDA3236" s="112" t="s">
        <v>3</v>
      </c>
      <c r="CDB3236" s="112" t="s">
        <v>50</v>
      </c>
      <c r="CDC3236" s="112" t="s">
        <v>52</v>
      </c>
      <c r="CDD3236" s="112" t="s">
        <v>13</v>
      </c>
      <c r="CDE3236" s="235" t="s">
        <v>189</v>
      </c>
      <c r="CDF3236" s="112" t="s">
        <v>0</v>
      </c>
      <c r="CDG3236" s="112" t="s">
        <v>1</v>
      </c>
      <c r="CDH3236" s="112" t="s">
        <v>2</v>
      </c>
      <c r="CDI3236" s="112" t="s">
        <v>3</v>
      </c>
      <c r="CDJ3236" s="112" t="s">
        <v>50</v>
      </c>
      <c r="CDK3236" s="112" t="s">
        <v>52</v>
      </c>
      <c r="CDL3236" s="112" t="s">
        <v>13</v>
      </c>
      <c r="CDM3236" s="235" t="s">
        <v>189</v>
      </c>
      <c r="CDN3236" s="112" t="s">
        <v>0</v>
      </c>
      <c r="CDO3236" s="112" t="s">
        <v>1</v>
      </c>
      <c r="CDP3236" s="112" t="s">
        <v>2</v>
      </c>
      <c r="CDQ3236" s="112" t="s">
        <v>3</v>
      </c>
      <c r="CDR3236" s="112" t="s">
        <v>50</v>
      </c>
      <c r="CDS3236" s="112" t="s">
        <v>52</v>
      </c>
      <c r="CDT3236" s="112" t="s">
        <v>13</v>
      </c>
      <c r="CDU3236" s="235" t="s">
        <v>189</v>
      </c>
      <c r="CDV3236" s="112" t="s">
        <v>0</v>
      </c>
      <c r="CDW3236" s="112" t="s">
        <v>1</v>
      </c>
      <c r="CDX3236" s="112" t="s">
        <v>2</v>
      </c>
      <c r="CDY3236" s="112" t="s">
        <v>3</v>
      </c>
      <c r="CDZ3236" s="112" t="s">
        <v>50</v>
      </c>
      <c r="CEA3236" s="112" t="s">
        <v>52</v>
      </c>
      <c r="CEB3236" s="112" t="s">
        <v>13</v>
      </c>
      <c r="CEC3236" s="235" t="s">
        <v>189</v>
      </c>
      <c r="CED3236" s="112" t="s">
        <v>0</v>
      </c>
      <c r="CEE3236" s="112" t="s">
        <v>1</v>
      </c>
      <c r="CEF3236" s="112" t="s">
        <v>2</v>
      </c>
      <c r="CEG3236" s="112" t="s">
        <v>3</v>
      </c>
      <c r="CEH3236" s="112" t="s">
        <v>50</v>
      </c>
      <c r="CEI3236" s="112" t="s">
        <v>52</v>
      </c>
      <c r="CEJ3236" s="112" t="s">
        <v>13</v>
      </c>
      <c r="CEK3236" s="235" t="s">
        <v>189</v>
      </c>
      <c r="CEL3236" s="112" t="s">
        <v>0</v>
      </c>
      <c r="CEM3236" s="112" t="s">
        <v>1</v>
      </c>
      <c r="CEN3236" s="112" t="s">
        <v>2</v>
      </c>
      <c r="CEO3236" s="112" t="s">
        <v>3</v>
      </c>
      <c r="CEP3236" s="112" t="s">
        <v>50</v>
      </c>
      <c r="CEQ3236" s="112" t="s">
        <v>52</v>
      </c>
      <c r="CER3236" s="112" t="s">
        <v>13</v>
      </c>
      <c r="CES3236" s="235" t="s">
        <v>189</v>
      </c>
      <c r="CET3236" s="112" t="s">
        <v>0</v>
      </c>
      <c r="CEU3236" s="112" t="s">
        <v>1</v>
      </c>
      <c r="CEV3236" s="112" t="s">
        <v>2</v>
      </c>
      <c r="CEW3236" s="112" t="s">
        <v>3</v>
      </c>
      <c r="CEX3236" s="112" t="s">
        <v>50</v>
      </c>
      <c r="CEY3236" s="112" t="s">
        <v>52</v>
      </c>
      <c r="CEZ3236" s="112" t="s">
        <v>13</v>
      </c>
      <c r="CFA3236" s="235" t="s">
        <v>189</v>
      </c>
      <c r="CFB3236" s="112" t="s">
        <v>0</v>
      </c>
      <c r="CFC3236" s="112" t="s">
        <v>1</v>
      </c>
      <c r="CFD3236" s="112" t="s">
        <v>2</v>
      </c>
      <c r="CFE3236" s="112" t="s">
        <v>3</v>
      </c>
      <c r="CFF3236" s="112" t="s">
        <v>50</v>
      </c>
      <c r="CFG3236" s="112" t="s">
        <v>52</v>
      </c>
      <c r="CFH3236" s="112" t="s">
        <v>13</v>
      </c>
      <c r="CFI3236" s="235" t="s">
        <v>189</v>
      </c>
      <c r="CFJ3236" s="112" t="s">
        <v>0</v>
      </c>
      <c r="CFK3236" s="112" t="s">
        <v>1</v>
      </c>
      <c r="CFL3236" s="112" t="s">
        <v>2</v>
      </c>
      <c r="CFM3236" s="112" t="s">
        <v>3</v>
      </c>
      <c r="CFN3236" s="112" t="s">
        <v>50</v>
      </c>
      <c r="CFO3236" s="112" t="s">
        <v>52</v>
      </c>
      <c r="CFP3236" s="112" t="s">
        <v>13</v>
      </c>
      <c r="CFQ3236" s="235" t="s">
        <v>189</v>
      </c>
      <c r="CFR3236" s="112" t="s">
        <v>0</v>
      </c>
      <c r="CFS3236" s="112" t="s">
        <v>1</v>
      </c>
      <c r="CFT3236" s="112" t="s">
        <v>2</v>
      </c>
      <c r="CFU3236" s="112" t="s">
        <v>3</v>
      </c>
      <c r="CFV3236" s="112" t="s">
        <v>50</v>
      </c>
      <c r="CFW3236" s="112" t="s">
        <v>52</v>
      </c>
      <c r="CFX3236" s="112" t="s">
        <v>13</v>
      </c>
      <c r="CFY3236" s="235" t="s">
        <v>189</v>
      </c>
      <c r="CFZ3236" s="112" t="s">
        <v>0</v>
      </c>
      <c r="CGA3236" s="112" t="s">
        <v>1</v>
      </c>
      <c r="CGB3236" s="112" t="s">
        <v>2</v>
      </c>
      <c r="CGC3236" s="112" t="s">
        <v>3</v>
      </c>
      <c r="CGD3236" s="112" t="s">
        <v>50</v>
      </c>
      <c r="CGE3236" s="112" t="s">
        <v>52</v>
      </c>
      <c r="CGF3236" s="112" t="s">
        <v>13</v>
      </c>
      <c r="CGG3236" s="235" t="s">
        <v>189</v>
      </c>
      <c r="CGH3236" s="112" t="s">
        <v>0</v>
      </c>
      <c r="CGI3236" s="112" t="s">
        <v>1</v>
      </c>
      <c r="CGJ3236" s="112" t="s">
        <v>2</v>
      </c>
      <c r="CGK3236" s="112" t="s">
        <v>3</v>
      </c>
      <c r="CGL3236" s="112" t="s">
        <v>50</v>
      </c>
      <c r="CGM3236" s="112" t="s">
        <v>52</v>
      </c>
      <c r="CGN3236" s="112" t="s">
        <v>13</v>
      </c>
      <c r="CGO3236" s="235" t="s">
        <v>189</v>
      </c>
      <c r="CGP3236" s="112" t="s">
        <v>0</v>
      </c>
      <c r="CGQ3236" s="112" t="s">
        <v>1</v>
      </c>
      <c r="CGR3236" s="112" t="s">
        <v>2</v>
      </c>
      <c r="CGS3236" s="112" t="s">
        <v>3</v>
      </c>
      <c r="CGT3236" s="112" t="s">
        <v>50</v>
      </c>
      <c r="CGU3236" s="112" t="s">
        <v>52</v>
      </c>
      <c r="CGV3236" s="112" t="s">
        <v>13</v>
      </c>
      <c r="CGW3236" s="235" t="s">
        <v>189</v>
      </c>
      <c r="CGX3236" s="112" t="s">
        <v>0</v>
      </c>
      <c r="CGY3236" s="112" t="s">
        <v>1</v>
      </c>
      <c r="CGZ3236" s="112" t="s">
        <v>2</v>
      </c>
      <c r="CHA3236" s="112" t="s">
        <v>3</v>
      </c>
      <c r="CHB3236" s="112" t="s">
        <v>50</v>
      </c>
      <c r="CHC3236" s="112" t="s">
        <v>52</v>
      </c>
      <c r="CHD3236" s="112" t="s">
        <v>13</v>
      </c>
      <c r="CHE3236" s="235" t="s">
        <v>189</v>
      </c>
      <c r="CHF3236" s="112" t="s">
        <v>0</v>
      </c>
      <c r="CHG3236" s="112" t="s">
        <v>1</v>
      </c>
      <c r="CHH3236" s="112" t="s">
        <v>2</v>
      </c>
      <c r="CHI3236" s="112" t="s">
        <v>3</v>
      </c>
      <c r="CHJ3236" s="112" t="s">
        <v>50</v>
      </c>
      <c r="CHK3236" s="112" t="s">
        <v>52</v>
      </c>
      <c r="CHL3236" s="112" t="s">
        <v>13</v>
      </c>
      <c r="CHM3236" s="235" t="s">
        <v>189</v>
      </c>
      <c r="CHN3236" s="112" t="s">
        <v>0</v>
      </c>
      <c r="CHO3236" s="112" t="s">
        <v>1</v>
      </c>
      <c r="CHP3236" s="112" t="s">
        <v>2</v>
      </c>
      <c r="CHQ3236" s="112" t="s">
        <v>3</v>
      </c>
      <c r="CHR3236" s="112" t="s">
        <v>50</v>
      </c>
      <c r="CHS3236" s="112" t="s">
        <v>52</v>
      </c>
      <c r="CHT3236" s="112" t="s">
        <v>13</v>
      </c>
      <c r="CHU3236" s="235" t="s">
        <v>189</v>
      </c>
      <c r="CHV3236" s="112" t="s">
        <v>0</v>
      </c>
      <c r="CHW3236" s="112" t="s">
        <v>1</v>
      </c>
      <c r="CHX3236" s="112" t="s">
        <v>2</v>
      </c>
      <c r="CHY3236" s="112" t="s">
        <v>3</v>
      </c>
      <c r="CHZ3236" s="112" t="s">
        <v>50</v>
      </c>
      <c r="CIA3236" s="112" t="s">
        <v>52</v>
      </c>
      <c r="CIB3236" s="112" t="s">
        <v>13</v>
      </c>
      <c r="CIC3236" s="235" t="s">
        <v>189</v>
      </c>
      <c r="CID3236" s="112" t="s">
        <v>0</v>
      </c>
      <c r="CIE3236" s="112" t="s">
        <v>1</v>
      </c>
      <c r="CIF3236" s="112" t="s">
        <v>2</v>
      </c>
      <c r="CIG3236" s="112" t="s">
        <v>3</v>
      </c>
      <c r="CIH3236" s="112" t="s">
        <v>50</v>
      </c>
      <c r="CII3236" s="112" t="s">
        <v>52</v>
      </c>
      <c r="CIJ3236" s="112" t="s">
        <v>13</v>
      </c>
      <c r="CIK3236" s="235" t="s">
        <v>189</v>
      </c>
      <c r="CIL3236" s="112" t="s">
        <v>0</v>
      </c>
      <c r="CIM3236" s="112" t="s">
        <v>1</v>
      </c>
      <c r="CIN3236" s="112" t="s">
        <v>2</v>
      </c>
      <c r="CIO3236" s="112" t="s">
        <v>3</v>
      </c>
      <c r="CIP3236" s="112" t="s">
        <v>50</v>
      </c>
      <c r="CIQ3236" s="112" t="s">
        <v>52</v>
      </c>
      <c r="CIR3236" s="112" t="s">
        <v>13</v>
      </c>
      <c r="CIS3236" s="235" t="s">
        <v>189</v>
      </c>
      <c r="CIT3236" s="112" t="s">
        <v>0</v>
      </c>
      <c r="CIU3236" s="112" t="s">
        <v>1</v>
      </c>
      <c r="CIV3236" s="112" t="s">
        <v>2</v>
      </c>
      <c r="CIW3236" s="112" t="s">
        <v>3</v>
      </c>
      <c r="CIX3236" s="112" t="s">
        <v>50</v>
      </c>
      <c r="CIY3236" s="112" t="s">
        <v>52</v>
      </c>
      <c r="CIZ3236" s="112" t="s">
        <v>13</v>
      </c>
      <c r="CJA3236" s="235" t="s">
        <v>189</v>
      </c>
      <c r="CJB3236" s="112" t="s">
        <v>0</v>
      </c>
      <c r="CJC3236" s="112" t="s">
        <v>1</v>
      </c>
      <c r="CJD3236" s="112" t="s">
        <v>2</v>
      </c>
      <c r="CJE3236" s="112" t="s">
        <v>3</v>
      </c>
      <c r="CJF3236" s="112" t="s">
        <v>50</v>
      </c>
      <c r="CJG3236" s="112" t="s">
        <v>52</v>
      </c>
      <c r="CJH3236" s="112" t="s">
        <v>13</v>
      </c>
      <c r="CJI3236" s="235" t="s">
        <v>189</v>
      </c>
      <c r="CJJ3236" s="112" t="s">
        <v>0</v>
      </c>
      <c r="CJK3236" s="112" t="s">
        <v>1</v>
      </c>
      <c r="CJL3236" s="112" t="s">
        <v>2</v>
      </c>
      <c r="CJM3236" s="112" t="s">
        <v>3</v>
      </c>
      <c r="CJN3236" s="112" t="s">
        <v>50</v>
      </c>
      <c r="CJO3236" s="112" t="s">
        <v>52</v>
      </c>
      <c r="CJP3236" s="112" t="s">
        <v>13</v>
      </c>
      <c r="CJQ3236" s="235" t="s">
        <v>189</v>
      </c>
      <c r="CJR3236" s="112" t="s">
        <v>0</v>
      </c>
      <c r="CJS3236" s="112" t="s">
        <v>1</v>
      </c>
      <c r="CJT3236" s="112" t="s">
        <v>2</v>
      </c>
      <c r="CJU3236" s="112" t="s">
        <v>3</v>
      </c>
      <c r="CJV3236" s="112" t="s">
        <v>50</v>
      </c>
      <c r="CJW3236" s="112" t="s">
        <v>52</v>
      </c>
      <c r="CJX3236" s="112" t="s">
        <v>13</v>
      </c>
      <c r="CJY3236" s="235" t="s">
        <v>189</v>
      </c>
      <c r="CJZ3236" s="112" t="s">
        <v>0</v>
      </c>
      <c r="CKA3236" s="112" t="s">
        <v>1</v>
      </c>
      <c r="CKB3236" s="112" t="s">
        <v>2</v>
      </c>
      <c r="CKC3236" s="112" t="s">
        <v>3</v>
      </c>
      <c r="CKD3236" s="112" t="s">
        <v>50</v>
      </c>
      <c r="CKE3236" s="112" t="s">
        <v>52</v>
      </c>
      <c r="CKF3236" s="112" t="s">
        <v>13</v>
      </c>
      <c r="CKG3236" s="235" t="s">
        <v>189</v>
      </c>
      <c r="CKH3236" s="112" t="s">
        <v>0</v>
      </c>
      <c r="CKI3236" s="112" t="s">
        <v>1</v>
      </c>
      <c r="CKJ3236" s="112" t="s">
        <v>2</v>
      </c>
      <c r="CKK3236" s="112" t="s">
        <v>3</v>
      </c>
      <c r="CKL3236" s="112" t="s">
        <v>50</v>
      </c>
      <c r="CKM3236" s="112" t="s">
        <v>52</v>
      </c>
      <c r="CKN3236" s="112" t="s">
        <v>13</v>
      </c>
      <c r="CKO3236" s="235" t="s">
        <v>189</v>
      </c>
      <c r="CKP3236" s="112" t="s">
        <v>0</v>
      </c>
      <c r="CKQ3236" s="112" t="s">
        <v>1</v>
      </c>
      <c r="CKR3236" s="112" t="s">
        <v>2</v>
      </c>
      <c r="CKS3236" s="112" t="s">
        <v>3</v>
      </c>
      <c r="CKT3236" s="112" t="s">
        <v>50</v>
      </c>
      <c r="CKU3236" s="112" t="s">
        <v>52</v>
      </c>
      <c r="CKV3236" s="112" t="s">
        <v>13</v>
      </c>
      <c r="CKW3236" s="235" t="s">
        <v>189</v>
      </c>
      <c r="CKX3236" s="112" t="s">
        <v>0</v>
      </c>
      <c r="CKY3236" s="112" t="s">
        <v>1</v>
      </c>
      <c r="CKZ3236" s="112" t="s">
        <v>2</v>
      </c>
      <c r="CLA3236" s="112" t="s">
        <v>3</v>
      </c>
      <c r="CLB3236" s="112" t="s">
        <v>50</v>
      </c>
      <c r="CLC3236" s="112" t="s">
        <v>52</v>
      </c>
      <c r="CLD3236" s="112" t="s">
        <v>13</v>
      </c>
      <c r="CLE3236" s="235" t="s">
        <v>189</v>
      </c>
      <c r="CLF3236" s="112" t="s">
        <v>0</v>
      </c>
      <c r="CLG3236" s="112" t="s">
        <v>1</v>
      </c>
      <c r="CLH3236" s="112" t="s">
        <v>2</v>
      </c>
      <c r="CLI3236" s="112" t="s">
        <v>3</v>
      </c>
      <c r="CLJ3236" s="112" t="s">
        <v>50</v>
      </c>
      <c r="CLK3236" s="112" t="s">
        <v>52</v>
      </c>
      <c r="CLL3236" s="112" t="s">
        <v>13</v>
      </c>
      <c r="CLM3236" s="235" t="s">
        <v>189</v>
      </c>
      <c r="CLN3236" s="112" t="s">
        <v>0</v>
      </c>
      <c r="CLO3236" s="112" t="s">
        <v>1</v>
      </c>
      <c r="CLP3236" s="112" t="s">
        <v>2</v>
      </c>
      <c r="CLQ3236" s="112" t="s">
        <v>3</v>
      </c>
      <c r="CLR3236" s="112" t="s">
        <v>50</v>
      </c>
      <c r="CLS3236" s="112" t="s">
        <v>52</v>
      </c>
      <c r="CLT3236" s="112" t="s">
        <v>13</v>
      </c>
      <c r="CLU3236" s="235" t="s">
        <v>189</v>
      </c>
      <c r="CLV3236" s="112" t="s">
        <v>0</v>
      </c>
      <c r="CLW3236" s="112" t="s">
        <v>1</v>
      </c>
      <c r="CLX3236" s="112" t="s">
        <v>2</v>
      </c>
      <c r="CLY3236" s="112" t="s">
        <v>3</v>
      </c>
      <c r="CLZ3236" s="112" t="s">
        <v>50</v>
      </c>
      <c r="CMA3236" s="112" t="s">
        <v>52</v>
      </c>
      <c r="CMB3236" s="112" t="s">
        <v>13</v>
      </c>
      <c r="CMC3236" s="235" t="s">
        <v>189</v>
      </c>
      <c r="CMD3236" s="112" t="s">
        <v>0</v>
      </c>
      <c r="CME3236" s="112" t="s">
        <v>1</v>
      </c>
      <c r="CMF3236" s="112" t="s">
        <v>2</v>
      </c>
      <c r="CMG3236" s="112" t="s">
        <v>3</v>
      </c>
      <c r="CMH3236" s="112" t="s">
        <v>50</v>
      </c>
      <c r="CMI3236" s="112" t="s">
        <v>52</v>
      </c>
      <c r="CMJ3236" s="112" t="s">
        <v>13</v>
      </c>
      <c r="CMK3236" s="235" t="s">
        <v>189</v>
      </c>
      <c r="CML3236" s="112" t="s">
        <v>0</v>
      </c>
      <c r="CMM3236" s="112" t="s">
        <v>1</v>
      </c>
      <c r="CMN3236" s="112" t="s">
        <v>2</v>
      </c>
      <c r="CMO3236" s="112" t="s">
        <v>3</v>
      </c>
      <c r="CMP3236" s="112" t="s">
        <v>50</v>
      </c>
      <c r="CMQ3236" s="112" t="s">
        <v>52</v>
      </c>
      <c r="CMR3236" s="112" t="s">
        <v>13</v>
      </c>
      <c r="CMS3236" s="235" t="s">
        <v>189</v>
      </c>
      <c r="CMT3236" s="112" t="s">
        <v>0</v>
      </c>
      <c r="CMU3236" s="112" t="s">
        <v>1</v>
      </c>
      <c r="CMV3236" s="112" t="s">
        <v>2</v>
      </c>
      <c r="CMW3236" s="112" t="s">
        <v>3</v>
      </c>
      <c r="CMX3236" s="112" t="s">
        <v>50</v>
      </c>
      <c r="CMY3236" s="112" t="s">
        <v>52</v>
      </c>
      <c r="CMZ3236" s="112" t="s">
        <v>13</v>
      </c>
      <c r="CNA3236" s="235" t="s">
        <v>189</v>
      </c>
      <c r="CNB3236" s="112" t="s">
        <v>0</v>
      </c>
      <c r="CNC3236" s="112" t="s">
        <v>1</v>
      </c>
      <c r="CND3236" s="112" t="s">
        <v>2</v>
      </c>
      <c r="CNE3236" s="112" t="s">
        <v>3</v>
      </c>
      <c r="CNF3236" s="112" t="s">
        <v>50</v>
      </c>
      <c r="CNG3236" s="112" t="s">
        <v>52</v>
      </c>
      <c r="CNH3236" s="112" t="s">
        <v>13</v>
      </c>
      <c r="CNI3236" s="235" t="s">
        <v>189</v>
      </c>
      <c r="CNJ3236" s="112" t="s">
        <v>0</v>
      </c>
      <c r="CNK3236" s="112" t="s">
        <v>1</v>
      </c>
      <c r="CNL3236" s="112" t="s">
        <v>2</v>
      </c>
      <c r="CNM3236" s="112" t="s">
        <v>3</v>
      </c>
      <c r="CNN3236" s="112" t="s">
        <v>50</v>
      </c>
      <c r="CNO3236" s="112" t="s">
        <v>52</v>
      </c>
      <c r="CNP3236" s="112" t="s">
        <v>13</v>
      </c>
      <c r="CNQ3236" s="235" t="s">
        <v>189</v>
      </c>
      <c r="CNR3236" s="112" t="s">
        <v>0</v>
      </c>
      <c r="CNS3236" s="112" t="s">
        <v>1</v>
      </c>
      <c r="CNT3236" s="112" t="s">
        <v>2</v>
      </c>
      <c r="CNU3236" s="112" t="s">
        <v>3</v>
      </c>
      <c r="CNV3236" s="112" t="s">
        <v>50</v>
      </c>
      <c r="CNW3236" s="112" t="s">
        <v>52</v>
      </c>
      <c r="CNX3236" s="112" t="s">
        <v>13</v>
      </c>
      <c r="CNY3236" s="235" t="s">
        <v>189</v>
      </c>
      <c r="CNZ3236" s="112" t="s">
        <v>0</v>
      </c>
      <c r="COA3236" s="112" t="s">
        <v>1</v>
      </c>
      <c r="COB3236" s="112" t="s">
        <v>2</v>
      </c>
      <c r="COC3236" s="112" t="s">
        <v>3</v>
      </c>
      <c r="COD3236" s="112" t="s">
        <v>50</v>
      </c>
      <c r="COE3236" s="112" t="s">
        <v>52</v>
      </c>
      <c r="COF3236" s="112" t="s">
        <v>13</v>
      </c>
      <c r="COG3236" s="235" t="s">
        <v>189</v>
      </c>
      <c r="COH3236" s="112" t="s">
        <v>0</v>
      </c>
      <c r="COI3236" s="112" t="s">
        <v>1</v>
      </c>
      <c r="COJ3236" s="112" t="s">
        <v>2</v>
      </c>
      <c r="COK3236" s="112" t="s">
        <v>3</v>
      </c>
      <c r="COL3236" s="112" t="s">
        <v>50</v>
      </c>
      <c r="COM3236" s="112" t="s">
        <v>52</v>
      </c>
      <c r="CON3236" s="112" t="s">
        <v>13</v>
      </c>
      <c r="COO3236" s="235" t="s">
        <v>189</v>
      </c>
      <c r="COP3236" s="112" t="s">
        <v>0</v>
      </c>
      <c r="COQ3236" s="112" t="s">
        <v>1</v>
      </c>
      <c r="COR3236" s="112" t="s">
        <v>2</v>
      </c>
      <c r="COS3236" s="112" t="s">
        <v>3</v>
      </c>
      <c r="COT3236" s="112" t="s">
        <v>50</v>
      </c>
      <c r="COU3236" s="112" t="s">
        <v>52</v>
      </c>
      <c r="COV3236" s="112" t="s">
        <v>13</v>
      </c>
      <c r="COW3236" s="235" t="s">
        <v>189</v>
      </c>
      <c r="COX3236" s="112" t="s">
        <v>0</v>
      </c>
      <c r="COY3236" s="112" t="s">
        <v>1</v>
      </c>
      <c r="COZ3236" s="112" t="s">
        <v>2</v>
      </c>
      <c r="CPA3236" s="112" t="s">
        <v>3</v>
      </c>
      <c r="CPB3236" s="112" t="s">
        <v>50</v>
      </c>
      <c r="CPC3236" s="112" t="s">
        <v>52</v>
      </c>
      <c r="CPD3236" s="112" t="s">
        <v>13</v>
      </c>
      <c r="CPE3236" s="235" t="s">
        <v>189</v>
      </c>
      <c r="CPF3236" s="112" t="s">
        <v>0</v>
      </c>
      <c r="CPG3236" s="112" t="s">
        <v>1</v>
      </c>
      <c r="CPH3236" s="112" t="s">
        <v>2</v>
      </c>
      <c r="CPI3236" s="112" t="s">
        <v>3</v>
      </c>
      <c r="CPJ3236" s="112" t="s">
        <v>50</v>
      </c>
      <c r="CPK3236" s="112" t="s">
        <v>52</v>
      </c>
      <c r="CPL3236" s="112" t="s">
        <v>13</v>
      </c>
      <c r="CPM3236" s="235" t="s">
        <v>189</v>
      </c>
      <c r="CPN3236" s="112" t="s">
        <v>0</v>
      </c>
      <c r="CPO3236" s="112" t="s">
        <v>1</v>
      </c>
      <c r="CPP3236" s="112" t="s">
        <v>2</v>
      </c>
      <c r="CPQ3236" s="112" t="s">
        <v>3</v>
      </c>
      <c r="CPR3236" s="112" t="s">
        <v>50</v>
      </c>
      <c r="CPS3236" s="112" t="s">
        <v>52</v>
      </c>
      <c r="CPT3236" s="112" t="s">
        <v>13</v>
      </c>
      <c r="CPU3236" s="235" t="s">
        <v>189</v>
      </c>
      <c r="CPV3236" s="112" t="s">
        <v>0</v>
      </c>
      <c r="CPW3236" s="112" t="s">
        <v>1</v>
      </c>
      <c r="CPX3236" s="112" t="s">
        <v>2</v>
      </c>
      <c r="CPY3236" s="112" t="s">
        <v>3</v>
      </c>
      <c r="CPZ3236" s="112" t="s">
        <v>50</v>
      </c>
      <c r="CQA3236" s="112" t="s">
        <v>52</v>
      </c>
      <c r="CQB3236" s="112" t="s">
        <v>13</v>
      </c>
      <c r="CQC3236" s="235" t="s">
        <v>189</v>
      </c>
      <c r="CQD3236" s="112" t="s">
        <v>0</v>
      </c>
      <c r="CQE3236" s="112" t="s">
        <v>1</v>
      </c>
      <c r="CQF3236" s="112" t="s">
        <v>2</v>
      </c>
      <c r="CQG3236" s="112" t="s">
        <v>3</v>
      </c>
      <c r="CQH3236" s="112" t="s">
        <v>50</v>
      </c>
      <c r="CQI3236" s="112" t="s">
        <v>52</v>
      </c>
      <c r="CQJ3236" s="112" t="s">
        <v>13</v>
      </c>
      <c r="CQK3236" s="235" t="s">
        <v>189</v>
      </c>
      <c r="CQL3236" s="112" t="s">
        <v>0</v>
      </c>
      <c r="CQM3236" s="112" t="s">
        <v>1</v>
      </c>
      <c r="CQN3236" s="112" t="s">
        <v>2</v>
      </c>
      <c r="CQO3236" s="112" t="s">
        <v>3</v>
      </c>
      <c r="CQP3236" s="112" t="s">
        <v>50</v>
      </c>
      <c r="CQQ3236" s="112" t="s">
        <v>52</v>
      </c>
      <c r="CQR3236" s="112" t="s">
        <v>13</v>
      </c>
      <c r="CQS3236" s="235" t="s">
        <v>189</v>
      </c>
      <c r="CQT3236" s="112" t="s">
        <v>0</v>
      </c>
      <c r="CQU3236" s="112" t="s">
        <v>1</v>
      </c>
      <c r="CQV3236" s="112" t="s">
        <v>2</v>
      </c>
      <c r="CQW3236" s="112" t="s">
        <v>3</v>
      </c>
      <c r="CQX3236" s="112" t="s">
        <v>50</v>
      </c>
      <c r="CQY3236" s="112" t="s">
        <v>52</v>
      </c>
      <c r="CQZ3236" s="112" t="s">
        <v>13</v>
      </c>
      <c r="CRA3236" s="235" t="s">
        <v>189</v>
      </c>
      <c r="CRB3236" s="112" t="s">
        <v>0</v>
      </c>
      <c r="CRC3236" s="112" t="s">
        <v>1</v>
      </c>
      <c r="CRD3236" s="112" t="s">
        <v>2</v>
      </c>
      <c r="CRE3236" s="112" t="s">
        <v>3</v>
      </c>
      <c r="CRF3236" s="112" t="s">
        <v>50</v>
      </c>
      <c r="CRG3236" s="112" t="s">
        <v>52</v>
      </c>
      <c r="CRH3236" s="112" t="s">
        <v>13</v>
      </c>
      <c r="CRI3236" s="235" t="s">
        <v>189</v>
      </c>
      <c r="CRJ3236" s="112" t="s">
        <v>0</v>
      </c>
      <c r="CRK3236" s="112" t="s">
        <v>1</v>
      </c>
      <c r="CRL3236" s="112" t="s">
        <v>2</v>
      </c>
      <c r="CRM3236" s="112" t="s">
        <v>3</v>
      </c>
      <c r="CRN3236" s="112" t="s">
        <v>50</v>
      </c>
      <c r="CRO3236" s="112" t="s">
        <v>52</v>
      </c>
      <c r="CRP3236" s="112" t="s">
        <v>13</v>
      </c>
      <c r="CRQ3236" s="235" t="s">
        <v>189</v>
      </c>
      <c r="CRR3236" s="112" t="s">
        <v>0</v>
      </c>
      <c r="CRS3236" s="112" t="s">
        <v>1</v>
      </c>
      <c r="CRT3236" s="112" t="s">
        <v>2</v>
      </c>
      <c r="CRU3236" s="112" t="s">
        <v>3</v>
      </c>
      <c r="CRV3236" s="112" t="s">
        <v>50</v>
      </c>
      <c r="CRW3236" s="112" t="s">
        <v>52</v>
      </c>
      <c r="CRX3236" s="112" t="s">
        <v>13</v>
      </c>
      <c r="CRY3236" s="235" t="s">
        <v>189</v>
      </c>
      <c r="CRZ3236" s="112" t="s">
        <v>0</v>
      </c>
      <c r="CSA3236" s="112" t="s">
        <v>1</v>
      </c>
      <c r="CSB3236" s="112" t="s">
        <v>2</v>
      </c>
      <c r="CSC3236" s="112" t="s">
        <v>3</v>
      </c>
      <c r="CSD3236" s="112" t="s">
        <v>50</v>
      </c>
      <c r="CSE3236" s="112" t="s">
        <v>52</v>
      </c>
      <c r="CSF3236" s="112" t="s">
        <v>13</v>
      </c>
      <c r="CSG3236" s="235" t="s">
        <v>189</v>
      </c>
      <c r="CSH3236" s="112" t="s">
        <v>0</v>
      </c>
      <c r="CSI3236" s="112" t="s">
        <v>1</v>
      </c>
      <c r="CSJ3236" s="112" t="s">
        <v>2</v>
      </c>
      <c r="CSK3236" s="112" t="s">
        <v>3</v>
      </c>
      <c r="CSL3236" s="112" t="s">
        <v>50</v>
      </c>
      <c r="CSM3236" s="112" t="s">
        <v>52</v>
      </c>
      <c r="CSN3236" s="112" t="s">
        <v>13</v>
      </c>
      <c r="CSO3236" s="235" t="s">
        <v>189</v>
      </c>
      <c r="CSP3236" s="112" t="s">
        <v>0</v>
      </c>
      <c r="CSQ3236" s="112" t="s">
        <v>1</v>
      </c>
      <c r="CSR3236" s="112" t="s">
        <v>2</v>
      </c>
      <c r="CSS3236" s="112" t="s">
        <v>3</v>
      </c>
      <c r="CST3236" s="112" t="s">
        <v>50</v>
      </c>
      <c r="CSU3236" s="112" t="s">
        <v>52</v>
      </c>
      <c r="CSV3236" s="112" t="s">
        <v>13</v>
      </c>
      <c r="CSW3236" s="235" t="s">
        <v>189</v>
      </c>
      <c r="CSX3236" s="112" t="s">
        <v>0</v>
      </c>
      <c r="CSY3236" s="112" t="s">
        <v>1</v>
      </c>
      <c r="CSZ3236" s="112" t="s">
        <v>2</v>
      </c>
      <c r="CTA3236" s="112" t="s">
        <v>3</v>
      </c>
      <c r="CTB3236" s="112" t="s">
        <v>50</v>
      </c>
      <c r="CTC3236" s="112" t="s">
        <v>52</v>
      </c>
      <c r="CTD3236" s="112" t="s">
        <v>13</v>
      </c>
      <c r="CTE3236" s="235" t="s">
        <v>189</v>
      </c>
      <c r="CTF3236" s="112" t="s">
        <v>0</v>
      </c>
      <c r="CTG3236" s="112" t="s">
        <v>1</v>
      </c>
      <c r="CTH3236" s="112" t="s">
        <v>2</v>
      </c>
      <c r="CTI3236" s="112" t="s">
        <v>3</v>
      </c>
      <c r="CTJ3236" s="112" t="s">
        <v>50</v>
      </c>
      <c r="CTK3236" s="112" t="s">
        <v>52</v>
      </c>
      <c r="CTL3236" s="112" t="s">
        <v>13</v>
      </c>
      <c r="CTM3236" s="235" t="s">
        <v>189</v>
      </c>
      <c r="CTN3236" s="112" t="s">
        <v>0</v>
      </c>
      <c r="CTO3236" s="112" t="s">
        <v>1</v>
      </c>
      <c r="CTP3236" s="112" t="s">
        <v>2</v>
      </c>
      <c r="CTQ3236" s="112" t="s">
        <v>3</v>
      </c>
      <c r="CTR3236" s="112" t="s">
        <v>50</v>
      </c>
      <c r="CTS3236" s="112" t="s">
        <v>52</v>
      </c>
      <c r="CTT3236" s="112" t="s">
        <v>13</v>
      </c>
      <c r="CTU3236" s="235" t="s">
        <v>189</v>
      </c>
      <c r="CTV3236" s="112" t="s">
        <v>0</v>
      </c>
      <c r="CTW3236" s="112" t="s">
        <v>1</v>
      </c>
      <c r="CTX3236" s="112" t="s">
        <v>2</v>
      </c>
      <c r="CTY3236" s="112" t="s">
        <v>3</v>
      </c>
      <c r="CTZ3236" s="112" t="s">
        <v>50</v>
      </c>
      <c r="CUA3236" s="112" t="s">
        <v>52</v>
      </c>
      <c r="CUB3236" s="112" t="s">
        <v>13</v>
      </c>
      <c r="CUC3236" s="235" t="s">
        <v>189</v>
      </c>
      <c r="CUD3236" s="112" t="s">
        <v>0</v>
      </c>
      <c r="CUE3236" s="112" t="s">
        <v>1</v>
      </c>
      <c r="CUF3236" s="112" t="s">
        <v>2</v>
      </c>
      <c r="CUG3236" s="112" t="s">
        <v>3</v>
      </c>
      <c r="CUH3236" s="112" t="s">
        <v>50</v>
      </c>
      <c r="CUI3236" s="112" t="s">
        <v>52</v>
      </c>
      <c r="CUJ3236" s="112" t="s">
        <v>13</v>
      </c>
      <c r="CUK3236" s="235" t="s">
        <v>189</v>
      </c>
      <c r="CUL3236" s="112" t="s">
        <v>0</v>
      </c>
      <c r="CUM3236" s="112" t="s">
        <v>1</v>
      </c>
      <c r="CUN3236" s="112" t="s">
        <v>2</v>
      </c>
      <c r="CUO3236" s="112" t="s">
        <v>3</v>
      </c>
      <c r="CUP3236" s="112" t="s">
        <v>50</v>
      </c>
      <c r="CUQ3236" s="112" t="s">
        <v>52</v>
      </c>
      <c r="CUR3236" s="112" t="s">
        <v>13</v>
      </c>
      <c r="CUS3236" s="235" t="s">
        <v>189</v>
      </c>
      <c r="CUT3236" s="112" t="s">
        <v>0</v>
      </c>
      <c r="CUU3236" s="112" t="s">
        <v>1</v>
      </c>
      <c r="CUV3236" s="112" t="s">
        <v>2</v>
      </c>
      <c r="CUW3236" s="112" t="s">
        <v>3</v>
      </c>
      <c r="CUX3236" s="112" t="s">
        <v>50</v>
      </c>
      <c r="CUY3236" s="112" t="s">
        <v>52</v>
      </c>
      <c r="CUZ3236" s="112" t="s">
        <v>13</v>
      </c>
      <c r="CVA3236" s="235" t="s">
        <v>189</v>
      </c>
      <c r="CVB3236" s="112" t="s">
        <v>0</v>
      </c>
      <c r="CVC3236" s="112" t="s">
        <v>1</v>
      </c>
      <c r="CVD3236" s="112" t="s">
        <v>2</v>
      </c>
      <c r="CVE3236" s="112" t="s">
        <v>3</v>
      </c>
      <c r="CVF3236" s="112" t="s">
        <v>50</v>
      </c>
      <c r="CVG3236" s="112" t="s">
        <v>52</v>
      </c>
      <c r="CVH3236" s="112" t="s">
        <v>13</v>
      </c>
      <c r="CVI3236" s="235" t="s">
        <v>189</v>
      </c>
      <c r="CVJ3236" s="112" t="s">
        <v>0</v>
      </c>
      <c r="CVK3236" s="112" t="s">
        <v>1</v>
      </c>
      <c r="CVL3236" s="112" t="s">
        <v>2</v>
      </c>
      <c r="CVM3236" s="112" t="s">
        <v>3</v>
      </c>
      <c r="CVN3236" s="112" t="s">
        <v>50</v>
      </c>
      <c r="CVO3236" s="112" t="s">
        <v>52</v>
      </c>
      <c r="CVP3236" s="112" t="s">
        <v>13</v>
      </c>
      <c r="CVQ3236" s="235" t="s">
        <v>189</v>
      </c>
      <c r="CVR3236" s="112" t="s">
        <v>0</v>
      </c>
      <c r="CVS3236" s="112" t="s">
        <v>1</v>
      </c>
      <c r="CVT3236" s="112" t="s">
        <v>2</v>
      </c>
      <c r="CVU3236" s="112" t="s">
        <v>3</v>
      </c>
      <c r="CVV3236" s="112" t="s">
        <v>50</v>
      </c>
      <c r="CVW3236" s="112" t="s">
        <v>52</v>
      </c>
      <c r="CVX3236" s="112" t="s">
        <v>13</v>
      </c>
      <c r="CVY3236" s="235" t="s">
        <v>189</v>
      </c>
      <c r="CVZ3236" s="112" t="s">
        <v>0</v>
      </c>
      <c r="CWA3236" s="112" t="s">
        <v>1</v>
      </c>
      <c r="CWB3236" s="112" t="s">
        <v>2</v>
      </c>
      <c r="CWC3236" s="112" t="s">
        <v>3</v>
      </c>
      <c r="CWD3236" s="112" t="s">
        <v>50</v>
      </c>
      <c r="CWE3236" s="112" t="s">
        <v>52</v>
      </c>
      <c r="CWF3236" s="112" t="s">
        <v>13</v>
      </c>
      <c r="CWG3236" s="235" t="s">
        <v>189</v>
      </c>
      <c r="CWH3236" s="112" t="s">
        <v>0</v>
      </c>
      <c r="CWI3236" s="112" t="s">
        <v>1</v>
      </c>
      <c r="CWJ3236" s="112" t="s">
        <v>2</v>
      </c>
      <c r="CWK3236" s="112" t="s">
        <v>3</v>
      </c>
      <c r="CWL3236" s="112" t="s">
        <v>50</v>
      </c>
      <c r="CWM3236" s="112" t="s">
        <v>52</v>
      </c>
      <c r="CWN3236" s="112" t="s">
        <v>13</v>
      </c>
      <c r="CWO3236" s="235" t="s">
        <v>189</v>
      </c>
      <c r="CWP3236" s="112" t="s">
        <v>0</v>
      </c>
      <c r="CWQ3236" s="112" t="s">
        <v>1</v>
      </c>
      <c r="CWR3236" s="112" t="s">
        <v>2</v>
      </c>
      <c r="CWS3236" s="112" t="s">
        <v>3</v>
      </c>
      <c r="CWT3236" s="112" t="s">
        <v>50</v>
      </c>
      <c r="CWU3236" s="112" t="s">
        <v>52</v>
      </c>
      <c r="CWV3236" s="112" t="s">
        <v>13</v>
      </c>
      <c r="CWW3236" s="235" t="s">
        <v>189</v>
      </c>
      <c r="CWX3236" s="112" t="s">
        <v>0</v>
      </c>
      <c r="CWY3236" s="112" t="s">
        <v>1</v>
      </c>
      <c r="CWZ3236" s="112" t="s">
        <v>2</v>
      </c>
      <c r="CXA3236" s="112" t="s">
        <v>3</v>
      </c>
      <c r="CXB3236" s="112" t="s">
        <v>50</v>
      </c>
      <c r="CXC3236" s="112" t="s">
        <v>52</v>
      </c>
      <c r="CXD3236" s="112" t="s">
        <v>13</v>
      </c>
      <c r="CXE3236" s="235" t="s">
        <v>189</v>
      </c>
      <c r="CXF3236" s="112" t="s">
        <v>0</v>
      </c>
      <c r="CXG3236" s="112" t="s">
        <v>1</v>
      </c>
      <c r="CXH3236" s="112" t="s">
        <v>2</v>
      </c>
      <c r="CXI3236" s="112" t="s">
        <v>3</v>
      </c>
      <c r="CXJ3236" s="112" t="s">
        <v>50</v>
      </c>
      <c r="CXK3236" s="112" t="s">
        <v>52</v>
      </c>
      <c r="CXL3236" s="112" t="s">
        <v>13</v>
      </c>
      <c r="CXM3236" s="235" t="s">
        <v>189</v>
      </c>
      <c r="CXN3236" s="112" t="s">
        <v>0</v>
      </c>
      <c r="CXO3236" s="112" t="s">
        <v>1</v>
      </c>
      <c r="CXP3236" s="112" t="s">
        <v>2</v>
      </c>
      <c r="CXQ3236" s="112" t="s">
        <v>3</v>
      </c>
      <c r="CXR3236" s="112" t="s">
        <v>50</v>
      </c>
      <c r="CXS3236" s="112" t="s">
        <v>52</v>
      </c>
      <c r="CXT3236" s="112" t="s">
        <v>13</v>
      </c>
      <c r="CXU3236" s="235" t="s">
        <v>189</v>
      </c>
      <c r="CXV3236" s="112" t="s">
        <v>0</v>
      </c>
      <c r="CXW3236" s="112" t="s">
        <v>1</v>
      </c>
      <c r="CXX3236" s="112" t="s">
        <v>2</v>
      </c>
      <c r="CXY3236" s="112" t="s">
        <v>3</v>
      </c>
      <c r="CXZ3236" s="112" t="s">
        <v>50</v>
      </c>
      <c r="CYA3236" s="112" t="s">
        <v>52</v>
      </c>
      <c r="CYB3236" s="112" t="s">
        <v>13</v>
      </c>
      <c r="CYC3236" s="235" t="s">
        <v>189</v>
      </c>
      <c r="CYD3236" s="112" t="s">
        <v>0</v>
      </c>
      <c r="CYE3236" s="112" t="s">
        <v>1</v>
      </c>
      <c r="CYF3236" s="112" t="s">
        <v>2</v>
      </c>
      <c r="CYG3236" s="112" t="s">
        <v>3</v>
      </c>
      <c r="CYH3236" s="112" t="s">
        <v>50</v>
      </c>
      <c r="CYI3236" s="112" t="s">
        <v>52</v>
      </c>
      <c r="CYJ3236" s="112" t="s">
        <v>13</v>
      </c>
      <c r="CYK3236" s="235" t="s">
        <v>189</v>
      </c>
      <c r="CYL3236" s="112" t="s">
        <v>0</v>
      </c>
      <c r="CYM3236" s="112" t="s">
        <v>1</v>
      </c>
      <c r="CYN3236" s="112" t="s">
        <v>2</v>
      </c>
      <c r="CYO3236" s="112" t="s">
        <v>3</v>
      </c>
      <c r="CYP3236" s="112" t="s">
        <v>50</v>
      </c>
      <c r="CYQ3236" s="112" t="s">
        <v>52</v>
      </c>
      <c r="CYR3236" s="112" t="s">
        <v>13</v>
      </c>
      <c r="CYS3236" s="235" t="s">
        <v>189</v>
      </c>
      <c r="CYT3236" s="112" t="s">
        <v>0</v>
      </c>
      <c r="CYU3236" s="112" t="s">
        <v>1</v>
      </c>
      <c r="CYV3236" s="112" t="s">
        <v>2</v>
      </c>
      <c r="CYW3236" s="112" t="s">
        <v>3</v>
      </c>
      <c r="CYX3236" s="112" t="s">
        <v>50</v>
      </c>
      <c r="CYY3236" s="112" t="s">
        <v>52</v>
      </c>
      <c r="CYZ3236" s="112" t="s">
        <v>13</v>
      </c>
      <c r="CZA3236" s="235" t="s">
        <v>189</v>
      </c>
      <c r="CZB3236" s="112" t="s">
        <v>0</v>
      </c>
      <c r="CZC3236" s="112" t="s">
        <v>1</v>
      </c>
      <c r="CZD3236" s="112" t="s">
        <v>2</v>
      </c>
      <c r="CZE3236" s="112" t="s">
        <v>3</v>
      </c>
      <c r="CZF3236" s="112" t="s">
        <v>50</v>
      </c>
      <c r="CZG3236" s="112" t="s">
        <v>52</v>
      </c>
      <c r="CZH3236" s="112" t="s">
        <v>13</v>
      </c>
      <c r="CZI3236" s="235" t="s">
        <v>189</v>
      </c>
      <c r="CZJ3236" s="112" t="s">
        <v>0</v>
      </c>
      <c r="CZK3236" s="112" t="s">
        <v>1</v>
      </c>
      <c r="CZL3236" s="112" t="s">
        <v>2</v>
      </c>
      <c r="CZM3236" s="112" t="s">
        <v>3</v>
      </c>
      <c r="CZN3236" s="112" t="s">
        <v>50</v>
      </c>
      <c r="CZO3236" s="112" t="s">
        <v>52</v>
      </c>
      <c r="CZP3236" s="112" t="s">
        <v>13</v>
      </c>
      <c r="CZQ3236" s="235" t="s">
        <v>189</v>
      </c>
      <c r="CZR3236" s="112" t="s">
        <v>0</v>
      </c>
      <c r="CZS3236" s="112" t="s">
        <v>1</v>
      </c>
      <c r="CZT3236" s="112" t="s">
        <v>2</v>
      </c>
      <c r="CZU3236" s="112" t="s">
        <v>3</v>
      </c>
      <c r="CZV3236" s="112" t="s">
        <v>50</v>
      </c>
      <c r="CZW3236" s="112" t="s">
        <v>52</v>
      </c>
      <c r="CZX3236" s="112" t="s">
        <v>13</v>
      </c>
      <c r="CZY3236" s="235" t="s">
        <v>189</v>
      </c>
      <c r="CZZ3236" s="112" t="s">
        <v>0</v>
      </c>
      <c r="DAA3236" s="112" t="s">
        <v>1</v>
      </c>
      <c r="DAB3236" s="112" t="s">
        <v>2</v>
      </c>
      <c r="DAC3236" s="112" t="s">
        <v>3</v>
      </c>
      <c r="DAD3236" s="112" t="s">
        <v>50</v>
      </c>
      <c r="DAE3236" s="112" t="s">
        <v>52</v>
      </c>
      <c r="DAF3236" s="112" t="s">
        <v>13</v>
      </c>
      <c r="DAG3236" s="235" t="s">
        <v>189</v>
      </c>
      <c r="DAH3236" s="112" t="s">
        <v>0</v>
      </c>
      <c r="DAI3236" s="112" t="s">
        <v>1</v>
      </c>
      <c r="DAJ3236" s="112" t="s">
        <v>2</v>
      </c>
      <c r="DAK3236" s="112" t="s">
        <v>3</v>
      </c>
      <c r="DAL3236" s="112" t="s">
        <v>50</v>
      </c>
      <c r="DAM3236" s="112" t="s">
        <v>52</v>
      </c>
      <c r="DAN3236" s="112" t="s">
        <v>13</v>
      </c>
      <c r="DAO3236" s="235" t="s">
        <v>189</v>
      </c>
      <c r="DAP3236" s="112" t="s">
        <v>0</v>
      </c>
      <c r="DAQ3236" s="112" t="s">
        <v>1</v>
      </c>
      <c r="DAR3236" s="112" t="s">
        <v>2</v>
      </c>
      <c r="DAS3236" s="112" t="s">
        <v>3</v>
      </c>
      <c r="DAT3236" s="112" t="s">
        <v>50</v>
      </c>
      <c r="DAU3236" s="112" t="s">
        <v>52</v>
      </c>
      <c r="DAV3236" s="112" t="s">
        <v>13</v>
      </c>
      <c r="DAW3236" s="235" t="s">
        <v>189</v>
      </c>
      <c r="DAX3236" s="112" t="s">
        <v>0</v>
      </c>
      <c r="DAY3236" s="112" t="s">
        <v>1</v>
      </c>
      <c r="DAZ3236" s="112" t="s">
        <v>2</v>
      </c>
      <c r="DBA3236" s="112" t="s">
        <v>3</v>
      </c>
      <c r="DBB3236" s="112" t="s">
        <v>50</v>
      </c>
      <c r="DBC3236" s="112" t="s">
        <v>52</v>
      </c>
      <c r="DBD3236" s="112" t="s">
        <v>13</v>
      </c>
      <c r="DBE3236" s="235" t="s">
        <v>189</v>
      </c>
      <c r="DBF3236" s="112" t="s">
        <v>0</v>
      </c>
      <c r="DBG3236" s="112" t="s">
        <v>1</v>
      </c>
      <c r="DBH3236" s="112" t="s">
        <v>2</v>
      </c>
      <c r="DBI3236" s="112" t="s">
        <v>3</v>
      </c>
      <c r="DBJ3236" s="112" t="s">
        <v>50</v>
      </c>
      <c r="DBK3236" s="112" t="s">
        <v>52</v>
      </c>
      <c r="DBL3236" s="112" t="s">
        <v>13</v>
      </c>
      <c r="DBM3236" s="235" t="s">
        <v>189</v>
      </c>
      <c r="DBN3236" s="112" t="s">
        <v>0</v>
      </c>
      <c r="DBO3236" s="112" t="s">
        <v>1</v>
      </c>
      <c r="DBP3236" s="112" t="s">
        <v>2</v>
      </c>
      <c r="DBQ3236" s="112" t="s">
        <v>3</v>
      </c>
      <c r="DBR3236" s="112" t="s">
        <v>50</v>
      </c>
      <c r="DBS3236" s="112" t="s">
        <v>52</v>
      </c>
      <c r="DBT3236" s="112" t="s">
        <v>13</v>
      </c>
      <c r="DBU3236" s="235" t="s">
        <v>189</v>
      </c>
      <c r="DBV3236" s="112" t="s">
        <v>0</v>
      </c>
      <c r="DBW3236" s="112" t="s">
        <v>1</v>
      </c>
      <c r="DBX3236" s="112" t="s">
        <v>2</v>
      </c>
      <c r="DBY3236" s="112" t="s">
        <v>3</v>
      </c>
      <c r="DBZ3236" s="112" t="s">
        <v>50</v>
      </c>
      <c r="DCA3236" s="112" t="s">
        <v>52</v>
      </c>
      <c r="DCB3236" s="112" t="s">
        <v>13</v>
      </c>
      <c r="DCC3236" s="235" t="s">
        <v>189</v>
      </c>
      <c r="DCD3236" s="112" t="s">
        <v>0</v>
      </c>
      <c r="DCE3236" s="112" t="s">
        <v>1</v>
      </c>
      <c r="DCF3236" s="112" t="s">
        <v>2</v>
      </c>
      <c r="DCG3236" s="112" t="s">
        <v>3</v>
      </c>
      <c r="DCH3236" s="112" t="s">
        <v>50</v>
      </c>
      <c r="DCI3236" s="112" t="s">
        <v>52</v>
      </c>
      <c r="DCJ3236" s="112" t="s">
        <v>13</v>
      </c>
      <c r="DCK3236" s="235" t="s">
        <v>189</v>
      </c>
      <c r="DCL3236" s="112" t="s">
        <v>0</v>
      </c>
      <c r="DCM3236" s="112" t="s">
        <v>1</v>
      </c>
      <c r="DCN3236" s="112" t="s">
        <v>2</v>
      </c>
      <c r="DCO3236" s="112" t="s">
        <v>3</v>
      </c>
      <c r="DCP3236" s="112" t="s">
        <v>50</v>
      </c>
      <c r="DCQ3236" s="112" t="s">
        <v>52</v>
      </c>
      <c r="DCR3236" s="112" t="s">
        <v>13</v>
      </c>
      <c r="DCS3236" s="235" t="s">
        <v>189</v>
      </c>
      <c r="DCT3236" s="112" t="s">
        <v>0</v>
      </c>
      <c r="DCU3236" s="112" t="s">
        <v>1</v>
      </c>
      <c r="DCV3236" s="112" t="s">
        <v>2</v>
      </c>
      <c r="DCW3236" s="112" t="s">
        <v>3</v>
      </c>
      <c r="DCX3236" s="112" t="s">
        <v>50</v>
      </c>
      <c r="DCY3236" s="112" t="s">
        <v>52</v>
      </c>
      <c r="DCZ3236" s="112" t="s">
        <v>13</v>
      </c>
      <c r="DDA3236" s="235" t="s">
        <v>189</v>
      </c>
      <c r="DDB3236" s="112" t="s">
        <v>0</v>
      </c>
      <c r="DDC3236" s="112" t="s">
        <v>1</v>
      </c>
      <c r="DDD3236" s="112" t="s">
        <v>2</v>
      </c>
      <c r="DDE3236" s="112" t="s">
        <v>3</v>
      </c>
      <c r="DDF3236" s="112" t="s">
        <v>50</v>
      </c>
      <c r="DDG3236" s="112" t="s">
        <v>52</v>
      </c>
      <c r="DDH3236" s="112" t="s">
        <v>13</v>
      </c>
      <c r="DDI3236" s="235" t="s">
        <v>189</v>
      </c>
      <c r="DDJ3236" s="112" t="s">
        <v>0</v>
      </c>
      <c r="DDK3236" s="112" t="s">
        <v>1</v>
      </c>
      <c r="DDL3236" s="112" t="s">
        <v>2</v>
      </c>
      <c r="DDM3236" s="112" t="s">
        <v>3</v>
      </c>
      <c r="DDN3236" s="112" t="s">
        <v>50</v>
      </c>
      <c r="DDO3236" s="112" t="s">
        <v>52</v>
      </c>
      <c r="DDP3236" s="112" t="s">
        <v>13</v>
      </c>
      <c r="DDQ3236" s="235" t="s">
        <v>189</v>
      </c>
      <c r="DDR3236" s="112" t="s">
        <v>0</v>
      </c>
      <c r="DDS3236" s="112" t="s">
        <v>1</v>
      </c>
      <c r="DDT3236" s="112" t="s">
        <v>2</v>
      </c>
      <c r="DDU3236" s="112" t="s">
        <v>3</v>
      </c>
      <c r="DDV3236" s="112" t="s">
        <v>50</v>
      </c>
      <c r="DDW3236" s="112" t="s">
        <v>52</v>
      </c>
      <c r="DDX3236" s="112" t="s">
        <v>13</v>
      </c>
      <c r="DDY3236" s="235" t="s">
        <v>189</v>
      </c>
      <c r="DDZ3236" s="112" t="s">
        <v>0</v>
      </c>
      <c r="DEA3236" s="112" t="s">
        <v>1</v>
      </c>
      <c r="DEB3236" s="112" t="s">
        <v>2</v>
      </c>
      <c r="DEC3236" s="112" t="s">
        <v>3</v>
      </c>
      <c r="DED3236" s="112" t="s">
        <v>50</v>
      </c>
      <c r="DEE3236" s="112" t="s">
        <v>52</v>
      </c>
      <c r="DEF3236" s="112" t="s">
        <v>13</v>
      </c>
      <c r="DEG3236" s="235" t="s">
        <v>189</v>
      </c>
      <c r="DEH3236" s="112" t="s">
        <v>0</v>
      </c>
      <c r="DEI3236" s="112" t="s">
        <v>1</v>
      </c>
      <c r="DEJ3236" s="112" t="s">
        <v>2</v>
      </c>
      <c r="DEK3236" s="112" t="s">
        <v>3</v>
      </c>
      <c r="DEL3236" s="112" t="s">
        <v>50</v>
      </c>
      <c r="DEM3236" s="112" t="s">
        <v>52</v>
      </c>
      <c r="DEN3236" s="112" t="s">
        <v>13</v>
      </c>
      <c r="DEO3236" s="235" t="s">
        <v>189</v>
      </c>
      <c r="DEP3236" s="112" t="s">
        <v>0</v>
      </c>
      <c r="DEQ3236" s="112" t="s">
        <v>1</v>
      </c>
      <c r="DER3236" s="112" t="s">
        <v>2</v>
      </c>
      <c r="DES3236" s="112" t="s">
        <v>3</v>
      </c>
      <c r="DET3236" s="112" t="s">
        <v>50</v>
      </c>
      <c r="DEU3236" s="112" t="s">
        <v>52</v>
      </c>
      <c r="DEV3236" s="112" t="s">
        <v>13</v>
      </c>
      <c r="DEW3236" s="235" t="s">
        <v>189</v>
      </c>
      <c r="DEX3236" s="112" t="s">
        <v>0</v>
      </c>
      <c r="DEY3236" s="112" t="s">
        <v>1</v>
      </c>
      <c r="DEZ3236" s="112" t="s">
        <v>2</v>
      </c>
      <c r="DFA3236" s="112" t="s">
        <v>3</v>
      </c>
      <c r="DFB3236" s="112" t="s">
        <v>50</v>
      </c>
      <c r="DFC3236" s="112" t="s">
        <v>52</v>
      </c>
      <c r="DFD3236" s="112" t="s">
        <v>13</v>
      </c>
      <c r="DFE3236" s="235" t="s">
        <v>189</v>
      </c>
      <c r="DFF3236" s="112" t="s">
        <v>0</v>
      </c>
      <c r="DFG3236" s="112" t="s">
        <v>1</v>
      </c>
      <c r="DFH3236" s="112" t="s">
        <v>2</v>
      </c>
      <c r="DFI3236" s="112" t="s">
        <v>3</v>
      </c>
      <c r="DFJ3236" s="112" t="s">
        <v>50</v>
      </c>
      <c r="DFK3236" s="112" t="s">
        <v>52</v>
      </c>
      <c r="DFL3236" s="112" t="s">
        <v>13</v>
      </c>
      <c r="DFM3236" s="235" t="s">
        <v>189</v>
      </c>
      <c r="DFN3236" s="112" t="s">
        <v>0</v>
      </c>
      <c r="DFO3236" s="112" t="s">
        <v>1</v>
      </c>
      <c r="DFP3236" s="112" t="s">
        <v>2</v>
      </c>
      <c r="DFQ3236" s="112" t="s">
        <v>3</v>
      </c>
      <c r="DFR3236" s="112" t="s">
        <v>50</v>
      </c>
      <c r="DFS3236" s="112" t="s">
        <v>52</v>
      </c>
      <c r="DFT3236" s="112" t="s">
        <v>13</v>
      </c>
      <c r="DFU3236" s="235" t="s">
        <v>189</v>
      </c>
      <c r="DFV3236" s="112" t="s">
        <v>0</v>
      </c>
      <c r="DFW3236" s="112" t="s">
        <v>1</v>
      </c>
      <c r="DFX3236" s="112" t="s">
        <v>2</v>
      </c>
      <c r="DFY3236" s="112" t="s">
        <v>3</v>
      </c>
      <c r="DFZ3236" s="112" t="s">
        <v>50</v>
      </c>
      <c r="DGA3236" s="112" t="s">
        <v>52</v>
      </c>
      <c r="DGB3236" s="112" t="s">
        <v>13</v>
      </c>
      <c r="DGC3236" s="235" t="s">
        <v>189</v>
      </c>
      <c r="DGD3236" s="112" t="s">
        <v>0</v>
      </c>
      <c r="DGE3236" s="112" t="s">
        <v>1</v>
      </c>
      <c r="DGF3236" s="112" t="s">
        <v>2</v>
      </c>
      <c r="DGG3236" s="112" t="s">
        <v>3</v>
      </c>
      <c r="DGH3236" s="112" t="s">
        <v>50</v>
      </c>
      <c r="DGI3236" s="112" t="s">
        <v>52</v>
      </c>
      <c r="DGJ3236" s="112" t="s">
        <v>13</v>
      </c>
      <c r="DGK3236" s="235" t="s">
        <v>189</v>
      </c>
      <c r="DGL3236" s="112" t="s">
        <v>0</v>
      </c>
      <c r="DGM3236" s="112" t="s">
        <v>1</v>
      </c>
      <c r="DGN3236" s="112" t="s">
        <v>2</v>
      </c>
      <c r="DGO3236" s="112" t="s">
        <v>3</v>
      </c>
      <c r="DGP3236" s="112" t="s">
        <v>50</v>
      </c>
      <c r="DGQ3236" s="112" t="s">
        <v>52</v>
      </c>
      <c r="DGR3236" s="112" t="s">
        <v>13</v>
      </c>
      <c r="DGS3236" s="235" t="s">
        <v>189</v>
      </c>
      <c r="DGT3236" s="112" t="s">
        <v>0</v>
      </c>
      <c r="DGU3236" s="112" t="s">
        <v>1</v>
      </c>
      <c r="DGV3236" s="112" t="s">
        <v>2</v>
      </c>
      <c r="DGW3236" s="112" t="s">
        <v>3</v>
      </c>
      <c r="DGX3236" s="112" t="s">
        <v>50</v>
      </c>
      <c r="DGY3236" s="112" t="s">
        <v>52</v>
      </c>
      <c r="DGZ3236" s="112" t="s">
        <v>13</v>
      </c>
      <c r="DHA3236" s="235" t="s">
        <v>189</v>
      </c>
      <c r="DHB3236" s="112" t="s">
        <v>0</v>
      </c>
      <c r="DHC3236" s="112" t="s">
        <v>1</v>
      </c>
      <c r="DHD3236" s="112" t="s">
        <v>2</v>
      </c>
      <c r="DHE3236" s="112" t="s">
        <v>3</v>
      </c>
      <c r="DHF3236" s="112" t="s">
        <v>50</v>
      </c>
      <c r="DHG3236" s="112" t="s">
        <v>52</v>
      </c>
      <c r="DHH3236" s="112" t="s">
        <v>13</v>
      </c>
      <c r="DHI3236" s="235" t="s">
        <v>189</v>
      </c>
      <c r="DHJ3236" s="112" t="s">
        <v>0</v>
      </c>
      <c r="DHK3236" s="112" t="s">
        <v>1</v>
      </c>
      <c r="DHL3236" s="112" t="s">
        <v>2</v>
      </c>
      <c r="DHM3236" s="112" t="s">
        <v>3</v>
      </c>
      <c r="DHN3236" s="112" t="s">
        <v>50</v>
      </c>
      <c r="DHO3236" s="112" t="s">
        <v>52</v>
      </c>
      <c r="DHP3236" s="112" t="s">
        <v>13</v>
      </c>
      <c r="DHQ3236" s="235" t="s">
        <v>189</v>
      </c>
      <c r="DHR3236" s="112" t="s">
        <v>0</v>
      </c>
      <c r="DHS3236" s="112" t="s">
        <v>1</v>
      </c>
      <c r="DHT3236" s="112" t="s">
        <v>2</v>
      </c>
      <c r="DHU3236" s="112" t="s">
        <v>3</v>
      </c>
      <c r="DHV3236" s="112" t="s">
        <v>50</v>
      </c>
      <c r="DHW3236" s="112" t="s">
        <v>52</v>
      </c>
      <c r="DHX3236" s="112" t="s">
        <v>13</v>
      </c>
      <c r="DHY3236" s="235" t="s">
        <v>189</v>
      </c>
      <c r="DHZ3236" s="112" t="s">
        <v>0</v>
      </c>
      <c r="DIA3236" s="112" t="s">
        <v>1</v>
      </c>
      <c r="DIB3236" s="112" t="s">
        <v>2</v>
      </c>
      <c r="DIC3236" s="112" t="s">
        <v>3</v>
      </c>
      <c r="DID3236" s="112" t="s">
        <v>50</v>
      </c>
      <c r="DIE3236" s="112" t="s">
        <v>52</v>
      </c>
      <c r="DIF3236" s="112" t="s">
        <v>13</v>
      </c>
      <c r="DIG3236" s="235" t="s">
        <v>189</v>
      </c>
      <c r="DIH3236" s="112" t="s">
        <v>0</v>
      </c>
      <c r="DII3236" s="112" t="s">
        <v>1</v>
      </c>
      <c r="DIJ3236" s="112" t="s">
        <v>2</v>
      </c>
      <c r="DIK3236" s="112" t="s">
        <v>3</v>
      </c>
      <c r="DIL3236" s="112" t="s">
        <v>50</v>
      </c>
      <c r="DIM3236" s="112" t="s">
        <v>52</v>
      </c>
      <c r="DIN3236" s="112" t="s">
        <v>13</v>
      </c>
      <c r="DIO3236" s="235" t="s">
        <v>189</v>
      </c>
      <c r="DIP3236" s="112" t="s">
        <v>0</v>
      </c>
      <c r="DIQ3236" s="112" t="s">
        <v>1</v>
      </c>
      <c r="DIR3236" s="112" t="s">
        <v>2</v>
      </c>
      <c r="DIS3236" s="112" t="s">
        <v>3</v>
      </c>
      <c r="DIT3236" s="112" t="s">
        <v>50</v>
      </c>
      <c r="DIU3236" s="112" t="s">
        <v>52</v>
      </c>
      <c r="DIV3236" s="112" t="s">
        <v>13</v>
      </c>
      <c r="DIW3236" s="235" t="s">
        <v>189</v>
      </c>
      <c r="DIX3236" s="112" t="s">
        <v>0</v>
      </c>
      <c r="DIY3236" s="112" t="s">
        <v>1</v>
      </c>
      <c r="DIZ3236" s="112" t="s">
        <v>2</v>
      </c>
      <c r="DJA3236" s="112" t="s">
        <v>3</v>
      </c>
      <c r="DJB3236" s="112" t="s">
        <v>50</v>
      </c>
      <c r="DJC3236" s="112" t="s">
        <v>52</v>
      </c>
      <c r="DJD3236" s="112" t="s">
        <v>13</v>
      </c>
      <c r="DJE3236" s="235" t="s">
        <v>189</v>
      </c>
      <c r="DJF3236" s="112" t="s">
        <v>0</v>
      </c>
      <c r="DJG3236" s="112" t="s">
        <v>1</v>
      </c>
      <c r="DJH3236" s="112" t="s">
        <v>2</v>
      </c>
      <c r="DJI3236" s="112" t="s">
        <v>3</v>
      </c>
      <c r="DJJ3236" s="112" t="s">
        <v>50</v>
      </c>
      <c r="DJK3236" s="112" t="s">
        <v>52</v>
      </c>
      <c r="DJL3236" s="112" t="s">
        <v>13</v>
      </c>
      <c r="DJM3236" s="235" t="s">
        <v>189</v>
      </c>
      <c r="DJN3236" s="112" t="s">
        <v>0</v>
      </c>
      <c r="DJO3236" s="112" t="s">
        <v>1</v>
      </c>
      <c r="DJP3236" s="112" t="s">
        <v>2</v>
      </c>
      <c r="DJQ3236" s="112" t="s">
        <v>3</v>
      </c>
      <c r="DJR3236" s="112" t="s">
        <v>50</v>
      </c>
      <c r="DJS3236" s="112" t="s">
        <v>52</v>
      </c>
      <c r="DJT3236" s="112" t="s">
        <v>13</v>
      </c>
      <c r="DJU3236" s="235" t="s">
        <v>189</v>
      </c>
      <c r="DJV3236" s="112" t="s">
        <v>0</v>
      </c>
      <c r="DJW3236" s="112" t="s">
        <v>1</v>
      </c>
      <c r="DJX3236" s="112" t="s">
        <v>2</v>
      </c>
      <c r="DJY3236" s="112" t="s">
        <v>3</v>
      </c>
      <c r="DJZ3236" s="112" t="s">
        <v>50</v>
      </c>
      <c r="DKA3236" s="112" t="s">
        <v>52</v>
      </c>
      <c r="DKB3236" s="112" t="s">
        <v>13</v>
      </c>
      <c r="DKC3236" s="235" t="s">
        <v>189</v>
      </c>
      <c r="DKD3236" s="112" t="s">
        <v>0</v>
      </c>
      <c r="DKE3236" s="112" t="s">
        <v>1</v>
      </c>
      <c r="DKF3236" s="112" t="s">
        <v>2</v>
      </c>
      <c r="DKG3236" s="112" t="s">
        <v>3</v>
      </c>
      <c r="DKH3236" s="112" t="s">
        <v>50</v>
      </c>
      <c r="DKI3236" s="112" t="s">
        <v>52</v>
      </c>
      <c r="DKJ3236" s="112" t="s">
        <v>13</v>
      </c>
      <c r="DKK3236" s="235" t="s">
        <v>189</v>
      </c>
      <c r="DKL3236" s="112" t="s">
        <v>0</v>
      </c>
      <c r="DKM3236" s="112" t="s">
        <v>1</v>
      </c>
      <c r="DKN3236" s="112" t="s">
        <v>2</v>
      </c>
      <c r="DKO3236" s="112" t="s">
        <v>3</v>
      </c>
      <c r="DKP3236" s="112" t="s">
        <v>50</v>
      </c>
      <c r="DKQ3236" s="112" t="s">
        <v>52</v>
      </c>
      <c r="DKR3236" s="112" t="s">
        <v>13</v>
      </c>
      <c r="DKS3236" s="235" t="s">
        <v>189</v>
      </c>
      <c r="DKT3236" s="112" t="s">
        <v>0</v>
      </c>
      <c r="DKU3236" s="112" t="s">
        <v>1</v>
      </c>
      <c r="DKV3236" s="112" t="s">
        <v>2</v>
      </c>
      <c r="DKW3236" s="112" t="s">
        <v>3</v>
      </c>
      <c r="DKX3236" s="112" t="s">
        <v>50</v>
      </c>
      <c r="DKY3236" s="112" t="s">
        <v>52</v>
      </c>
      <c r="DKZ3236" s="112" t="s">
        <v>13</v>
      </c>
      <c r="DLA3236" s="235" t="s">
        <v>189</v>
      </c>
      <c r="DLB3236" s="112" t="s">
        <v>0</v>
      </c>
      <c r="DLC3236" s="112" t="s">
        <v>1</v>
      </c>
      <c r="DLD3236" s="112" t="s">
        <v>2</v>
      </c>
      <c r="DLE3236" s="112" t="s">
        <v>3</v>
      </c>
      <c r="DLF3236" s="112" t="s">
        <v>50</v>
      </c>
      <c r="DLG3236" s="112" t="s">
        <v>52</v>
      </c>
      <c r="DLH3236" s="112" t="s">
        <v>13</v>
      </c>
      <c r="DLI3236" s="235" t="s">
        <v>189</v>
      </c>
      <c r="DLJ3236" s="112" t="s">
        <v>0</v>
      </c>
      <c r="DLK3236" s="112" t="s">
        <v>1</v>
      </c>
      <c r="DLL3236" s="112" t="s">
        <v>2</v>
      </c>
      <c r="DLM3236" s="112" t="s">
        <v>3</v>
      </c>
      <c r="DLN3236" s="112" t="s">
        <v>50</v>
      </c>
      <c r="DLO3236" s="112" t="s">
        <v>52</v>
      </c>
      <c r="DLP3236" s="112" t="s">
        <v>13</v>
      </c>
      <c r="DLQ3236" s="235" t="s">
        <v>189</v>
      </c>
      <c r="DLR3236" s="112" t="s">
        <v>0</v>
      </c>
      <c r="DLS3236" s="112" t="s">
        <v>1</v>
      </c>
      <c r="DLT3236" s="112" t="s">
        <v>2</v>
      </c>
      <c r="DLU3236" s="112" t="s">
        <v>3</v>
      </c>
      <c r="DLV3236" s="112" t="s">
        <v>50</v>
      </c>
      <c r="DLW3236" s="112" t="s">
        <v>52</v>
      </c>
      <c r="DLX3236" s="112" t="s">
        <v>13</v>
      </c>
      <c r="DLY3236" s="235" t="s">
        <v>189</v>
      </c>
      <c r="DLZ3236" s="112" t="s">
        <v>0</v>
      </c>
      <c r="DMA3236" s="112" t="s">
        <v>1</v>
      </c>
      <c r="DMB3236" s="112" t="s">
        <v>2</v>
      </c>
      <c r="DMC3236" s="112" t="s">
        <v>3</v>
      </c>
      <c r="DMD3236" s="112" t="s">
        <v>50</v>
      </c>
      <c r="DME3236" s="112" t="s">
        <v>52</v>
      </c>
      <c r="DMF3236" s="112" t="s">
        <v>13</v>
      </c>
      <c r="DMG3236" s="235" t="s">
        <v>189</v>
      </c>
      <c r="DMH3236" s="112" t="s">
        <v>0</v>
      </c>
      <c r="DMI3236" s="112" t="s">
        <v>1</v>
      </c>
      <c r="DMJ3236" s="112" t="s">
        <v>2</v>
      </c>
      <c r="DMK3236" s="112" t="s">
        <v>3</v>
      </c>
      <c r="DML3236" s="112" t="s">
        <v>50</v>
      </c>
      <c r="DMM3236" s="112" t="s">
        <v>52</v>
      </c>
      <c r="DMN3236" s="112" t="s">
        <v>13</v>
      </c>
      <c r="DMO3236" s="235" t="s">
        <v>189</v>
      </c>
      <c r="DMP3236" s="112" t="s">
        <v>0</v>
      </c>
      <c r="DMQ3236" s="112" t="s">
        <v>1</v>
      </c>
      <c r="DMR3236" s="112" t="s">
        <v>2</v>
      </c>
      <c r="DMS3236" s="112" t="s">
        <v>3</v>
      </c>
      <c r="DMT3236" s="112" t="s">
        <v>50</v>
      </c>
      <c r="DMU3236" s="112" t="s">
        <v>52</v>
      </c>
      <c r="DMV3236" s="112" t="s">
        <v>13</v>
      </c>
      <c r="DMW3236" s="235" t="s">
        <v>189</v>
      </c>
      <c r="DMX3236" s="112" t="s">
        <v>0</v>
      </c>
      <c r="DMY3236" s="112" t="s">
        <v>1</v>
      </c>
      <c r="DMZ3236" s="112" t="s">
        <v>2</v>
      </c>
      <c r="DNA3236" s="112" t="s">
        <v>3</v>
      </c>
      <c r="DNB3236" s="112" t="s">
        <v>50</v>
      </c>
      <c r="DNC3236" s="112" t="s">
        <v>52</v>
      </c>
      <c r="DND3236" s="112" t="s">
        <v>13</v>
      </c>
      <c r="DNE3236" s="235" t="s">
        <v>189</v>
      </c>
      <c r="DNF3236" s="112" t="s">
        <v>0</v>
      </c>
      <c r="DNG3236" s="112" t="s">
        <v>1</v>
      </c>
      <c r="DNH3236" s="112" t="s">
        <v>2</v>
      </c>
      <c r="DNI3236" s="112" t="s">
        <v>3</v>
      </c>
      <c r="DNJ3236" s="112" t="s">
        <v>50</v>
      </c>
      <c r="DNK3236" s="112" t="s">
        <v>52</v>
      </c>
      <c r="DNL3236" s="112" t="s">
        <v>13</v>
      </c>
      <c r="DNM3236" s="235" t="s">
        <v>189</v>
      </c>
      <c r="DNN3236" s="112" t="s">
        <v>0</v>
      </c>
      <c r="DNO3236" s="112" t="s">
        <v>1</v>
      </c>
      <c r="DNP3236" s="112" t="s">
        <v>2</v>
      </c>
      <c r="DNQ3236" s="112" t="s">
        <v>3</v>
      </c>
      <c r="DNR3236" s="112" t="s">
        <v>50</v>
      </c>
      <c r="DNS3236" s="112" t="s">
        <v>52</v>
      </c>
      <c r="DNT3236" s="112" t="s">
        <v>13</v>
      </c>
      <c r="DNU3236" s="235" t="s">
        <v>189</v>
      </c>
      <c r="DNV3236" s="112" t="s">
        <v>0</v>
      </c>
      <c r="DNW3236" s="112" t="s">
        <v>1</v>
      </c>
      <c r="DNX3236" s="112" t="s">
        <v>2</v>
      </c>
      <c r="DNY3236" s="112" t="s">
        <v>3</v>
      </c>
      <c r="DNZ3236" s="112" t="s">
        <v>50</v>
      </c>
      <c r="DOA3236" s="112" t="s">
        <v>52</v>
      </c>
      <c r="DOB3236" s="112" t="s">
        <v>13</v>
      </c>
      <c r="DOC3236" s="235" t="s">
        <v>189</v>
      </c>
      <c r="DOD3236" s="112" t="s">
        <v>0</v>
      </c>
      <c r="DOE3236" s="112" t="s">
        <v>1</v>
      </c>
      <c r="DOF3236" s="112" t="s">
        <v>2</v>
      </c>
      <c r="DOG3236" s="112" t="s">
        <v>3</v>
      </c>
      <c r="DOH3236" s="112" t="s">
        <v>50</v>
      </c>
      <c r="DOI3236" s="112" t="s">
        <v>52</v>
      </c>
      <c r="DOJ3236" s="112" t="s">
        <v>13</v>
      </c>
      <c r="DOK3236" s="235" t="s">
        <v>189</v>
      </c>
      <c r="DOL3236" s="112" t="s">
        <v>0</v>
      </c>
      <c r="DOM3236" s="112" t="s">
        <v>1</v>
      </c>
      <c r="DON3236" s="112" t="s">
        <v>2</v>
      </c>
      <c r="DOO3236" s="112" t="s">
        <v>3</v>
      </c>
      <c r="DOP3236" s="112" t="s">
        <v>50</v>
      </c>
      <c r="DOQ3236" s="112" t="s">
        <v>52</v>
      </c>
      <c r="DOR3236" s="112" t="s">
        <v>13</v>
      </c>
      <c r="DOS3236" s="235" t="s">
        <v>189</v>
      </c>
      <c r="DOT3236" s="112" t="s">
        <v>0</v>
      </c>
      <c r="DOU3236" s="112" t="s">
        <v>1</v>
      </c>
      <c r="DOV3236" s="112" t="s">
        <v>2</v>
      </c>
      <c r="DOW3236" s="112" t="s">
        <v>3</v>
      </c>
      <c r="DOX3236" s="112" t="s">
        <v>50</v>
      </c>
      <c r="DOY3236" s="112" t="s">
        <v>52</v>
      </c>
      <c r="DOZ3236" s="112" t="s">
        <v>13</v>
      </c>
      <c r="DPA3236" s="235" t="s">
        <v>189</v>
      </c>
      <c r="DPB3236" s="112" t="s">
        <v>0</v>
      </c>
      <c r="DPC3236" s="112" t="s">
        <v>1</v>
      </c>
      <c r="DPD3236" s="112" t="s">
        <v>2</v>
      </c>
      <c r="DPE3236" s="112" t="s">
        <v>3</v>
      </c>
      <c r="DPF3236" s="112" t="s">
        <v>50</v>
      </c>
      <c r="DPG3236" s="112" t="s">
        <v>52</v>
      </c>
      <c r="DPH3236" s="112" t="s">
        <v>13</v>
      </c>
      <c r="DPI3236" s="235" t="s">
        <v>189</v>
      </c>
      <c r="DPJ3236" s="112" t="s">
        <v>0</v>
      </c>
      <c r="DPK3236" s="112" t="s">
        <v>1</v>
      </c>
      <c r="DPL3236" s="112" t="s">
        <v>2</v>
      </c>
      <c r="DPM3236" s="112" t="s">
        <v>3</v>
      </c>
      <c r="DPN3236" s="112" t="s">
        <v>50</v>
      </c>
      <c r="DPO3236" s="112" t="s">
        <v>52</v>
      </c>
      <c r="DPP3236" s="112" t="s">
        <v>13</v>
      </c>
      <c r="DPQ3236" s="235" t="s">
        <v>189</v>
      </c>
      <c r="DPR3236" s="112" t="s">
        <v>0</v>
      </c>
      <c r="DPS3236" s="112" t="s">
        <v>1</v>
      </c>
      <c r="DPT3236" s="112" t="s">
        <v>2</v>
      </c>
      <c r="DPU3236" s="112" t="s">
        <v>3</v>
      </c>
      <c r="DPV3236" s="112" t="s">
        <v>50</v>
      </c>
      <c r="DPW3236" s="112" t="s">
        <v>52</v>
      </c>
      <c r="DPX3236" s="112" t="s">
        <v>13</v>
      </c>
      <c r="DPY3236" s="235" t="s">
        <v>189</v>
      </c>
      <c r="DPZ3236" s="112" t="s">
        <v>0</v>
      </c>
      <c r="DQA3236" s="112" t="s">
        <v>1</v>
      </c>
      <c r="DQB3236" s="112" t="s">
        <v>2</v>
      </c>
      <c r="DQC3236" s="112" t="s">
        <v>3</v>
      </c>
      <c r="DQD3236" s="112" t="s">
        <v>50</v>
      </c>
      <c r="DQE3236" s="112" t="s">
        <v>52</v>
      </c>
      <c r="DQF3236" s="112" t="s">
        <v>13</v>
      </c>
      <c r="DQG3236" s="235" t="s">
        <v>189</v>
      </c>
      <c r="DQH3236" s="112" t="s">
        <v>0</v>
      </c>
      <c r="DQI3236" s="112" t="s">
        <v>1</v>
      </c>
      <c r="DQJ3236" s="112" t="s">
        <v>2</v>
      </c>
      <c r="DQK3236" s="112" t="s">
        <v>3</v>
      </c>
      <c r="DQL3236" s="112" t="s">
        <v>50</v>
      </c>
      <c r="DQM3236" s="112" t="s">
        <v>52</v>
      </c>
      <c r="DQN3236" s="112" t="s">
        <v>13</v>
      </c>
      <c r="DQO3236" s="235" t="s">
        <v>189</v>
      </c>
      <c r="DQP3236" s="112" t="s">
        <v>0</v>
      </c>
      <c r="DQQ3236" s="112" t="s">
        <v>1</v>
      </c>
      <c r="DQR3236" s="112" t="s">
        <v>2</v>
      </c>
      <c r="DQS3236" s="112" t="s">
        <v>3</v>
      </c>
      <c r="DQT3236" s="112" t="s">
        <v>50</v>
      </c>
      <c r="DQU3236" s="112" t="s">
        <v>52</v>
      </c>
      <c r="DQV3236" s="112" t="s">
        <v>13</v>
      </c>
      <c r="DQW3236" s="235" t="s">
        <v>189</v>
      </c>
      <c r="DQX3236" s="112" t="s">
        <v>0</v>
      </c>
      <c r="DQY3236" s="112" t="s">
        <v>1</v>
      </c>
      <c r="DQZ3236" s="112" t="s">
        <v>2</v>
      </c>
      <c r="DRA3236" s="112" t="s">
        <v>3</v>
      </c>
      <c r="DRB3236" s="112" t="s">
        <v>50</v>
      </c>
      <c r="DRC3236" s="112" t="s">
        <v>52</v>
      </c>
      <c r="DRD3236" s="112" t="s">
        <v>13</v>
      </c>
      <c r="DRE3236" s="235" t="s">
        <v>189</v>
      </c>
      <c r="DRF3236" s="112" t="s">
        <v>0</v>
      </c>
      <c r="DRG3236" s="112" t="s">
        <v>1</v>
      </c>
      <c r="DRH3236" s="112" t="s">
        <v>2</v>
      </c>
      <c r="DRI3236" s="112" t="s">
        <v>3</v>
      </c>
      <c r="DRJ3236" s="112" t="s">
        <v>50</v>
      </c>
      <c r="DRK3236" s="112" t="s">
        <v>52</v>
      </c>
      <c r="DRL3236" s="112" t="s">
        <v>13</v>
      </c>
      <c r="DRM3236" s="235" t="s">
        <v>189</v>
      </c>
      <c r="DRN3236" s="112" t="s">
        <v>0</v>
      </c>
      <c r="DRO3236" s="112" t="s">
        <v>1</v>
      </c>
      <c r="DRP3236" s="112" t="s">
        <v>2</v>
      </c>
      <c r="DRQ3236" s="112" t="s">
        <v>3</v>
      </c>
      <c r="DRR3236" s="112" t="s">
        <v>50</v>
      </c>
      <c r="DRS3236" s="112" t="s">
        <v>52</v>
      </c>
      <c r="DRT3236" s="112" t="s">
        <v>13</v>
      </c>
      <c r="DRU3236" s="235" t="s">
        <v>189</v>
      </c>
      <c r="DRV3236" s="112" t="s">
        <v>0</v>
      </c>
      <c r="DRW3236" s="112" t="s">
        <v>1</v>
      </c>
      <c r="DRX3236" s="112" t="s">
        <v>2</v>
      </c>
      <c r="DRY3236" s="112" t="s">
        <v>3</v>
      </c>
      <c r="DRZ3236" s="112" t="s">
        <v>50</v>
      </c>
      <c r="DSA3236" s="112" t="s">
        <v>52</v>
      </c>
      <c r="DSB3236" s="112" t="s">
        <v>13</v>
      </c>
      <c r="DSC3236" s="235" t="s">
        <v>189</v>
      </c>
      <c r="DSD3236" s="112" t="s">
        <v>0</v>
      </c>
      <c r="DSE3236" s="112" t="s">
        <v>1</v>
      </c>
      <c r="DSF3236" s="112" t="s">
        <v>2</v>
      </c>
      <c r="DSG3236" s="112" t="s">
        <v>3</v>
      </c>
      <c r="DSH3236" s="112" t="s">
        <v>50</v>
      </c>
      <c r="DSI3236" s="112" t="s">
        <v>52</v>
      </c>
      <c r="DSJ3236" s="112" t="s">
        <v>13</v>
      </c>
      <c r="DSK3236" s="235" t="s">
        <v>189</v>
      </c>
      <c r="DSL3236" s="112" t="s">
        <v>0</v>
      </c>
      <c r="DSM3236" s="112" t="s">
        <v>1</v>
      </c>
      <c r="DSN3236" s="112" t="s">
        <v>2</v>
      </c>
      <c r="DSO3236" s="112" t="s">
        <v>3</v>
      </c>
      <c r="DSP3236" s="112" t="s">
        <v>50</v>
      </c>
      <c r="DSQ3236" s="112" t="s">
        <v>52</v>
      </c>
      <c r="DSR3236" s="112" t="s">
        <v>13</v>
      </c>
      <c r="DSS3236" s="235" t="s">
        <v>189</v>
      </c>
      <c r="DST3236" s="112" t="s">
        <v>0</v>
      </c>
      <c r="DSU3236" s="112" t="s">
        <v>1</v>
      </c>
      <c r="DSV3236" s="112" t="s">
        <v>2</v>
      </c>
      <c r="DSW3236" s="112" t="s">
        <v>3</v>
      </c>
      <c r="DSX3236" s="112" t="s">
        <v>50</v>
      </c>
      <c r="DSY3236" s="112" t="s">
        <v>52</v>
      </c>
      <c r="DSZ3236" s="112" t="s">
        <v>13</v>
      </c>
      <c r="DTA3236" s="235" t="s">
        <v>189</v>
      </c>
      <c r="DTB3236" s="112" t="s">
        <v>0</v>
      </c>
      <c r="DTC3236" s="112" t="s">
        <v>1</v>
      </c>
      <c r="DTD3236" s="112" t="s">
        <v>2</v>
      </c>
      <c r="DTE3236" s="112" t="s">
        <v>3</v>
      </c>
      <c r="DTF3236" s="112" t="s">
        <v>50</v>
      </c>
      <c r="DTG3236" s="112" t="s">
        <v>52</v>
      </c>
      <c r="DTH3236" s="112" t="s">
        <v>13</v>
      </c>
      <c r="DTI3236" s="235" t="s">
        <v>189</v>
      </c>
      <c r="DTJ3236" s="112" t="s">
        <v>0</v>
      </c>
      <c r="DTK3236" s="112" t="s">
        <v>1</v>
      </c>
      <c r="DTL3236" s="112" t="s">
        <v>2</v>
      </c>
      <c r="DTM3236" s="112" t="s">
        <v>3</v>
      </c>
      <c r="DTN3236" s="112" t="s">
        <v>50</v>
      </c>
      <c r="DTO3236" s="112" t="s">
        <v>52</v>
      </c>
      <c r="DTP3236" s="112" t="s">
        <v>13</v>
      </c>
      <c r="DTQ3236" s="235" t="s">
        <v>189</v>
      </c>
      <c r="DTR3236" s="112" t="s">
        <v>0</v>
      </c>
      <c r="DTS3236" s="112" t="s">
        <v>1</v>
      </c>
      <c r="DTT3236" s="112" t="s">
        <v>2</v>
      </c>
      <c r="DTU3236" s="112" t="s">
        <v>3</v>
      </c>
      <c r="DTV3236" s="112" t="s">
        <v>50</v>
      </c>
      <c r="DTW3236" s="112" t="s">
        <v>52</v>
      </c>
      <c r="DTX3236" s="112" t="s">
        <v>13</v>
      </c>
      <c r="DTY3236" s="235" t="s">
        <v>189</v>
      </c>
      <c r="DTZ3236" s="112" t="s">
        <v>0</v>
      </c>
      <c r="DUA3236" s="112" t="s">
        <v>1</v>
      </c>
      <c r="DUB3236" s="112" t="s">
        <v>2</v>
      </c>
      <c r="DUC3236" s="112" t="s">
        <v>3</v>
      </c>
      <c r="DUD3236" s="112" t="s">
        <v>50</v>
      </c>
      <c r="DUE3236" s="112" t="s">
        <v>52</v>
      </c>
      <c r="DUF3236" s="112" t="s">
        <v>13</v>
      </c>
      <c r="DUG3236" s="235" t="s">
        <v>189</v>
      </c>
      <c r="DUH3236" s="112" t="s">
        <v>0</v>
      </c>
      <c r="DUI3236" s="112" t="s">
        <v>1</v>
      </c>
      <c r="DUJ3236" s="112" t="s">
        <v>2</v>
      </c>
      <c r="DUK3236" s="112" t="s">
        <v>3</v>
      </c>
      <c r="DUL3236" s="112" t="s">
        <v>50</v>
      </c>
      <c r="DUM3236" s="112" t="s">
        <v>52</v>
      </c>
      <c r="DUN3236" s="112" t="s">
        <v>13</v>
      </c>
      <c r="DUO3236" s="235" t="s">
        <v>189</v>
      </c>
      <c r="DUP3236" s="112" t="s">
        <v>0</v>
      </c>
      <c r="DUQ3236" s="112" t="s">
        <v>1</v>
      </c>
      <c r="DUR3236" s="112" t="s">
        <v>2</v>
      </c>
      <c r="DUS3236" s="112" t="s">
        <v>3</v>
      </c>
      <c r="DUT3236" s="112" t="s">
        <v>50</v>
      </c>
      <c r="DUU3236" s="112" t="s">
        <v>52</v>
      </c>
      <c r="DUV3236" s="112" t="s">
        <v>13</v>
      </c>
      <c r="DUW3236" s="235" t="s">
        <v>189</v>
      </c>
      <c r="DUX3236" s="112" t="s">
        <v>0</v>
      </c>
      <c r="DUY3236" s="112" t="s">
        <v>1</v>
      </c>
      <c r="DUZ3236" s="112" t="s">
        <v>2</v>
      </c>
      <c r="DVA3236" s="112" t="s">
        <v>3</v>
      </c>
      <c r="DVB3236" s="112" t="s">
        <v>50</v>
      </c>
      <c r="DVC3236" s="112" t="s">
        <v>52</v>
      </c>
      <c r="DVD3236" s="112" t="s">
        <v>13</v>
      </c>
      <c r="DVE3236" s="235" t="s">
        <v>189</v>
      </c>
      <c r="DVF3236" s="112" t="s">
        <v>0</v>
      </c>
      <c r="DVG3236" s="112" t="s">
        <v>1</v>
      </c>
      <c r="DVH3236" s="112" t="s">
        <v>2</v>
      </c>
      <c r="DVI3236" s="112" t="s">
        <v>3</v>
      </c>
      <c r="DVJ3236" s="112" t="s">
        <v>50</v>
      </c>
      <c r="DVK3236" s="112" t="s">
        <v>52</v>
      </c>
      <c r="DVL3236" s="112" t="s">
        <v>13</v>
      </c>
      <c r="DVM3236" s="235" t="s">
        <v>189</v>
      </c>
      <c r="DVN3236" s="112" t="s">
        <v>0</v>
      </c>
      <c r="DVO3236" s="112" t="s">
        <v>1</v>
      </c>
      <c r="DVP3236" s="112" t="s">
        <v>2</v>
      </c>
      <c r="DVQ3236" s="112" t="s">
        <v>3</v>
      </c>
      <c r="DVR3236" s="112" t="s">
        <v>50</v>
      </c>
      <c r="DVS3236" s="112" t="s">
        <v>52</v>
      </c>
      <c r="DVT3236" s="112" t="s">
        <v>13</v>
      </c>
      <c r="DVU3236" s="235" t="s">
        <v>189</v>
      </c>
      <c r="DVV3236" s="112" t="s">
        <v>0</v>
      </c>
      <c r="DVW3236" s="112" t="s">
        <v>1</v>
      </c>
      <c r="DVX3236" s="112" t="s">
        <v>2</v>
      </c>
      <c r="DVY3236" s="112" t="s">
        <v>3</v>
      </c>
      <c r="DVZ3236" s="112" t="s">
        <v>50</v>
      </c>
      <c r="DWA3236" s="112" t="s">
        <v>52</v>
      </c>
      <c r="DWB3236" s="112" t="s">
        <v>13</v>
      </c>
      <c r="DWC3236" s="235" t="s">
        <v>189</v>
      </c>
      <c r="DWD3236" s="112" t="s">
        <v>0</v>
      </c>
      <c r="DWE3236" s="112" t="s">
        <v>1</v>
      </c>
      <c r="DWF3236" s="112" t="s">
        <v>2</v>
      </c>
      <c r="DWG3236" s="112" t="s">
        <v>3</v>
      </c>
      <c r="DWH3236" s="112" t="s">
        <v>50</v>
      </c>
      <c r="DWI3236" s="112" t="s">
        <v>52</v>
      </c>
      <c r="DWJ3236" s="112" t="s">
        <v>13</v>
      </c>
      <c r="DWK3236" s="235" t="s">
        <v>189</v>
      </c>
      <c r="DWL3236" s="112" t="s">
        <v>0</v>
      </c>
      <c r="DWM3236" s="112" t="s">
        <v>1</v>
      </c>
      <c r="DWN3236" s="112" t="s">
        <v>2</v>
      </c>
      <c r="DWO3236" s="112" t="s">
        <v>3</v>
      </c>
      <c r="DWP3236" s="112" t="s">
        <v>50</v>
      </c>
      <c r="DWQ3236" s="112" t="s">
        <v>52</v>
      </c>
      <c r="DWR3236" s="112" t="s">
        <v>13</v>
      </c>
      <c r="DWS3236" s="235" t="s">
        <v>189</v>
      </c>
      <c r="DWT3236" s="112" t="s">
        <v>0</v>
      </c>
      <c r="DWU3236" s="112" t="s">
        <v>1</v>
      </c>
      <c r="DWV3236" s="112" t="s">
        <v>2</v>
      </c>
      <c r="DWW3236" s="112" t="s">
        <v>3</v>
      </c>
      <c r="DWX3236" s="112" t="s">
        <v>50</v>
      </c>
      <c r="DWY3236" s="112" t="s">
        <v>52</v>
      </c>
      <c r="DWZ3236" s="112" t="s">
        <v>13</v>
      </c>
      <c r="DXA3236" s="235" t="s">
        <v>189</v>
      </c>
      <c r="DXB3236" s="112" t="s">
        <v>0</v>
      </c>
      <c r="DXC3236" s="112" t="s">
        <v>1</v>
      </c>
      <c r="DXD3236" s="112" t="s">
        <v>2</v>
      </c>
      <c r="DXE3236" s="112" t="s">
        <v>3</v>
      </c>
      <c r="DXF3236" s="112" t="s">
        <v>50</v>
      </c>
      <c r="DXG3236" s="112" t="s">
        <v>52</v>
      </c>
      <c r="DXH3236" s="112" t="s">
        <v>13</v>
      </c>
      <c r="DXI3236" s="235" t="s">
        <v>189</v>
      </c>
      <c r="DXJ3236" s="112" t="s">
        <v>0</v>
      </c>
      <c r="DXK3236" s="112" t="s">
        <v>1</v>
      </c>
      <c r="DXL3236" s="112" t="s">
        <v>2</v>
      </c>
      <c r="DXM3236" s="112" t="s">
        <v>3</v>
      </c>
      <c r="DXN3236" s="112" t="s">
        <v>50</v>
      </c>
      <c r="DXO3236" s="112" t="s">
        <v>52</v>
      </c>
      <c r="DXP3236" s="112" t="s">
        <v>13</v>
      </c>
      <c r="DXQ3236" s="235" t="s">
        <v>189</v>
      </c>
      <c r="DXR3236" s="112" t="s">
        <v>0</v>
      </c>
      <c r="DXS3236" s="112" t="s">
        <v>1</v>
      </c>
      <c r="DXT3236" s="112" t="s">
        <v>2</v>
      </c>
      <c r="DXU3236" s="112" t="s">
        <v>3</v>
      </c>
      <c r="DXV3236" s="112" t="s">
        <v>50</v>
      </c>
      <c r="DXW3236" s="112" t="s">
        <v>52</v>
      </c>
      <c r="DXX3236" s="112" t="s">
        <v>13</v>
      </c>
      <c r="DXY3236" s="235" t="s">
        <v>189</v>
      </c>
      <c r="DXZ3236" s="112" t="s">
        <v>0</v>
      </c>
      <c r="DYA3236" s="112" t="s">
        <v>1</v>
      </c>
      <c r="DYB3236" s="112" t="s">
        <v>2</v>
      </c>
      <c r="DYC3236" s="112" t="s">
        <v>3</v>
      </c>
      <c r="DYD3236" s="112" t="s">
        <v>50</v>
      </c>
      <c r="DYE3236" s="112" t="s">
        <v>52</v>
      </c>
      <c r="DYF3236" s="112" t="s">
        <v>13</v>
      </c>
      <c r="DYG3236" s="235" t="s">
        <v>189</v>
      </c>
      <c r="DYH3236" s="112" t="s">
        <v>0</v>
      </c>
      <c r="DYI3236" s="112" t="s">
        <v>1</v>
      </c>
      <c r="DYJ3236" s="112" t="s">
        <v>2</v>
      </c>
      <c r="DYK3236" s="112" t="s">
        <v>3</v>
      </c>
      <c r="DYL3236" s="112" t="s">
        <v>50</v>
      </c>
      <c r="DYM3236" s="112" t="s">
        <v>52</v>
      </c>
      <c r="DYN3236" s="112" t="s">
        <v>13</v>
      </c>
      <c r="DYO3236" s="235" t="s">
        <v>189</v>
      </c>
      <c r="DYP3236" s="112" t="s">
        <v>0</v>
      </c>
      <c r="DYQ3236" s="112" t="s">
        <v>1</v>
      </c>
      <c r="DYR3236" s="112" t="s">
        <v>2</v>
      </c>
      <c r="DYS3236" s="112" t="s">
        <v>3</v>
      </c>
      <c r="DYT3236" s="112" t="s">
        <v>50</v>
      </c>
      <c r="DYU3236" s="112" t="s">
        <v>52</v>
      </c>
      <c r="DYV3236" s="112" t="s">
        <v>13</v>
      </c>
      <c r="DYW3236" s="235" t="s">
        <v>189</v>
      </c>
      <c r="DYX3236" s="112" t="s">
        <v>0</v>
      </c>
      <c r="DYY3236" s="112" t="s">
        <v>1</v>
      </c>
      <c r="DYZ3236" s="112" t="s">
        <v>2</v>
      </c>
      <c r="DZA3236" s="112" t="s">
        <v>3</v>
      </c>
      <c r="DZB3236" s="112" t="s">
        <v>50</v>
      </c>
      <c r="DZC3236" s="112" t="s">
        <v>52</v>
      </c>
      <c r="DZD3236" s="112" t="s">
        <v>13</v>
      </c>
      <c r="DZE3236" s="235" t="s">
        <v>189</v>
      </c>
      <c r="DZF3236" s="112" t="s">
        <v>0</v>
      </c>
      <c r="DZG3236" s="112" t="s">
        <v>1</v>
      </c>
      <c r="DZH3236" s="112" t="s">
        <v>2</v>
      </c>
      <c r="DZI3236" s="112" t="s">
        <v>3</v>
      </c>
      <c r="DZJ3236" s="112" t="s">
        <v>50</v>
      </c>
      <c r="DZK3236" s="112" t="s">
        <v>52</v>
      </c>
      <c r="DZL3236" s="112" t="s">
        <v>13</v>
      </c>
      <c r="DZM3236" s="235" t="s">
        <v>189</v>
      </c>
      <c r="DZN3236" s="112" t="s">
        <v>0</v>
      </c>
      <c r="DZO3236" s="112" t="s">
        <v>1</v>
      </c>
      <c r="DZP3236" s="112" t="s">
        <v>2</v>
      </c>
      <c r="DZQ3236" s="112" t="s">
        <v>3</v>
      </c>
      <c r="DZR3236" s="112" t="s">
        <v>50</v>
      </c>
      <c r="DZS3236" s="112" t="s">
        <v>52</v>
      </c>
      <c r="DZT3236" s="112" t="s">
        <v>13</v>
      </c>
      <c r="DZU3236" s="235" t="s">
        <v>189</v>
      </c>
      <c r="DZV3236" s="112" t="s">
        <v>0</v>
      </c>
      <c r="DZW3236" s="112" t="s">
        <v>1</v>
      </c>
      <c r="DZX3236" s="112" t="s">
        <v>2</v>
      </c>
      <c r="DZY3236" s="112" t="s">
        <v>3</v>
      </c>
      <c r="DZZ3236" s="112" t="s">
        <v>50</v>
      </c>
      <c r="EAA3236" s="112" t="s">
        <v>52</v>
      </c>
      <c r="EAB3236" s="112" t="s">
        <v>13</v>
      </c>
      <c r="EAC3236" s="235" t="s">
        <v>189</v>
      </c>
      <c r="EAD3236" s="112" t="s">
        <v>0</v>
      </c>
      <c r="EAE3236" s="112" t="s">
        <v>1</v>
      </c>
      <c r="EAF3236" s="112" t="s">
        <v>2</v>
      </c>
      <c r="EAG3236" s="112" t="s">
        <v>3</v>
      </c>
      <c r="EAH3236" s="112" t="s">
        <v>50</v>
      </c>
      <c r="EAI3236" s="112" t="s">
        <v>52</v>
      </c>
      <c r="EAJ3236" s="112" t="s">
        <v>13</v>
      </c>
      <c r="EAK3236" s="235" t="s">
        <v>189</v>
      </c>
      <c r="EAL3236" s="112" t="s">
        <v>0</v>
      </c>
      <c r="EAM3236" s="112" t="s">
        <v>1</v>
      </c>
      <c r="EAN3236" s="112" t="s">
        <v>2</v>
      </c>
      <c r="EAO3236" s="112" t="s">
        <v>3</v>
      </c>
      <c r="EAP3236" s="112" t="s">
        <v>50</v>
      </c>
      <c r="EAQ3236" s="112" t="s">
        <v>52</v>
      </c>
      <c r="EAR3236" s="112" t="s">
        <v>13</v>
      </c>
      <c r="EAS3236" s="235" t="s">
        <v>189</v>
      </c>
      <c r="EAT3236" s="112" t="s">
        <v>0</v>
      </c>
      <c r="EAU3236" s="112" t="s">
        <v>1</v>
      </c>
      <c r="EAV3236" s="112" t="s">
        <v>2</v>
      </c>
      <c r="EAW3236" s="112" t="s">
        <v>3</v>
      </c>
      <c r="EAX3236" s="112" t="s">
        <v>50</v>
      </c>
      <c r="EAY3236" s="112" t="s">
        <v>52</v>
      </c>
      <c r="EAZ3236" s="112" t="s">
        <v>13</v>
      </c>
      <c r="EBA3236" s="235" t="s">
        <v>189</v>
      </c>
      <c r="EBB3236" s="112" t="s">
        <v>0</v>
      </c>
      <c r="EBC3236" s="112" t="s">
        <v>1</v>
      </c>
      <c r="EBD3236" s="112" t="s">
        <v>2</v>
      </c>
      <c r="EBE3236" s="112" t="s">
        <v>3</v>
      </c>
      <c r="EBF3236" s="112" t="s">
        <v>50</v>
      </c>
      <c r="EBG3236" s="112" t="s">
        <v>52</v>
      </c>
      <c r="EBH3236" s="112" t="s">
        <v>13</v>
      </c>
      <c r="EBI3236" s="235" t="s">
        <v>189</v>
      </c>
      <c r="EBJ3236" s="112" t="s">
        <v>0</v>
      </c>
      <c r="EBK3236" s="112" t="s">
        <v>1</v>
      </c>
      <c r="EBL3236" s="112" t="s">
        <v>2</v>
      </c>
      <c r="EBM3236" s="112" t="s">
        <v>3</v>
      </c>
      <c r="EBN3236" s="112" t="s">
        <v>50</v>
      </c>
      <c r="EBO3236" s="112" t="s">
        <v>52</v>
      </c>
      <c r="EBP3236" s="112" t="s">
        <v>13</v>
      </c>
      <c r="EBQ3236" s="235" t="s">
        <v>189</v>
      </c>
      <c r="EBR3236" s="112" t="s">
        <v>0</v>
      </c>
      <c r="EBS3236" s="112" t="s">
        <v>1</v>
      </c>
      <c r="EBT3236" s="112" t="s">
        <v>2</v>
      </c>
      <c r="EBU3236" s="112" t="s">
        <v>3</v>
      </c>
      <c r="EBV3236" s="112" t="s">
        <v>50</v>
      </c>
      <c r="EBW3236" s="112" t="s">
        <v>52</v>
      </c>
      <c r="EBX3236" s="112" t="s">
        <v>13</v>
      </c>
      <c r="EBY3236" s="235" t="s">
        <v>189</v>
      </c>
      <c r="EBZ3236" s="112" t="s">
        <v>0</v>
      </c>
      <c r="ECA3236" s="112" t="s">
        <v>1</v>
      </c>
      <c r="ECB3236" s="112" t="s">
        <v>2</v>
      </c>
      <c r="ECC3236" s="112" t="s">
        <v>3</v>
      </c>
      <c r="ECD3236" s="112" t="s">
        <v>50</v>
      </c>
      <c r="ECE3236" s="112" t="s">
        <v>52</v>
      </c>
      <c r="ECF3236" s="112" t="s">
        <v>13</v>
      </c>
      <c r="ECG3236" s="235" t="s">
        <v>189</v>
      </c>
      <c r="ECH3236" s="112" t="s">
        <v>0</v>
      </c>
      <c r="ECI3236" s="112" t="s">
        <v>1</v>
      </c>
      <c r="ECJ3236" s="112" t="s">
        <v>2</v>
      </c>
      <c r="ECK3236" s="112" t="s">
        <v>3</v>
      </c>
      <c r="ECL3236" s="112" t="s">
        <v>50</v>
      </c>
      <c r="ECM3236" s="112" t="s">
        <v>52</v>
      </c>
      <c r="ECN3236" s="112" t="s">
        <v>13</v>
      </c>
      <c r="ECO3236" s="235" t="s">
        <v>189</v>
      </c>
      <c r="ECP3236" s="112" t="s">
        <v>0</v>
      </c>
      <c r="ECQ3236" s="112" t="s">
        <v>1</v>
      </c>
      <c r="ECR3236" s="112" t="s">
        <v>2</v>
      </c>
      <c r="ECS3236" s="112" t="s">
        <v>3</v>
      </c>
      <c r="ECT3236" s="112" t="s">
        <v>50</v>
      </c>
      <c r="ECU3236" s="112" t="s">
        <v>52</v>
      </c>
      <c r="ECV3236" s="112" t="s">
        <v>13</v>
      </c>
      <c r="ECW3236" s="235" t="s">
        <v>189</v>
      </c>
      <c r="ECX3236" s="112" t="s">
        <v>0</v>
      </c>
      <c r="ECY3236" s="112" t="s">
        <v>1</v>
      </c>
      <c r="ECZ3236" s="112" t="s">
        <v>2</v>
      </c>
      <c r="EDA3236" s="112" t="s">
        <v>3</v>
      </c>
      <c r="EDB3236" s="112" t="s">
        <v>50</v>
      </c>
      <c r="EDC3236" s="112" t="s">
        <v>52</v>
      </c>
      <c r="EDD3236" s="112" t="s">
        <v>13</v>
      </c>
      <c r="EDE3236" s="235" t="s">
        <v>189</v>
      </c>
      <c r="EDF3236" s="112" t="s">
        <v>0</v>
      </c>
      <c r="EDG3236" s="112" t="s">
        <v>1</v>
      </c>
      <c r="EDH3236" s="112" t="s">
        <v>2</v>
      </c>
      <c r="EDI3236" s="112" t="s">
        <v>3</v>
      </c>
      <c r="EDJ3236" s="112" t="s">
        <v>50</v>
      </c>
      <c r="EDK3236" s="112" t="s">
        <v>52</v>
      </c>
      <c r="EDL3236" s="112" t="s">
        <v>13</v>
      </c>
      <c r="EDM3236" s="235" t="s">
        <v>189</v>
      </c>
      <c r="EDN3236" s="112" t="s">
        <v>0</v>
      </c>
      <c r="EDO3236" s="112" t="s">
        <v>1</v>
      </c>
      <c r="EDP3236" s="112" t="s">
        <v>2</v>
      </c>
      <c r="EDQ3236" s="112" t="s">
        <v>3</v>
      </c>
      <c r="EDR3236" s="112" t="s">
        <v>50</v>
      </c>
      <c r="EDS3236" s="112" t="s">
        <v>52</v>
      </c>
      <c r="EDT3236" s="112" t="s">
        <v>13</v>
      </c>
      <c r="EDU3236" s="235" t="s">
        <v>189</v>
      </c>
      <c r="EDV3236" s="112" t="s">
        <v>0</v>
      </c>
      <c r="EDW3236" s="112" t="s">
        <v>1</v>
      </c>
      <c r="EDX3236" s="112" t="s">
        <v>2</v>
      </c>
      <c r="EDY3236" s="112" t="s">
        <v>3</v>
      </c>
      <c r="EDZ3236" s="112" t="s">
        <v>50</v>
      </c>
      <c r="EEA3236" s="112" t="s">
        <v>52</v>
      </c>
      <c r="EEB3236" s="112" t="s">
        <v>13</v>
      </c>
      <c r="EEC3236" s="235" t="s">
        <v>189</v>
      </c>
      <c r="EED3236" s="112" t="s">
        <v>0</v>
      </c>
      <c r="EEE3236" s="112" t="s">
        <v>1</v>
      </c>
      <c r="EEF3236" s="112" t="s">
        <v>2</v>
      </c>
      <c r="EEG3236" s="112" t="s">
        <v>3</v>
      </c>
      <c r="EEH3236" s="112" t="s">
        <v>50</v>
      </c>
      <c r="EEI3236" s="112" t="s">
        <v>52</v>
      </c>
      <c r="EEJ3236" s="112" t="s">
        <v>13</v>
      </c>
      <c r="EEK3236" s="235" t="s">
        <v>189</v>
      </c>
      <c r="EEL3236" s="112" t="s">
        <v>0</v>
      </c>
      <c r="EEM3236" s="112" t="s">
        <v>1</v>
      </c>
      <c r="EEN3236" s="112" t="s">
        <v>2</v>
      </c>
      <c r="EEO3236" s="112" t="s">
        <v>3</v>
      </c>
      <c r="EEP3236" s="112" t="s">
        <v>50</v>
      </c>
      <c r="EEQ3236" s="112" t="s">
        <v>52</v>
      </c>
      <c r="EER3236" s="112" t="s">
        <v>13</v>
      </c>
      <c r="EES3236" s="235" t="s">
        <v>189</v>
      </c>
      <c r="EET3236" s="112" t="s">
        <v>0</v>
      </c>
      <c r="EEU3236" s="112" t="s">
        <v>1</v>
      </c>
      <c r="EEV3236" s="112" t="s">
        <v>2</v>
      </c>
      <c r="EEW3236" s="112" t="s">
        <v>3</v>
      </c>
      <c r="EEX3236" s="112" t="s">
        <v>50</v>
      </c>
      <c r="EEY3236" s="112" t="s">
        <v>52</v>
      </c>
      <c r="EEZ3236" s="112" t="s">
        <v>13</v>
      </c>
      <c r="EFA3236" s="235" t="s">
        <v>189</v>
      </c>
      <c r="EFB3236" s="112" t="s">
        <v>0</v>
      </c>
      <c r="EFC3236" s="112" t="s">
        <v>1</v>
      </c>
      <c r="EFD3236" s="112" t="s">
        <v>2</v>
      </c>
      <c r="EFE3236" s="112" t="s">
        <v>3</v>
      </c>
      <c r="EFF3236" s="112" t="s">
        <v>50</v>
      </c>
      <c r="EFG3236" s="112" t="s">
        <v>52</v>
      </c>
      <c r="EFH3236" s="112" t="s">
        <v>13</v>
      </c>
      <c r="EFI3236" s="235" t="s">
        <v>189</v>
      </c>
      <c r="EFJ3236" s="112" t="s">
        <v>0</v>
      </c>
      <c r="EFK3236" s="112" t="s">
        <v>1</v>
      </c>
      <c r="EFL3236" s="112" t="s">
        <v>2</v>
      </c>
      <c r="EFM3236" s="112" t="s">
        <v>3</v>
      </c>
      <c r="EFN3236" s="112" t="s">
        <v>50</v>
      </c>
      <c r="EFO3236" s="112" t="s">
        <v>52</v>
      </c>
      <c r="EFP3236" s="112" t="s">
        <v>13</v>
      </c>
      <c r="EFQ3236" s="235" t="s">
        <v>189</v>
      </c>
      <c r="EFR3236" s="112" t="s">
        <v>0</v>
      </c>
      <c r="EFS3236" s="112" t="s">
        <v>1</v>
      </c>
      <c r="EFT3236" s="112" t="s">
        <v>2</v>
      </c>
      <c r="EFU3236" s="112" t="s">
        <v>3</v>
      </c>
      <c r="EFV3236" s="112" t="s">
        <v>50</v>
      </c>
      <c r="EFW3236" s="112" t="s">
        <v>52</v>
      </c>
      <c r="EFX3236" s="112" t="s">
        <v>13</v>
      </c>
      <c r="EFY3236" s="235" t="s">
        <v>189</v>
      </c>
      <c r="EFZ3236" s="112" t="s">
        <v>0</v>
      </c>
      <c r="EGA3236" s="112" t="s">
        <v>1</v>
      </c>
      <c r="EGB3236" s="112" t="s">
        <v>2</v>
      </c>
      <c r="EGC3236" s="112" t="s">
        <v>3</v>
      </c>
      <c r="EGD3236" s="112" t="s">
        <v>50</v>
      </c>
      <c r="EGE3236" s="112" t="s">
        <v>52</v>
      </c>
      <c r="EGF3236" s="112" t="s">
        <v>13</v>
      </c>
      <c r="EGG3236" s="235" t="s">
        <v>189</v>
      </c>
      <c r="EGH3236" s="112" t="s">
        <v>0</v>
      </c>
      <c r="EGI3236" s="112" t="s">
        <v>1</v>
      </c>
      <c r="EGJ3236" s="112" t="s">
        <v>2</v>
      </c>
      <c r="EGK3236" s="112" t="s">
        <v>3</v>
      </c>
      <c r="EGL3236" s="112" t="s">
        <v>50</v>
      </c>
      <c r="EGM3236" s="112" t="s">
        <v>52</v>
      </c>
      <c r="EGN3236" s="112" t="s">
        <v>13</v>
      </c>
      <c r="EGO3236" s="235" t="s">
        <v>189</v>
      </c>
      <c r="EGP3236" s="112" t="s">
        <v>0</v>
      </c>
      <c r="EGQ3236" s="112" t="s">
        <v>1</v>
      </c>
      <c r="EGR3236" s="112" t="s">
        <v>2</v>
      </c>
      <c r="EGS3236" s="112" t="s">
        <v>3</v>
      </c>
      <c r="EGT3236" s="112" t="s">
        <v>50</v>
      </c>
      <c r="EGU3236" s="112" t="s">
        <v>52</v>
      </c>
      <c r="EGV3236" s="112" t="s">
        <v>13</v>
      </c>
      <c r="EGW3236" s="235" t="s">
        <v>189</v>
      </c>
      <c r="EGX3236" s="112" t="s">
        <v>0</v>
      </c>
      <c r="EGY3236" s="112" t="s">
        <v>1</v>
      </c>
      <c r="EGZ3236" s="112" t="s">
        <v>2</v>
      </c>
      <c r="EHA3236" s="112" t="s">
        <v>3</v>
      </c>
      <c r="EHB3236" s="112" t="s">
        <v>50</v>
      </c>
      <c r="EHC3236" s="112" t="s">
        <v>52</v>
      </c>
      <c r="EHD3236" s="112" t="s">
        <v>13</v>
      </c>
      <c r="EHE3236" s="235" t="s">
        <v>189</v>
      </c>
      <c r="EHF3236" s="112" t="s">
        <v>0</v>
      </c>
      <c r="EHG3236" s="112" t="s">
        <v>1</v>
      </c>
      <c r="EHH3236" s="112" t="s">
        <v>2</v>
      </c>
      <c r="EHI3236" s="112" t="s">
        <v>3</v>
      </c>
      <c r="EHJ3236" s="112" t="s">
        <v>50</v>
      </c>
      <c r="EHK3236" s="112" t="s">
        <v>52</v>
      </c>
      <c r="EHL3236" s="112" t="s">
        <v>13</v>
      </c>
      <c r="EHM3236" s="235" t="s">
        <v>189</v>
      </c>
      <c r="EHN3236" s="112" t="s">
        <v>0</v>
      </c>
      <c r="EHO3236" s="112" t="s">
        <v>1</v>
      </c>
      <c r="EHP3236" s="112" t="s">
        <v>2</v>
      </c>
      <c r="EHQ3236" s="112" t="s">
        <v>3</v>
      </c>
      <c r="EHR3236" s="112" t="s">
        <v>50</v>
      </c>
      <c r="EHS3236" s="112" t="s">
        <v>52</v>
      </c>
      <c r="EHT3236" s="112" t="s">
        <v>13</v>
      </c>
      <c r="EHU3236" s="235" t="s">
        <v>189</v>
      </c>
      <c r="EHV3236" s="112" t="s">
        <v>0</v>
      </c>
      <c r="EHW3236" s="112" t="s">
        <v>1</v>
      </c>
      <c r="EHX3236" s="112" t="s">
        <v>2</v>
      </c>
      <c r="EHY3236" s="112" t="s">
        <v>3</v>
      </c>
      <c r="EHZ3236" s="112" t="s">
        <v>50</v>
      </c>
      <c r="EIA3236" s="112" t="s">
        <v>52</v>
      </c>
      <c r="EIB3236" s="112" t="s">
        <v>13</v>
      </c>
      <c r="EIC3236" s="235" t="s">
        <v>189</v>
      </c>
      <c r="EID3236" s="112" t="s">
        <v>0</v>
      </c>
      <c r="EIE3236" s="112" t="s">
        <v>1</v>
      </c>
      <c r="EIF3236" s="112" t="s">
        <v>2</v>
      </c>
      <c r="EIG3236" s="112" t="s">
        <v>3</v>
      </c>
      <c r="EIH3236" s="112" t="s">
        <v>50</v>
      </c>
      <c r="EII3236" s="112" t="s">
        <v>52</v>
      </c>
      <c r="EIJ3236" s="112" t="s">
        <v>13</v>
      </c>
      <c r="EIK3236" s="235" t="s">
        <v>189</v>
      </c>
      <c r="EIL3236" s="112" t="s">
        <v>0</v>
      </c>
      <c r="EIM3236" s="112" t="s">
        <v>1</v>
      </c>
      <c r="EIN3236" s="112" t="s">
        <v>2</v>
      </c>
      <c r="EIO3236" s="112" t="s">
        <v>3</v>
      </c>
      <c r="EIP3236" s="112" t="s">
        <v>50</v>
      </c>
      <c r="EIQ3236" s="112" t="s">
        <v>52</v>
      </c>
      <c r="EIR3236" s="112" t="s">
        <v>13</v>
      </c>
      <c r="EIS3236" s="235" t="s">
        <v>189</v>
      </c>
      <c r="EIT3236" s="112" t="s">
        <v>0</v>
      </c>
      <c r="EIU3236" s="112" t="s">
        <v>1</v>
      </c>
      <c r="EIV3236" s="112" t="s">
        <v>2</v>
      </c>
      <c r="EIW3236" s="112" t="s">
        <v>3</v>
      </c>
      <c r="EIX3236" s="112" t="s">
        <v>50</v>
      </c>
      <c r="EIY3236" s="112" t="s">
        <v>52</v>
      </c>
      <c r="EIZ3236" s="112" t="s">
        <v>13</v>
      </c>
      <c r="EJA3236" s="235" t="s">
        <v>189</v>
      </c>
      <c r="EJB3236" s="112" t="s">
        <v>0</v>
      </c>
      <c r="EJC3236" s="112" t="s">
        <v>1</v>
      </c>
      <c r="EJD3236" s="112" t="s">
        <v>2</v>
      </c>
      <c r="EJE3236" s="112" t="s">
        <v>3</v>
      </c>
      <c r="EJF3236" s="112" t="s">
        <v>50</v>
      </c>
      <c r="EJG3236" s="112" t="s">
        <v>52</v>
      </c>
      <c r="EJH3236" s="112" t="s">
        <v>13</v>
      </c>
      <c r="EJI3236" s="235" t="s">
        <v>189</v>
      </c>
      <c r="EJJ3236" s="112" t="s">
        <v>0</v>
      </c>
      <c r="EJK3236" s="112" t="s">
        <v>1</v>
      </c>
      <c r="EJL3236" s="112" t="s">
        <v>2</v>
      </c>
      <c r="EJM3236" s="112" t="s">
        <v>3</v>
      </c>
      <c r="EJN3236" s="112" t="s">
        <v>50</v>
      </c>
      <c r="EJO3236" s="112" t="s">
        <v>52</v>
      </c>
      <c r="EJP3236" s="112" t="s">
        <v>13</v>
      </c>
      <c r="EJQ3236" s="235" t="s">
        <v>189</v>
      </c>
      <c r="EJR3236" s="112" t="s">
        <v>0</v>
      </c>
      <c r="EJS3236" s="112" t="s">
        <v>1</v>
      </c>
      <c r="EJT3236" s="112" t="s">
        <v>2</v>
      </c>
      <c r="EJU3236" s="112" t="s">
        <v>3</v>
      </c>
      <c r="EJV3236" s="112" t="s">
        <v>50</v>
      </c>
      <c r="EJW3236" s="112" t="s">
        <v>52</v>
      </c>
      <c r="EJX3236" s="112" t="s">
        <v>13</v>
      </c>
      <c r="EJY3236" s="235" t="s">
        <v>189</v>
      </c>
      <c r="EJZ3236" s="112" t="s">
        <v>0</v>
      </c>
      <c r="EKA3236" s="112" t="s">
        <v>1</v>
      </c>
      <c r="EKB3236" s="112" t="s">
        <v>2</v>
      </c>
      <c r="EKC3236" s="112" t="s">
        <v>3</v>
      </c>
      <c r="EKD3236" s="112" t="s">
        <v>50</v>
      </c>
      <c r="EKE3236" s="112" t="s">
        <v>52</v>
      </c>
      <c r="EKF3236" s="112" t="s">
        <v>13</v>
      </c>
      <c r="EKG3236" s="235" t="s">
        <v>189</v>
      </c>
      <c r="EKH3236" s="112" t="s">
        <v>0</v>
      </c>
      <c r="EKI3236" s="112" t="s">
        <v>1</v>
      </c>
      <c r="EKJ3236" s="112" t="s">
        <v>2</v>
      </c>
      <c r="EKK3236" s="112" t="s">
        <v>3</v>
      </c>
      <c r="EKL3236" s="112" t="s">
        <v>50</v>
      </c>
      <c r="EKM3236" s="112" t="s">
        <v>52</v>
      </c>
      <c r="EKN3236" s="112" t="s">
        <v>13</v>
      </c>
      <c r="EKO3236" s="235" t="s">
        <v>189</v>
      </c>
      <c r="EKP3236" s="112" t="s">
        <v>0</v>
      </c>
      <c r="EKQ3236" s="112" t="s">
        <v>1</v>
      </c>
      <c r="EKR3236" s="112" t="s">
        <v>2</v>
      </c>
      <c r="EKS3236" s="112" t="s">
        <v>3</v>
      </c>
      <c r="EKT3236" s="112" t="s">
        <v>50</v>
      </c>
      <c r="EKU3236" s="112" t="s">
        <v>52</v>
      </c>
      <c r="EKV3236" s="112" t="s">
        <v>13</v>
      </c>
      <c r="EKW3236" s="235" t="s">
        <v>189</v>
      </c>
      <c r="EKX3236" s="112" t="s">
        <v>0</v>
      </c>
      <c r="EKY3236" s="112" t="s">
        <v>1</v>
      </c>
      <c r="EKZ3236" s="112" t="s">
        <v>2</v>
      </c>
      <c r="ELA3236" s="112" t="s">
        <v>3</v>
      </c>
      <c r="ELB3236" s="112" t="s">
        <v>50</v>
      </c>
      <c r="ELC3236" s="112" t="s">
        <v>52</v>
      </c>
      <c r="ELD3236" s="112" t="s">
        <v>13</v>
      </c>
      <c r="ELE3236" s="235" t="s">
        <v>189</v>
      </c>
      <c r="ELF3236" s="112" t="s">
        <v>0</v>
      </c>
      <c r="ELG3236" s="112" t="s">
        <v>1</v>
      </c>
      <c r="ELH3236" s="112" t="s">
        <v>2</v>
      </c>
      <c r="ELI3236" s="112" t="s">
        <v>3</v>
      </c>
      <c r="ELJ3236" s="112" t="s">
        <v>50</v>
      </c>
      <c r="ELK3236" s="112" t="s">
        <v>52</v>
      </c>
      <c r="ELL3236" s="112" t="s">
        <v>13</v>
      </c>
      <c r="ELM3236" s="235" t="s">
        <v>189</v>
      </c>
      <c r="ELN3236" s="112" t="s">
        <v>0</v>
      </c>
      <c r="ELO3236" s="112" t="s">
        <v>1</v>
      </c>
      <c r="ELP3236" s="112" t="s">
        <v>2</v>
      </c>
      <c r="ELQ3236" s="112" t="s">
        <v>3</v>
      </c>
      <c r="ELR3236" s="112" t="s">
        <v>50</v>
      </c>
      <c r="ELS3236" s="112" t="s">
        <v>52</v>
      </c>
      <c r="ELT3236" s="112" t="s">
        <v>13</v>
      </c>
      <c r="ELU3236" s="235" t="s">
        <v>189</v>
      </c>
      <c r="ELV3236" s="112" t="s">
        <v>0</v>
      </c>
      <c r="ELW3236" s="112" t="s">
        <v>1</v>
      </c>
      <c r="ELX3236" s="112" t="s">
        <v>2</v>
      </c>
      <c r="ELY3236" s="112" t="s">
        <v>3</v>
      </c>
      <c r="ELZ3236" s="112" t="s">
        <v>50</v>
      </c>
      <c r="EMA3236" s="112" t="s">
        <v>52</v>
      </c>
      <c r="EMB3236" s="112" t="s">
        <v>13</v>
      </c>
      <c r="EMC3236" s="235" t="s">
        <v>189</v>
      </c>
      <c r="EMD3236" s="112" t="s">
        <v>0</v>
      </c>
      <c r="EME3236" s="112" t="s">
        <v>1</v>
      </c>
      <c r="EMF3236" s="112" t="s">
        <v>2</v>
      </c>
      <c r="EMG3236" s="112" t="s">
        <v>3</v>
      </c>
      <c r="EMH3236" s="112" t="s">
        <v>50</v>
      </c>
      <c r="EMI3236" s="112" t="s">
        <v>52</v>
      </c>
      <c r="EMJ3236" s="112" t="s">
        <v>13</v>
      </c>
      <c r="EMK3236" s="235" t="s">
        <v>189</v>
      </c>
      <c r="EML3236" s="112" t="s">
        <v>0</v>
      </c>
      <c r="EMM3236" s="112" t="s">
        <v>1</v>
      </c>
      <c r="EMN3236" s="112" t="s">
        <v>2</v>
      </c>
      <c r="EMO3236" s="112" t="s">
        <v>3</v>
      </c>
      <c r="EMP3236" s="112" t="s">
        <v>50</v>
      </c>
      <c r="EMQ3236" s="112" t="s">
        <v>52</v>
      </c>
      <c r="EMR3236" s="112" t="s">
        <v>13</v>
      </c>
      <c r="EMS3236" s="235" t="s">
        <v>189</v>
      </c>
      <c r="EMT3236" s="112" t="s">
        <v>0</v>
      </c>
      <c r="EMU3236" s="112" t="s">
        <v>1</v>
      </c>
      <c r="EMV3236" s="112" t="s">
        <v>2</v>
      </c>
      <c r="EMW3236" s="112" t="s">
        <v>3</v>
      </c>
      <c r="EMX3236" s="112" t="s">
        <v>50</v>
      </c>
      <c r="EMY3236" s="112" t="s">
        <v>52</v>
      </c>
      <c r="EMZ3236" s="112" t="s">
        <v>13</v>
      </c>
      <c r="ENA3236" s="235" t="s">
        <v>189</v>
      </c>
      <c r="ENB3236" s="112" t="s">
        <v>0</v>
      </c>
      <c r="ENC3236" s="112" t="s">
        <v>1</v>
      </c>
      <c r="END3236" s="112" t="s">
        <v>2</v>
      </c>
      <c r="ENE3236" s="112" t="s">
        <v>3</v>
      </c>
      <c r="ENF3236" s="112" t="s">
        <v>50</v>
      </c>
      <c r="ENG3236" s="112" t="s">
        <v>52</v>
      </c>
      <c r="ENH3236" s="112" t="s">
        <v>13</v>
      </c>
      <c r="ENI3236" s="235" t="s">
        <v>189</v>
      </c>
      <c r="ENJ3236" s="112" t="s">
        <v>0</v>
      </c>
      <c r="ENK3236" s="112" t="s">
        <v>1</v>
      </c>
      <c r="ENL3236" s="112" t="s">
        <v>2</v>
      </c>
      <c r="ENM3236" s="112" t="s">
        <v>3</v>
      </c>
      <c r="ENN3236" s="112" t="s">
        <v>50</v>
      </c>
      <c r="ENO3236" s="112" t="s">
        <v>52</v>
      </c>
      <c r="ENP3236" s="112" t="s">
        <v>13</v>
      </c>
      <c r="ENQ3236" s="235" t="s">
        <v>189</v>
      </c>
      <c r="ENR3236" s="112" t="s">
        <v>0</v>
      </c>
      <c r="ENS3236" s="112" t="s">
        <v>1</v>
      </c>
      <c r="ENT3236" s="112" t="s">
        <v>2</v>
      </c>
      <c r="ENU3236" s="112" t="s">
        <v>3</v>
      </c>
      <c r="ENV3236" s="112" t="s">
        <v>50</v>
      </c>
      <c r="ENW3236" s="112" t="s">
        <v>52</v>
      </c>
      <c r="ENX3236" s="112" t="s">
        <v>13</v>
      </c>
      <c r="ENY3236" s="235" t="s">
        <v>189</v>
      </c>
      <c r="ENZ3236" s="112" t="s">
        <v>0</v>
      </c>
      <c r="EOA3236" s="112" t="s">
        <v>1</v>
      </c>
      <c r="EOB3236" s="112" t="s">
        <v>2</v>
      </c>
      <c r="EOC3236" s="112" t="s">
        <v>3</v>
      </c>
      <c r="EOD3236" s="112" t="s">
        <v>50</v>
      </c>
      <c r="EOE3236" s="112" t="s">
        <v>52</v>
      </c>
      <c r="EOF3236" s="112" t="s">
        <v>13</v>
      </c>
      <c r="EOG3236" s="235" t="s">
        <v>189</v>
      </c>
      <c r="EOH3236" s="112" t="s">
        <v>0</v>
      </c>
      <c r="EOI3236" s="112" t="s">
        <v>1</v>
      </c>
      <c r="EOJ3236" s="112" t="s">
        <v>2</v>
      </c>
      <c r="EOK3236" s="112" t="s">
        <v>3</v>
      </c>
      <c r="EOL3236" s="112" t="s">
        <v>50</v>
      </c>
      <c r="EOM3236" s="112" t="s">
        <v>52</v>
      </c>
      <c r="EON3236" s="112" t="s">
        <v>13</v>
      </c>
      <c r="EOO3236" s="235" t="s">
        <v>189</v>
      </c>
      <c r="EOP3236" s="112" t="s">
        <v>0</v>
      </c>
      <c r="EOQ3236" s="112" t="s">
        <v>1</v>
      </c>
      <c r="EOR3236" s="112" t="s">
        <v>2</v>
      </c>
      <c r="EOS3236" s="112" t="s">
        <v>3</v>
      </c>
      <c r="EOT3236" s="112" t="s">
        <v>50</v>
      </c>
      <c r="EOU3236" s="112" t="s">
        <v>52</v>
      </c>
      <c r="EOV3236" s="112" t="s">
        <v>13</v>
      </c>
      <c r="EOW3236" s="235" t="s">
        <v>189</v>
      </c>
      <c r="EOX3236" s="112" t="s">
        <v>0</v>
      </c>
      <c r="EOY3236" s="112" t="s">
        <v>1</v>
      </c>
      <c r="EOZ3236" s="112" t="s">
        <v>2</v>
      </c>
      <c r="EPA3236" s="112" t="s">
        <v>3</v>
      </c>
      <c r="EPB3236" s="112" t="s">
        <v>50</v>
      </c>
      <c r="EPC3236" s="112" t="s">
        <v>52</v>
      </c>
      <c r="EPD3236" s="112" t="s">
        <v>13</v>
      </c>
      <c r="EPE3236" s="235" t="s">
        <v>189</v>
      </c>
      <c r="EPF3236" s="112" t="s">
        <v>0</v>
      </c>
      <c r="EPG3236" s="112" t="s">
        <v>1</v>
      </c>
      <c r="EPH3236" s="112" t="s">
        <v>2</v>
      </c>
      <c r="EPI3236" s="112" t="s">
        <v>3</v>
      </c>
      <c r="EPJ3236" s="112" t="s">
        <v>50</v>
      </c>
      <c r="EPK3236" s="112" t="s">
        <v>52</v>
      </c>
      <c r="EPL3236" s="112" t="s">
        <v>13</v>
      </c>
      <c r="EPM3236" s="235" t="s">
        <v>189</v>
      </c>
      <c r="EPN3236" s="112" t="s">
        <v>0</v>
      </c>
      <c r="EPO3236" s="112" t="s">
        <v>1</v>
      </c>
      <c r="EPP3236" s="112" t="s">
        <v>2</v>
      </c>
      <c r="EPQ3236" s="112" t="s">
        <v>3</v>
      </c>
      <c r="EPR3236" s="112" t="s">
        <v>50</v>
      </c>
      <c r="EPS3236" s="112" t="s">
        <v>52</v>
      </c>
      <c r="EPT3236" s="112" t="s">
        <v>13</v>
      </c>
      <c r="EPU3236" s="235" t="s">
        <v>189</v>
      </c>
      <c r="EPV3236" s="112" t="s">
        <v>0</v>
      </c>
      <c r="EPW3236" s="112" t="s">
        <v>1</v>
      </c>
      <c r="EPX3236" s="112" t="s">
        <v>2</v>
      </c>
      <c r="EPY3236" s="112" t="s">
        <v>3</v>
      </c>
      <c r="EPZ3236" s="112" t="s">
        <v>50</v>
      </c>
      <c r="EQA3236" s="112" t="s">
        <v>52</v>
      </c>
      <c r="EQB3236" s="112" t="s">
        <v>13</v>
      </c>
      <c r="EQC3236" s="235" t="s">
        <v>189</v>
      </c>
      <c r="EQD3236" s="112" t="s">
        <v>0</v>
      </c>
      <c r="EQE3236" s="112" t="s">
        <v>1</v>
      </c>
      <c r="EQF3236" s="112" t="s">
        <v>2</v>
      </c>
      <c r="EQG3236" s="112" t="s">
        <v>3</v>
      </c>
      <c r="EQH3236" s="112" t="s">
        <v>50</v>
      </c>
      <c r="EQI3236" s="112" t="s">
        <v>52</v>
      </c>
      <c r="EQJ3236" s="112" t="s">
        <v>13</v>
      </c>
      <c r="EQK3236" s="235" t="s">
        <v>189</v>
      </c>
      <c r="EQL3236" s="112" t="s">
        <v>0</v>
      </c>
      <c r="EQM3236" s="112" t="s">
        <v>1</v>
      </c>
      <c r="EQN3236" s="112" t="s">
        <v>2</v>
      </c>
      <c r="EQO3236" s="112" t="s">
        <v>3</v>
      </c>
      <c r="EQP3236" s="112" t="s">
        <v>50</v>
      </c>
      <c r="EQQ3236" s="112" t="s">
        <v>52</v>
      </c>
      <c r="EQR3236" s="112" t="s">
        <v>13</v>
      </c>
      <c r="EQS3236" s="235" t="s">
        <v>189</v>
      </c>
      <c r="EQT3236" s="112" t="s">
        <v>0</v>
      </c>
      <c r="EQU3236" s="112" t="s">
        <v>1</v>
      </c>
      <c r="EQV3236" s="112" t="s">
        <v>2</v>
      </c>
      <c r="EQW3236" s="112" t="s">
        <v>3</v>
      </c>
      <c r="EQX3236" s="112" t="s">
        <v>50</v>
      </c>
      <c r="EQY3236" s="112" t="s">
        <v>52</v>
      </c>
      <c r="EQZ3236" s="112" t="s">
        <v>13</v>
      </c>
      <c r="ERA3236" s="235" t="s">
        <v>189</v>
      </c>
      <c r="ERB3236" s="112" t="s">
        <v>0</v>
      </c>
      <c r="ERC3236" s="112" t="s">
        <v>1</v>
      </c>
      <c r="ERD3236" s="112" t="s">
        <v>2</v>
      </c>
      <c r="ERE3236" s="112" t="s">
        <v>3</v>
      </c>
      <c r="ERF3236" s="112" t="s">
        <v>50</v>
      </c>
      <c r="ERG3236" s="112" t="s">
        <v>52</v>
      </c>
      <c r="ERH3236" s="112" t="s">
        <v>13</v>
      </c>
      <c r="ERI3236" s="235" t="s">
        <v>189</v>
      </c>
      <c r="ERJ3236" s="112" t="s">
        <v>0</v>
      </c>
      <c r="ERK3236" s="112" t="s">
        <v>1</v>
      </c>
      <c r="ERL3236" s="112" t="s">
        <v>2</v>
      </c>
      <c r="ERM3236" s="112" t="s">
        <v>3</v>
      </c>
      <c r="ERN3236" s="112" t="s">
        <v>50</v>
      </c>
      <c r="ERO3236" s="112" t="s">
        <v>52</v>
      </c>
      <c r="ERP3236" s="112" t="s">
        <v>13</v>
      </c>
      <c r="ERQ3236" s="235" t="s">
        <v>189</v>
      </c>
      <c r="ERR3236" s="112" t="s">
        <v>0</v>
      </c>
      <c r="ERS3236" s="112" t="s">
        <v>1</v>
      </c>
      <c r="ERT3236" s="112" t="s">
        <v>2</v>
      </c>
      <c r="ERU3236" s="112" t="s">
        <v>3</v>
      </c>
      <c r="ERV3236" s="112" t="s">
        <v>50</v>
      </c>
      <c r="ERW3236" s="112" t="s">
        <v>52</v>
      </c>
      <c r="ERX3236" s="112" t="s">
        <v>13</v>
      </c>
      <c r="ERY3236" s="235" t="s">
        <v>189</v>
      </c>
      <c r="ERZ3236" s="112" t="s">
        <v>0</v>
      </c>
      <c r="ESA3236" s="112" t="s">
        <v>1</v>
      </c>
      <c r="ESB3236" s="112" t="s">
        <v>2</v>
      </c>
      <c r="ESC3236" s="112" t="s">
        <v>3</v>
      </c>
      <c r="ESD3236" s="112" t="s">
        <v>50</v>
      </c>
      <c r="ESE3236" s="112" t="s">
        <v>52</v>
      </c>
      <c r="ESF3236" s="112" t="s">
        <v>13</v>
      </c>
      <c r="ESG3236" s="235" t="s">
        <v>189</v>
      </c>
      <c r="ESH3236" s="112" t="s">
        <v>0</v>
      </c>
      <c r="ESI3236" s="112" t="s">
        <v>1</v>
      </c>
      <c r="ESJ3236" s="112" t="s">
        <v>2</v>
      </c>
      <c r="ESK3236" s="112" t="s">
        <v>3</v>
      </c>
      <c r="ESL3236" s="112" t="s">
        <v>50</v>
      </c>
      <c r="ESM3236" s="112" t="s">
        <v>52</v>
      </c>
      <c r="ESN3236" s="112" t="s">
        <v>13</v>
      </c>
      <c r="ESO3236" s="235" t="s">
        <v>189</v>
      </c>
      <c r="ESP3236" s="112" t="s">
        <v>0</v>
      </c>
      <c r="ESQ3236" s="112" t="s">
        <v>1</v>
      </c>
      <c r="ESR3236" s="112" t="s">
        <v>2</v>
      </c>
      <c r="ESS3236" s="112" t="s">
        <v>3</v>
      </c>
      <c r="EST3236" s="112" t="s">
        <v>50</v>
      </c>
      <c r="ESU3236" s="112" t="s">
        <v>52</v>
      </c>
      <c r="ESV3236" s="112" t="s">
        <v>13</v>
      </c>
      <c r="ESW3236" s="235" t="s">
        <v>189</v>
      </c>
      <c r="ESX3236" s="112" t="s">
        <v>0</v>
      </c>
      <c r="ESY3236" s="112" t="s">
        <v>1</v>
      </c>
      <c r="ESZ3236" s="112" t="s">
        <v>2</v>
      </c>
      <c r="ETA3236" s="112" t="s">
        <v>3</v>
      </c>
      <c r="ETB3236" s="112" t="s">
        <v>50</v>
      </c>
      <c r="ETC3236" s="112" t="s">
        <v>52</v>
      </c>
      <c r="ETD3236" s="112" t="s">
        <v>13</v>
      </c>
      <c r="ETE3236" s="235" t="s">
        <v>189</v>
      </c>
      <c r="ETF3236" s="112" t="s">
        <v>0</v>
      </c>
      <c r="ETG3236" s="112" t="s">
        <v>1</v>
      </c>
      <c r="ETH3236" s="112" t="s">
        <v>2</v>
      </c>
      <c r="ETI3236" s="112" t="s">
        <v>3</v>
      </c>
      <c r="ETJ3236" s="112" t="s">
        <v>50</v>
      </c>
      <c r="ETK3236" s="112" t="s">
        <v>52</v>
      </c>
      <c r="ETL3236" s="112" t="s">
        <v>13</v>
      </c>
      <c r="ETM3236" s="235" t="s">
        <v>189</v>
      </c>
      <c r="ETN3236" s="112" t="s">
        <v>0</v>
      </c>
      <c r="ETO3236" s="112" t="s">
        <v>1</v>
      </c>
      <c r="ETP3236" s="112" t="s">
        <v>2</v>
      </c>
      <c r="ETQ3236" s="112" t="s">
        <v>3</v>
      </c>
      <c r="ETR3236" s="112" t="s">
        <v>50</v>
      </c>
      <c r="ETS3236" s="112" t="s">
        <v>52</v>
      </c>
      <c r="ETT3236" s="112" t="s">
        <v>13</v>
      </c>
      <c r="ETU3236" s="235" t="s">
        <v>189</v>
      </c>
      <c r="ETV3236" s="112" t="s">
        <v>0</v>
      </c>
      <c r="ETW3236" s="112" t="s">
        <v>1</v>
      </c>
      <c r="ETX3236" s="112" t="s">
        <v>2</v>
      </c>
      <c r="ETY3236" s="112" t="s">
        <v>3</v>
      </c>
      <c r="ETZ3236" s="112" t="s">
        <v>50</v>
      </c>
      <c r="EUA3236" s="112" t="s">
        <v>52</v>
      </c>
      <c r="EUB3236" s="112" t="s">
        <v>13</v>
      </c>
      <c r="EUC3236" s="235" t="s">
        <v>189</v>
      </c>
      <c r="EUD3236" s="112" t="s">
        <v>0</v>
      </c>
      <c r="EUE3236" s="112" t="s">
        <v>1</v>
      </c>
      <c r="EUF3236" s="112" t="s">
        <v>2</v>
      </c>
      <c r="EUG3236" s="112" t="s">
        <v>3</v>
      </c>
      <c r="EUH3236" s="112" t="s">
        <v>50</v>
      </c>
      <c r="EUI3236" s="112" t="s">
        <v>52</v>
      </c>
      <c r="EUJ3236" s="112" t="s">
        <v>13</v>
      </c>
      <c r="EUK3236" s="235" t="s">
        <v>189</v>
      </c>
      <c r="EUL3236" s="112" t="s">
        <v>0</v>
      </c>
      <c r="EUM3236" s="112" t="s">
        <v>1</v>
      </c>
      <c r="EUN3236" s="112" t="s">
        <v>2</v>
      </c>
      <c r="EUO3236" s="112" t="s">
        <v>3</v>
      </c>
      <c r="EUP3236" s="112" t="s">
        <v>50</v>
      </c>
      <c r="EUQ3236" s="112" t="s">
        <v>52</v>
      </c>
      <c r="EUR3236" s="112" t="s">
        <v>13</v>
      </c>
      <c r="EUS3236" s="235" t="s">
        <v>189</v>
      </c>
      <c r="EUT3236" s="112" t="s">
        <v>0</v>
      </c>
      <c r="EUU3236" s="112" t="s">
        <v>1</v>
      </c>
      <c r="EUV3236" s="112" t="s">
        <v>2</v>
      </c>
      <c r="EUW3236" s="112" t="s">
        <v>3</v>
      </c>
      <c r="EUX3236" s="112" t="s">
        <v>50</v>
      </c>
      <c r="EUY3236" s="112" t="s">
        <v>52</v>
      </c>
      <c r="EUZ3236" s="112" t="s">
        <v>13</v>
      </c>
      <c r="EVA3236" s="235" t="s">
        <v>189</v>
      </c>
      <c r="EVB3236" s="112" t="s">
        <v>0</v>
      </c>
      <c r="EVC3236" s="112" t="s">
        <v>1</v>
      </c>
      <c r="EVD3236" s="112" t="s">
        <v>2</v>
      </c>
      <c r="EVE3236" s="112" t="s">
        <v>3</v>
      </c>
      <c r="EVF3236" s="112" t="s">
        <v>50</v>
      </c>
      <c r="EVG3236" s="112" t="s">
        <v>52</v>
      </c>
      <c r="EVH3236" s="112" t="s">
        <v>13</v>
      </c>
      <c r="EVI3236" s="235" t="s">
        <v>189</v>
      </c>
      <c r="EVJ3236" s="112" t="s">
        <v>0</v>
      </c>
      <c r="EVK3236" s="112" t="s">
        <v>1</v>
      </c>
      <c r="EVL3236" s="112" t="s">
        <v>2</v>
      </c>
      <c r="EVM3236" s="112" t="s">
        <v>3</v>
      </c>
      <c r="EVN3236" s="112" t="s">
        <v>50</v>
      </c>
      <c r="EVO3236" s="112" t="s">
        <v>52</v>
      </c>
      <c r="EVP3236" s="112" t="s">
        <v>13</v>
      </c>
      <c r="EVQ3236" s="235" t="s">
        <v>189</v>
      </c>
      <c r="EVR3236" s="112" t="s">
        <v>0</v>
      </c>
      <c r="EVS3236" s="112" t="s">
        <v>1</v>
      </c>
      <c r="EVT3236" s="112" t="s">
        <v>2</v>
      </c>
      <c r="EVU3236" s="112" t="s">
        <v>3</v>
      </c>
      <c r="EVV3236" s="112" t="s">
        <v>50</v>
      </c>
      <c r="EVW3236" s="112" t="s">
        <v>52</v>
      </c>
      <c r="EVX3236" s="112" t="s">
        <v>13</v>
      </c>
      <c r="EVY3236" s="235" t="s">
        <v>189</v>
      </c>
      <c r="EVZ3236" s="112" t="s">
        <v>0</v>
      </c>
      <c r="EWA3236" s="112" t="s">
        <v>1</v>
      </c>
      <c r="EWB3236" s="112" t="s">
        <v>2</v>
      </c>
      <c r="EWC3236" s="112" t="s">
        <v>3</v>
      </c>
      <c r="EWD3236" s="112" t="s">
        <v>50</v>
      </c>
      <c r="EWE3236" s="112" t="s">
        <v>52</v>
      </c>
      <c r="EWF3236" s="112" t="s">
        <v>13</v>
      </c>
      <c r="EWG3236" s="235" t="s">
        <v>189</v>
      </c>
      <c r="EWH3236" s="112" t="s">
        <v>0</v>
      </c>
      <c r="EWI3236" s="112" t="s">
        <v>1</v>
      </c>
      <c r="EWJ3236" s="112" t="s">
        <v>2</v>
      </c>
      <c r="EWK3236" s="112" t="s">
        <v>3</v>
      </c>
      <c r="EWL3236" s="112" t="s">
        <v>50</v>
      </c>
      <c r="EWM3236" s="112" t="s">
        <v>52</v>
      </c>
      <c r="EWN3236" s="112" t="s">
        <v>13</v>
      </c>
      <c r="EWO3236" s="235" t="s">
        <v>189</v>
      </c>
      <c r="EWP3236" s="112" t="s">
        <v>0</v>
      </c>
      <c r="EWQ3236" s="112" t="s">
        <v>1</v>
      </c>
      <c r="EWR3236" s="112" t="s">
        <v>2</v>
      </c>
      <c r="EWS3236" s="112" t="s">
        <v>3</v>
      </c>
      <c r="EWT3236" s="112" t="s">
        <v>50</v>
      </c>
      <c r="EWU3236" s="112" t="s">
        <v>52</v>
      </c>
      <c r="EWV3236" s="112" t="s">
        <v>13</v>
      </c>
      <c r="EWW3236" s="235" t="s">
        <v>189</v>
      </c>
      <c r="EWX3236" s="112" t="s">
        <v>0</v>
      </c>
      <c r="EWY3236" s="112" t="s">
        <v>1</v>
      </c>
      <c r="EWZ3236" s="112" t="s">
        <v>2</v>
      </c>
      <c r="EXA3236" s="112" t="s">
        <v>3</v>
      </c>
      <c r="EXB3236" s="112" t="s">
        <v>50</v>
      </c>
      <c r="EXC3236" s="112" t="s">
        <v>52</v>
      </c>
      <c r="EXD3236" s="112" t="s">
        <v>13</v>
      </c>
      <c r="EXE3236" s="235" t="s">
        <v>189</v>
      </c>
      <c r="EXF3236" s="112" t="s">
        <v>0</v>
      </c>
      <c r="EXG3236" s="112" t="s">
        <v>1</v>
      </c>
      <c r="EXH3236" s="112" t="s">
        <v>2</v>
      </c>
      <c r="EXI3236" s="112" t="s">
        <v>3</v>
      </c>
      <c r="EXJ3236" s="112" t="s">
        <v>50</v>
      </c>
      <c r="EXK3236" s="112" t="s">
        <v>52</v>
      </c>
      <c r="EXL3236" s="112" t="s">
        <v>13</v>
      </c>
      <c r="EXM3236" s="235" t="s">
        <v>189</v>
      </c>
      <c r="EXN3236" s="112" t="s">
        <v>0</v>
      </c>
      <c r="EXO3236" s="112" t="s">
        <v>1</v>
      </c>
      <c r="EXP3236" s="112" t="s">
        <v>2</v>
      </c>
      <c r="EXQ3236" s="112" t="s">
        <v>3</v>
      </c>
      <c r="EXR3236" s="112" t="s">
        <v>50</v>
      </c>
      <c r="EXS3236" s="112" t="s">
        <v>52</v>
      </c>
      <c r="EXT3236" s="112" t="s">
        <v>13</v>
      </c>
      <c r="EXU3236" s="235" t="s">
        <v>189</v>
      </c>
      <c r="EXV3236" s="112" t="s">
        <v>0</v>
      </c>
      <c r="EXW3236" s="112" t="s">
        <v>1</v>
      </c>
      <c r="EXX3236" s="112" t="s">
        <v>2</v>
      </c>
      <c r="EXY3236" s="112" t="s">
        <v>3</v>
      </c>
      <c r="EXZ3236" s="112" t="s">
        <v>50</v>
      </c>
      <c r="EYA3236" s="112" t="s">
        <v>52</v>
      </c>
      <c r="EYB3236" s="112" t="s">
        <v>13</v>
      </c>
      <c r="EYC3236" s="235" t="s">
        <v>189</v>
      </c>
      <c r="EYD3236" s="112" t="s">
        <v>0</v>
      </c>
      <c r="EYE3236" s="112" t="s">
        <v>1</v>
      </c>
      <c r="EYF3236" s="112" t="s">
        <v>2</v>
      </c>
      <c r="EYG3236" s="112" t="s">
        <v>3</v>
      </c>
      <c r="EYH3236" s="112" t="s">
        <v>50</v>
      </c>
      <c r="EYI3236" s="112" t="s">
        <v>52</v>
      </c>
      <c r="EYJ3236" s="112" t="s">
        <v>13</v>
      </c>
      <c r="EYK3236" s="235" t="s">
        <v>189</v>
      </c>
      <c r="EYL3236" s="112" t="s">
        <v>0</v>
      </c>
      <c r="EYM3236" s="112" t="s">
        <v>1</v>
      </c>
      <c r="EYN3236" s="112" t="s">
        <v>2</v>
      </c>
      <c r="EYO3236" s="112" t="s">
        <v>3</v>
      </c>
      <c r="EYP3236" s="112" t="s">
        <v>50</v>
      </c>
      <c r="EYQ3236" s="112" t="s">
        <v>52</v>
      </c>
      <c r="EYR3236" s="112" t="s">
        <v>13</v>
      </c>
      <c r="EYS3236" s="235" t="s">
        <v>189</v>
      </c>
      <c r="EYT3236" s="112" t="s">
        <v>0</v>
      </c>
      <c r="EYU3236" s="112" t="s">
        <v>1</v>
      </c>
      <c r="EYV3236" s="112" t="s">
        <v>2</v>
      </c>
      <c r="EYW3236" s="112" t="s">
        <v>3</v>
      </c>
      <c r="EYX3236" s="112" t="s">
        <v>50</v>
      </c>
      <c r="EYY3236" s="112" t="s">
        <v>52</v>
      </c>
      <c r="EYZ3236" s="112" t="s">
        <v>13</v>
      </c>
      <c r="EZA3236" s="235" t="s">
        <v>189</v>
      </c>
      <c r="EZB3236" s="112" t="s">
        <v>0</v>
      </c>
      <c r="EZC3236" s="112" t="s">
        <v>1</v>
      </c>
      <c r="EZD3236" s="112" t="s">
        <v>2</v>
      </c>
      <c r="EZE3236" s="112" t="s">
        <v>3</v>
      </c>
      <c r="EZF3236" s="112" t="s">
        <v>50</v>
      </c>
      <c r="EZG3236" s="112" t="s">
        <v>52</v>
      </c>
      <c r="EZH3236" s="112" t="s">
        <v>13</v>
      </c>
      <c r="EZI3236" s="235" t="s">
        <v>189</v>
      </c>
      <c r="EZJ3236" s="112" t="s">
        <v>0</v>
      </c>
      <c r="EZK3236" s="112" t="s">
        <v>1</v>
      </c>
      <c r="EZL3236" s="112" t="s">
        <v>2</v>
      </c>
      <c r="EZM3236" s="112" t="s">
        <v>3</v>
      </c>
      <c r="EZN3236" s="112" t="s">
        <v>50</v>
      </c>
      <c r="EZO3236" s="112" t="s">
        <v>52</v>
      </c>
      <c r="EZP3236" s="112" t="s">
        <v>13</v>
      </c>
      <c r="EZQ3236" s="235" t="s">
        <v>189</v>
      </c>
      <c r="EZR3236" s="112" t="s">
        <v>0</v>
      </c>
      <c r="EZS3236" s="112" t="s">
        <v>1</v>
      </c>
      <c r="EZT3236" s="112" t="s">
        <v>2</v>
      </c>
      <c r="EZU3236" s="112" t="s">
        <v>3</v>
      </c>
      <c r="EZV3236" s="112" t="s">
        <v>50</v>
      </c>
      <c r="EZW3236" s="112" t="s">
        <v>52</v>
      </c>
      <c r="EZX3236" s="112" t="s">
        <v>13</v>
      </c>
      <c r="EZY3236" s="235" t="s">
        <v>189</v>
      </c>
      <c r="EZZ3236" s="112" t="s">
        <v>0</v>
      </c>
      <c r="FAA3236" s="112" t="s">
        <v>1</v>
      </c>
      <c r="FAB3236" s="112" t="s">
        <v>2</v>
      </c>
      <c r="FAC3236" s="112" t="s">
        <v>3</v>
      </c>
      <c r="FAD3236" s="112" t="s">
        <v>50</v>
      </c>
      <c r="FAE3236" s="112" t="s">
        <v>52</v>
      </c>
      <c r="FAF3236" s="112" t="s">
        <v>13</v>
      </c>
      <c r="FAG3236" s="235" t="s">
        <v>189</v>
      </c>
      <c r="FAH3236" s="112" t="s">
        <v>0</v>
      </c>
      <c r="FAI3236" s="112" t="s">
        <v>1</v>
      </c>
      <c r="FAJ3236" s="112" t="s">
        <v>2</v>
      </c>
      <c r="FAK3236" s="112" t="s">
        <v>3</v>
      </c>
      <c r="FAL3236" s="112" t="s">
        <v>50</v>
      </c>
      <c r="FAM3236" s="112" t="s">
        <v>52</v>
      </c>
      <c r="FAN3236" s="112" t="s">
        <v>13</v>
      </c>
      <c r="FAO3236" s="235" t="s">
        <v>189</v>
      </c>
      <c r="FAP3236" s="112" t="s">
        <v>0</v>
      </c>
      <c r="FAQ3236" s="112" t="s">
        <v>1</v>
      </c>
      <c r="FAR3236" s="112" t="s">
        <v>2</v>
      </c>
      <c r="FAS3236" s="112" t="s">
        <v>3</v>
      </c>
      <c r="FAT3236" s="112" t="s">
        <v>50</v>
      </c>
      <c r="FAU3236" s="112" t="s">
        <v>52</v>
      </c>
      <c r="FAV3236" s="112" t="s">
        <v>13</v>
      </c>
      <c r="FAW3236" s="235" t="s">
        <v>189</v>
      </c>
      <c r="FAX3236" s="112" t="s">
        <v>0</v>
      </c>
      <c r="FAY3236" s="112" t="s">
        <v>1</v>
      </c>
      <c r="FAZ3236" s="112" t="s">
        <v>2</v>
      </c>
      <c r="FBA3236" s="112" t="s">
        <v>3</v>
      </c>
      <c r="FBB3236" s="112" t="s">
        <v>50</v>
      </c>
      <c r="FBC3236" s="112" t="s">
        <v>52</v>
      </c>
      <c r="FBD3236" s="112" t="s">
        <v>13</v>
      </c>
      <c r="FBE3236" s="235" t="s">
        <v>189</v>
      </c>
      <c r="FBF3236" s="112" t="s">
        <v>0</v>
      </c>
      <c r="FBG3236" s="112" t="s">
        <v>1</v>
      </c>
      <c r="FBH3236" s="112" t="s">
        <v>2</v>
      </c>
      <c r="FBI3236" s="112" t="s">
        <v>3</v>
      </c>
      <c r="FBJ3236" s="112" t="s">
        <v>50</v>
      </c>
      <c r="FBK3236" s="112" t="s">
        <v>52</v>
      </c>
      <c r="FBL3236" s="112" t="s">
        <v>13</v>
      </c>
      <c r="FBM3236" s="235" t="s">
        <v>189</v>
      </c>
      <c r="FBN3236" s="112" t="s">
        <v>0</v>
      </c>
      <c r="FBO3236" s="112" t="s">
        <v>1</v>
      </c>
      <c r="FBP3236" s="112" t="s">
        <v>2</v>
      </c>
      <c r="FBQ3236" s="112" t="s">
        <v>3</v>
      </c>
      <c r="FBR3236" s="112" t="s">
        <v>50</v>
      </c>
      <c r="FBS3236" s="112" t="s">
        <v>52</v>
      </c>
      <c r="FBT3236" s="112" t="s">
        <v>13</v>
      </c>
      <c r="FBU3236" s="235" t="s">
        <v>189</v>
      </c>
      <c r="FBV3236" s="112" t="s">
        <v>0</v>
      </c>
      <c r="FBW3236" s="112" t="s">
        <v>1</v>
      </c>
      <c r="FBX3236" s="112" t="s">
        <v>2</v>
      </c>
      <c r="FBY3236" s="112" t="s">
        <v>3</v>
      </c>
      <c r="FBZ3236" s="112" t="s">
        <v>50</v>
      </c>
      <c r="FCA3236" s="112" t="s">
        <v>52</v>
      </c>
      <c r="FCB3236" s="112" t="s">
        <v>13</v>
      </c>
      <c r="FCC3236" s="235" t="s">
        <v>189</v>
      </c>
      <c r="FCD3236" s="112" t="s">
        <v>0</v>
      </c>
      <c r="FCE3236" s="112" t="s">
        <v>1</v>
      </c>
      <c r="FCF3236" s="112" t="s">
        <v>2</v>
      </c>
      <c r="FCG3236" s="112" t="s">
        <v>3</v>
      </c>
      <c r="FCH3236" s="112" t="s">
        <v>50</v>
      </c>
      <c r="FCI3236" s="112" t="s">
        <v>52</v>
      </c>
      <c r="FCJ3236" s="112" t="s">
        <v>13</v>
      </c>
      <c r="FCK3236" s="235" t="s">
        <v>189</v>
      </c>
      <c r="FCL3236" s="112" t="s">
        <v>0</v>
      </c>
      <c r="FCM3236" s="112" t="s">
        <v>1</v>
      </c>
      <c r="FCN3236" s="112" t="s">
        <v>2</v>
      </c>
      <c r="FCO3236" s="112" t="s">
        <v>3</v>
      </c>
      <c r="FCP3236" s="112" t="s">
        <v>50</v>
      </c>
      <c r="FCQ3236" s="112" t="s">
        <v>52</v>
      </c>
      <c r="FCR3236" s="112" t="s">
        <v>13</v>
      </c>
      <c r="FCS3236" s="235" t="s">
        <v>189</v>
      </c>
      <c r="FCT3236" s="112" t="s">
        <v>0</v>
      </c>
      <c r="FCU3236" s="112" t="s">
        <v>1</v>
      </c>
      <c r="FCV3236" s="112" t="s">
        <v>2</v>
      </c>
      <c r="FCW3236" s="112" t="s">
        <v>3</v>
      </c>
      <c r="FCX3236" s="112" t="s">
        <v>50</v>
      </c>
      <c r="FCY3236" s="112" t="s">
        <v>52</v>
      </c>
      <c r="FCZ3236" s="112" t="s">
        <v>13</v>
      </c>
      <c r="FDA3236" s="235" t="s">
        <v>189</v>
      </c>
      <c r="FDB3236" s="112" t="s">
        <v>0</v>
      </c>
      <c r="FDC3236" s="112" t="s">
        <v>1</v>
      </c>
      <c r="FDD3236" s="112" t="s">
        <v>2</v>
      </c>
      <c r="FDE3236" s="112" t="s">
        <v>3</v>
      </c>
      <c r="FDF3236" s="112" t="s">
        <v>50</v>
      </c>
      <c r="FDG3236" s="112" t="s">
        <v>52</v>
      </c>
      <c r="FDH3236" s="112" t="s">
        <v>13</v>
      </c>
      <c r="FDI3236" s="235" t="s">
        <v>189</v>
      </c>
      <c r="FDJ3236" s="112" t="s">
        <v>0</v>
      </c>
      <c r="FDK3236" s="112" t="s">
        <v>1</v>
      </c>
      <c r="FDL3236" s="112" t="s">
        <v>2</v>
      </c>
      <c r="FDM3236" s="112" t="s">
        <v>3</v>
      </c>
      <c r="FDN3236" s="112" t="s">
        <v>50</v>
      </c>
      <c r="FDO3236" s="112" t="s">
        <v>52</v>
      </c>
      <c r="FDP3236" s="112" t="s">
        <v>13</v>
      </c>
      <c r="FDQ3236" s="235" t="s">
        <v>189</v>
      </c>
      <c r="FDR3236" s="112" t="s">
        <v>0</v>
      </c>
      <c r="FDS3236" s="112" t="s">
        <v>1</v>
      </c>
      <c r="FDT3236" s="112" t="s">
        <v>2</v>
      </c>
      <c r="FDU3236" s="112" t="s">
        <v>3</v>
      </c>
      <c r="FDV3236" s="112" t="s">
        <v>50</v>
      </c>
      <c r="FDW3236" s="112" t="s">
        <v>52</v>
      </c>
      <c r="FDX3236" s="112" t="s">
        <v>13</v>
      </c>
      <c r="FDY3236" s="235" t="s">
        <v>189</v>
      </c>
      <c r="FDZ3236" s="112" t="s">
        <v>0</v>
      </c>
      <c r="FEA3236" s="112" t="s">
        <v>1</v>
      </c>
      <c r="FEB3236" s="112" t="s">
        <v>2</v>
      </c>
      <c r="FEC3236" s="112" t="s">
        <v>3</v>
      </c>
      <c r="FED3236" s="112" t="s">
        <v>50</v>
      </c>
      <c r="FEE3236" s="112" t="s">
        <v>52</v>
      </c>
      <c r="FEF3236" s="112" t="s">
        <v>13</v>
      </c>
      <c r="FEG3236" s="235" t="s">
        <v>189</v>
      </c>
      <c r="FEH3236" s="112" t="s">
        <v>0</v>
      </c>
      <c r="FEI3236" s="112" t="s">
        <v>1</v>
      </c>
      <c r="FEJ3236" s="112" t="s">
        <v>2</v>
      </c>
      <c r="FEK3236" s="112" t="s">
        <v>3</v>
      </c>
      <c r="FEL3236" s="112" t="s">
        <v>50</v>
      </c>
      <c r="FEM3236" s="112" t="s">
        <v>52</v>
      </c>
      <c r="FEN3236" s="112" t="s">
        <v>13</v>
      </c>
      <c r="FEO3236" s="235" t="s">
        <v>189</v>
      </c>
      <c r="FEP3236" s="112" t="s">
        <v>0</v>
      </c>
      <c r="FEQ3236" s="112" t="s">
        <v>1</v>
      </c>
      <c r="FER3236" s="112" t="s">
        <v>2</v>
      </c>
      <c r="FES3236" s="112" t="s">
        <v>3</v>
      </c>
      <c r="FET3236" s="112" t="s">
        <v>50</v>
      </c>
      <c r="FEU3236" s="112" t="s">
        <v>52</v>
      </c>
      <c r="FEV3236" s="112" t="s">
        <v>13</v>
      </c>
      <c r="FEW3236" s="235" t="s">
        <v>189</v>
      </c>
      <c r="FEX3236" s="112" t="s">
        <v>0</v>
      </c>
      <c r="FEY3236" s="112" t="s">
        <v>1</v>
      </c>
      <c r="FEZ3236" s="112" t="s">
        <v>2</v>
      </c>
      <c r="FFA3236" s="112" t="s">
        <v>3</v>
      </c>
      <c r="FFB3236" s="112" t="s">
        <v>50</v>
      </c>
      <c r="FFC3236" s="112" t="s">
        <v>52</v>
      </c>
      <c r="FFD3236" s="112" t="s">
        <v>13</v>
      </c>
      <c r="FFE3236" s="235" t="s">
        <v>189</v>
      </c>
      <c r="FFF3236" s="112" t="s">
        <v>0</v>
      </c>
      <c r="FFG3236" s="112" t="s">
        <v>1</v>
      </c>
      <c r="FFH3236" s="112" t="s">
        <v>2</v>
      </c>
      <c r="FFI3236" s="112" t="s">
        <v>3</v>
      </c>
      <c r="FFJ3236" s="112" t="s">
        <v>50</v>
      </c>
      <c r="FFK3236" s="112" t="s">
        <v>52</v>
      </c>
      <c r="FFL3236" s="112" t="s">
        <v>13</v>
      </c>
      <c r="FFM3236" s="235" t="s">
        <v>189</v>
      </c>
      <c r="FFN3236" s="112" t="s">
        <v>0</v>
      </c>
      <c r="FFO3236" s="112" t="s">
        <v>1</v>
      </c>
      <c r="FFP3236" s="112" t="s">
        <v>2</v>
      </c>
      <c r="FFQ3236" s="112" t="s">
        <v>3</v>
      </c>
      <c r="FFR3236" s="112" t="s">
        <v>50</v>
      </c>
      <c r="FFS3236" s="112" t="s">
        <v>52</v>
      </c>
      <c r="FFT3236" s="112" t="s">
        <v>13</v>
      </c>
      <c r="FFU3236" s="235" t="s">
        <v>189</v>
      </c>
      <c r="FFV3236" s="112" t="s">
        <v>0</v>
      </c>
      <c r="FFW3236" s="112" t="s">
        <v>1</v>
      </c>
      <c r="FFX3236" s="112" t="s">
        <v>2</v>
      </c>
      <c r="FFY3236" s="112" t="s">
        <v>3</v>
      </c>
      <c r="FFZ3236" s="112" t="s">
        <v>50</v>
      </c>
      <c r="FGA3236" s="112" t="s">
        <v>52</v>
      </c>
      <c r="FGB3236" s="112" t="s">
        <v>13</v>
      </c>
      <c r="FGC3236" s="235" t="s">
        <v>189</v>
      </c>
      <c r="FGD3236" s="112" t="s">
        <v>0</v>
      </c>
      <c r="FGE3236" s="112" t="s">
        <v>1</v>
      </c>
      <c r="FGF3236" s="112" t="s">
        <v>2</v>
      </c>
      <c r="FGG3236" s="112" t="s">
        <v>3</v>
      </c>
      <c r="FGH3236" s="112" t="s">
        <v>50</v>
      </c>
      <c r="FGI3236" s="112" t="s">
        <v>52</v>
      </c>
      <c r="FGJ3236" s="112" t="s">
        <v>13</v>
      </c>
      <c r="FGK3236" s="235" t="s">
        <v>189</v>
      </c>
      <c r="FGL3236" s="112" t="s">
        <v>0</v>
      </c>
      <c r="FGM3236" s="112" t="s">
        <v>1</v>
      </c>
      <c r="FGN3236" s="112" t="s">
        <v>2</v>
      </c>
      <c r="FGO3236" s="112" t="s">
        <v>3</v>
      </c>
      <c r="FGP3236" s="112" t="s">
        <v>50</v>
      </c>
      <c r="FGQ3236" s="112" t="s">
        <v>52</v>
      </c>
      <c r="FGR3236" s="112" t="s">
        <v>13</v>
      </c>
      <c r="FGS3236" s="235" t="s">
        <v>189</v>
      </c>
      <c r="FGT3236" s="112" t="s">
        <v>0</v>
      </c>
      <c r="FGU3236" s="112" t="s">
        <v>1</v>
      </c>
      <c r="FGV3236" s="112" t="s">
        <v>2</v>
      </c>
      <c r="FGW3236" s="112" t="s">
        <v>3</v>
      </c>
      <c r="FGX3236" s="112" t="s">
        <v>50</v>
      </c>
      <c r="FGY3236" s="112" t="s">
        <v>52</v>
      </c>
      <c r="FGZ3236" s="112" t="s">
        <v>13</v>
      </c>
      <c r="FHA3236" s="235" t="s">
        <v>189</v>
      </c>
      <c r="FHB3236" s="112" t="s">
        <v>0</v>
      </c>
      <c r="FHC3236" s="112" t="s">
        <v>1</v>
      </c>
      <c r="FHD3236" s="112" t="s">
        <v>2</v>
      </c>
      <c r="FHE3236" s="112" t="s">
        <v>3</v>
      </c>
      <c r="FHF3236" s="112" t="s">
        <v>50</v>
      </c>
      <c r="FHG3236" s="112" t="s">
        <v>52</v>
      </c>
      <c r="FHH3236" s="112" t="s">
        <v>13</v>
      </c>
      <c r="FHI3236" s="235" t="s">
        <v>189</v>
      </c>
      <c r="FHJ3236" s="112" t="s">
        <v>0</v>
      </c>
      <c r="FHK3236" s="112" t="s">
        <v>1</v>
      </c>
      <c r="FHL3236" s="112" t="s">
        <v>2</v>
      </c>
      <c r="FHM3236" s="112" t="s">
        <v>3</v>
      </c>
      <c r="FHN3236" s="112" t="s">
        <v>50</v>
      </c>
      <c r="FHO3236" s="112" t="s">
        <v>52</v>
      </c>
      <c r="FHP3236" s="112" t="s">
        <v>13</v>
      </c>
      <c r="FHQ3236" s="235" t="s">
        <v>189</v>
      </c>
      <c r="FHR3236" s="112" t="s">
        <v>0</v>
      </c>
      <c r="FHS3236" s="112" t="s">
        <v>1</v>
      </c>
      <c r="FHT3236" s="112" t="s">
        <v>2</v>
      </c>
      <c r="FHU3236" s="112" t="s">
        <v>3</v>
      </c>
      <c r="FHV3236" s="112" t="s">
        <v>50</v>
      </c>
      <c r="FHW3236" s="112" t="s">
        <v>52</v>
      </c>
      <c r="FHX3236" s="112" t="s">
        <v>13</v>
      </c>
      <c r="FHY3236" s="235" t="s">
        <v>189</v>
      </c>
      <c r="FHZ3236" s="112" t="s">
        <v>0</v>
      </c>
      <c r="FIA3236" s="112" t="s">
        <v>1</v>
      </c>
      <c r="FIB3236" s="112" t="s">
        <v>2</v>
      </c>
      <c r="FIC3236" s="112" t="s">
        <v>3</v>
      </c>
      <c r="FID3236" s="112" t="s">
        <v>50</v>
      </c>
      <c r="FIE3236" s="112" t="s">
        <v>52</v>
      </c>
      <c r="FIF3236" s="112" t="s">
        <v>13</v>
      </c>
      <c r="FIG3236" s="235" t="s">
        <v>189</v>
      </c>
      <c r="FIH3236" s="112" t="s">
        <v>0</v>
      </c>
      <c r="FII3236" s="112" t="s">
        <v>1</v>
      </c>
      <c r="FIJ3236" s="112" t="s">
        <v>2</v>
      </c>
      <c r="FIK3236" s="112" t="s">
        <v>3</v>
      </c>
      <c r="FIL3236" s="112" t="s">
        <v>50</v>
      </c>
      <c r="FIM3236" s="112" t="s">
        <v>52</v>
      </c>
      <c r="FIN3236" s="112" t="s">
        <v>13</v>
      </c>
      <c r="FIO3236" s="235" t="s">
        <v>189</v>
      </c>
      <c r="FIP3236" s="112" t="s">
        <v>0</v>
      </c>
      <c r="FIQ3236" s="112" t="s">
        <v>1</v>
      </c>
      <c r="FIR3236" s="112" t="s">
        <v>2</v>
      </c>
      <c r="FIS3236" s="112" t="s">
        <v>3</v>
      </c>
      <c r="FIT3236" s="112" t="s">
        <v>50</v>
      </c>
      <c r="FIU3236" s="112" t="s">
        <v>52</v>
      </c>
      <c r="FIV3236" s="112" t="s">
        <v>13</v>
      </c>
      <c r="FIW3236" s="235" t="s">
        <v>189</v>
      </c>
      <c r="FIX3236" s="112" t="s">
        <v>0</v>
      </c>
      <c r="FIY3236" s="112" t="s">
        <v>1</v>
      </c>
      <c r="FIZ3236" s="112" t="s">
        <v>2</v>
      </c>
      <c r="FJA3236" s="112" t="s">
        <v>3</v>
      </c>
      <c r="FJB3236" s="112" t="s">
        <v>50</v>
      </c>
      <c r="FJC3236" s="112" t="s">
        <v>52</v>
      </c>
      <c r="FJD3236" s="112" t="s">
        <v>13</v>
      </c>
      <c r="FJE3236" s="235" t="s">
        <v>189</v>
      </c>
      <c r="FJF3236" s="112" t="s">
        <v>0</v>
      </c>
      <c r="FJG3236" s="112" t="s">
        <v>1</v>
      </c>
      <c r="FJH3236" s="112" t="s">
        <v>2</v>
      </c>
      <c r="FJI3236" s="112" t="s">
        <v>3</v>
      </c>
      <c r="FJJ3236" s="112" t="s">
        <v>50</v>
      </c>
      <c r="FJK3236" s="112" t="s">
        <v>52</v>
      </c>
      <c r="FJL3236" s="112" t="s">
        <v>13</v>
      </c>
      <c r="FJM3236" s="235" t="s">
        <v>189</v>
      </c>
      <c r="FJN3236" s="112" t="s">
        <v>0</v>
      </c>
      <c r="FJO3236" s="112" t="s">
        <v>1</v>
      </c>
      <c r="FJP3236" s="112" t="s">
        <v>2</v>
      </c>
      <c r="FJQ3236" s="112" t="s">
        <v>3</v>
      </c>
      <c r="FJR3236" s="112" t="s">
        <v>50</v>
      </c>
      <c r="FJS3236" s="112" t="s">
        <v>52</v>
      </c>
      <c r="FJT3236" s="112" t="s">
        <v>13</v>
      </c>
      <c r="FJU3236" s="235" t="s">
        <v>189</v>
      </c>
      <c r="FJV3236" s="112" t="s">
        <v>0</v>
      </c>
      <c r="FJW3236" s="112" t="s">
        <v>1</v>
      </c>
      <c r="FJX3236" s="112" t="s">
        <v>2</v>
      </c>
      <c r="FJY3236" s="112" t="s">
        <v>3</v>
      </c>
      <c r="FJZ3236" s="112" t="s">
        <v>50</v>
      </c>
      <c r="FKA3236" s="112" t="s">
        <v>52</v>
      </c>
      <c r="FKB3236" s="112" t="s">
        <v>13</v>
      </c>
      <c r="FKC3236" s="235" t="s">
        <v>189</v>
      </c>
      <c r="FKD3236" s="112" t="s">
        <v>0</v>
      </c>
      <c r="FKE3236" s="112" t="s">
        <v>1</v>
      </c>
      <c r="FKF3236" s="112" t="s">
        <v>2</v>
      </c>
      <c r="FKG3236" s="112" t="s">
        <v>3</v>
      </c>
      <c r="FKH3236" s="112" t="s">
        <v>50</v>
      </c>
      <c r="FKI3236" s="112" t="s">
        <v>52</v>
      </c>
      <c r="FKJ3236" s="112" t="s">
        <v>13</v>
      </c>
      <c r="FKK3236" s="235" t="s">
        <v>189</v>
      </c>
      <c r="FKL3236" s="112" t="s">
        <v>0</v>
      </c>
      <c r="FKM3236" s="112" t="s">
        <v>1</v>
      </c>
      <c r="FKN3236" s="112" t="s">
        <v>2</v>
      </c>
      <c r="FKO3236" s="112" t="s">
        <v>3</v>
      </c>
      <c r="FKP3236" s="112" t="s">
        <v>50</v>
      </c>
      <c r="FKQ3236" s="112" t="s">
        <v>52</v>
      </c>
      <c r="FKR3236" s="112" t="s">
        <v>13</v>
      </c>
      <c r="FKS3236" s="235" t="s">
        <v>189</v>
      </c>
      <c r="FKT3236" s="112" t="s">
        <v>0</v>
      </c>
      <c r="FKU3236" s="112" t="s">
        <v>1</v>
      </c>
      <c r="FKV3236" s="112" t="s">
        <v>2</v>
      </c>
      <c r="FKW3236" s="112" t="s">
        <v>3</v>
      </c>
      <c r="FKX3236" s="112" t="s">
        <v>50</v>
      </c>
      <c r="FKY3236" s="112" t="s">
        <v>52</v>
      </c>
      <c r="FKZ3236" s="112" t="s">
        <v>13</v>
      </c>
      <c r="FLA3236" s="235" t="s">
        <v>189</v>
      </c>
      <c r="FLB3236" s="112" t="s">
        <v>0</v>
      </c>
      <c r="FLC3236" s="112" t="s">
        <v>1</v>
      </c>
      <c r="FLD3236" s="112" t="s">
        <v>2</v>
      </c>
      <c r="FLE3236" s="112" t="s">
        <v>3</v>
      </c>
      <c r="FLF3236" s="112" t="s">
        <v>50</v>
      </c>
      <c r="FLG3236" s="112" t="s">
        <v>52</v>
      </c>
      <c r="FLH3236" s="112" t="s">
        <v>13</v>
      </c>
      <c r="FLI3236" s="235" t="s">
        <v>189</v>
      </c>
      <c r="FLJ3236" s="112" t="s">
        <v>0</v>
      </c>
      <c r="FLK3236" s="112" t="s">
        <v>1</v>
      </c>
      <c r="FLL3236" s="112" t="s">
        <v>2</v>
      </c>
      <c r="FLM3236" s="112" t="s">
        <v>3</v>
      </c>
      <c r="FLN3236" s="112" t="s">
        <v>50</v>
      </c>
      <c r="FLO3236" s="112" t="s">
        <v>52</v>
      </c>
      <c r="FLP3236" s="112" t="s">
        <v>13</v>
      </c>
      <c r="FLQ3236" s="235" t="s">
        <v>189</v>
      </c>
      <c r="FLR3236" s="112" t="s">
        <v>0</v>
      </c>
      <c r="FLS3236" s="112" t="s">
        <v>1</v>
      </c>
      <c r="FLT3236" s="112" t="s">
        <v>2</v>
      </c>
      <c r="FLU3236" s="112" t="s">
        <v>3</v>
      </c>
      <c r="FLV3236" s="112" t="s">
        <v>50</v>
      </c>
      <c r="FLW3236" s="112" t="s">
        <v>52</v>
      </c>
      <c r="FLX3236" s="112" t="s">
        <v>13</v>
      </c>
      <c r="FLY3236" s="235" t="s">
        <v>189</v>
      </c>
      <c r="FLZ3236" s="112" t="s">
        <v>0</v>
      </c>
      <c r="FMA3236" s="112" t="s">
        <v>1</v>
      </c>
      <c r="FMB3236" s="112" t="s">
        <v>2</v>
      </c>
      <c r="FMC3236" s="112" t="s">
        <v>3</v>
      </c>
      <c r="FMD3236" s="112" t="s">
        <v>50</v>
      </c>
      <c r="FME3236" s="112" t="s">
        <v>52</v>
      </c>
      <c r="FMF3236" s="112" t="s">
        <v>13</v>
      </c>
      <c r="FMG3236" s="235" t="s">
        <v>189</v>
      </c>
      <c r="FMH3236" s="112" t="s">
        <v>0</v>
      </c>
      <c r="FMI3236" s="112" t="s">
        <v>1</v>
      </c>
      <c r="FMJ3236" s="112" t="s">
        <v>2</v>
      </c>
      <c r="FMK3236" s="112" t="s">
        <v>3</v>
      </c>
      <c r="FML3236" s="112" t="s">
        <v>50</v>
      </c>
      <c r="FMM3236" s="112" t="s">
        <v>52</v>
      </c>
      <c r="FMN3236" s="112" t="s">
        <v>13</v>
      </c>
      <c r="FMO3236" s="235" t="s">
        <v>189</v>
      </c>
      <c r="FMP3236" s="112" t="s">
        <v>0</v>
      </c>
      <c r="FMQ3236" s="112" t="s">
        <v>1</v>
      </c>
      <c r="FMR3236" s="112" t="s">
        <v>2</v>
      </c>
      <c r="FMS3236" s="112" t="s">
        <v>3</v>
      </c>
      <c r="FMT3236" s="112" t="s">
        <v>50</v>
      </c>
      <c r="FMU3236" s="112" t="s">
        <v>52</v>
      </c>
      <c r="FMV3236" s="112" t="s">
        <v>13</v>
      </c>
      <c r="FMW3236" s="235" t="s">
        <v>189</v>
      </c>
      <c r="FMX3236" s="112" t="s">
        <v>0</v>
      </c>
      <c r="FMY3236" s="112" t="s">
        <v>1</v>
      </c>
      <c r="FMZ3236" s="112" t="s">
        <v>2</v>
      </c>
      <c r="FNA3236" s="112" t="s">
        <v>3</v>
      </c>
      <c r="FNB3236" s="112" t="s">
        <v>50</v>
      </c>
      <c r="FNC3236" s="112" t="s">
        <v>52</v>
      </c>
      <c r="FND3236" s="112" t="s">
        <v>13</v>
      </c>
      <c r="FNE3236" s="235" t="s">
        <v>189</v>
      </c>
      <c r="FNF3236" s="112" t="s">
        <v>0</v>
      </c>
      <c r="FNG3236" s="112" t="s">
        <v>1</v>
      </c>
      <c r="FNH3236" s="112" t="s">
        <v>2</v>
      </c>
      <c r="FNI3236" s="112" t="s">
        <v>3</v>
      </c>
      <c r="FNJ3236" s="112" t="s">
        <v>50</v>
      </c>
      <c r="FNK3236" s="112" t="s">
        <v>52</v>
      </c>
      <c r="FNL3236" s="112" t="s">
        <v>13</v>
      </c>
      <c r="FNM3236" s="235" t="s">
        <v>189</v>
      </c>
      <c r="FNN3236" s="112" t="s">
        <v>0</v>
      </c>
      <c r="FNO3236" s="112" t="s">
        <v>1</v>
      </c>
      <c r="FNP3236" s="112" t="s">
        <v>2</v>
      </c>
      <c r="FNQ3236" s="112" t="s">
        <v>3</v>
      </c>
      <c r="FNR3236" s="112" t="s">
        <v>50</v>
      </c>
      <c r="FNS3236" s="112" t="s">
        <v>52</v>
      </c>
      <c r="FNT3236" s="112" t="s">
        <v>13</v>
      </c>
      <c r="FNU3236" s="235" t="s">
        <v>189</v>
      </c>
      <c r="FNV3236" s="112" t="s">
        <v>0</v>
      </c>
      <c r="FNW3236" s="112" t="s">
        <v>1</v>
      </c>
      <c r="FNX3236" s="112" t="s">
        <v>2</v>
      </c>
      <c r="FNY3236" s="112" t="s">
        <v>3</v>
      </c>
      <c r="FNZ3236" s="112" t="s">
        <v>50</v>
      </c>
      <c r="FOA3236" s="112" t="s">
        <v>52</v>
      </c>
      <c r="FOB3236" s="112" t="s">
        <v>13</v>
      </c>
      <c r="FOC3236" s="235" t="s">
        <v>189</v>
      </c>
      <c r="FOD3236" s="112" t="s">
        <v>0</v>
      </c>
      <c r="FOE3236" s="112" t="s">
        <v>1</v>
      </c>
      <c r="FOF3236" s="112" t="s">
        <v>2</v>
      </c>
      <c r="FOG3236" s="112" t="s">
        <v>3</v>
      </c>
      <c r="FOH3236" s="112" t="s">
        <v>50</v>
      </c>
      <c r="FOI3236" s="112" t="s">
        <v>52</v>
      </c>
      <c r="FOJ3236" s="112" t="s">
        <v>13</v>
      </c>
      <c r="FOK3236" s="235" t="s">
        <v>189</v>
      </c>
      <c r="FOL3236" s="112" t="s">
        <v>0</v>
      </c>
      <c r="FOM3236" s="112" t="s">
        <v>1</v>
      </c>
      <c r="FON3236" s="112" t="s">
        <v>2</v>
      </c>
      <c r="FOO3236" s="112" t="s">
        <v>3</v>
      </c>
      <c r="FOP3236" s="112" t="s">
        <v>50</v>
      </c>
      <c r="FOQ3236" s="112" t="s">
        <v>52</v>
      </c>
      <c r="FOR3236" s="112" t="s">
        <v>13</v>
      </c>
      <c r="FOS3236" s="235" t="s">
        <v>189</v>
      </c>
      <c r="FOT3236" s="112" t="s">
        <v>0</v>
      </c>
      <c r="FOU3236" s="112" t="s">
        <v>1</v>
      </c>
      <c r="FOV3236" s="112" t="s">
        <v>2</v>
      </c>
      <c r="FOW3236" s="112" t="s">
        <v>3</v>
      </c>
      <c r="FOX3236" s="112" t="s">
        <v>50</v>
      </c>
      <c r="FOY3236" s="112" t="s">
        <v>52</v>
      </c>
      <c r="FOZ3236" s="112" t="s">
        <v>13</v>
      </c>
      <c r="FPA3236" s="235" t="s">
        <v>189</v>
      </c>
      <c r="FPB3236" s="112" t="s">
        <v>0</v>
      </c>
      <c r="FPC3236" s="112" t="s">
        <v>1</v>
      </c>
      <c r="FPD3236" s="112" t="s">
        <v>2</v>
      </c>
      <c r="FPE3236" s="112" t="s">
        <v>3</v>
      </c>
      <c r="FPF3236" s="112" t="s">
        <v>50</v>
      </c>
      <c r="FPG3236" s="112" t="s">
        <v>52</v>
      </c>
      <c r="FPH3236" s="112" t="s">
        <v>13</v>
      </c>
      <c r="FPI3236" s="235" t="s">
        <v>189</v>
      </c>
      <c r="FPJ3236" s="112" t="s">
        <v>0</v>
      </c>
      <c r="FPK3236" s="112" t="s">
        <v>1</v>
      </c>
      <c r="FPL3236" s="112" t="s">
        <v>2</v>
      </c>
      <c r="FPM3236" s="112" t="s">
        <v>3</v>
      </c>
      <c r="FPN3236" s="112" t="s">
        <v>50</v>
      </c>
      <c r="FPO3236" s="112" t="s">
        <v>52</v>
      </c>
      <c r="FPP3236" s="112" t="s">
        <v>13</v>
      </c>
      <c r="FPQ3236" s="235" t="s">
        <v>189</v>
      </c>
      <c r="FPR3236" s="112" t="s">
        <v>0</v>
      </c>
      <c r="FPS3236" s="112" t="s">
        <v>1</v>
      </c>
      <c r="FPT3236" s="112" t="s">
        <v>2</v>
      </c>
      <c r="FPU3236" s="112" t="s">
        <v>3</v>
      </c>
      <c r="FPV3236" s="112" t="s">
        <v>50</v>
      </c>
      <c r="FPW3236" s="112" t="s">
        <v>52</v>
      </c>
      <c r="FPX3236" s="112" t="s">
        <v>13</v>
      </c>
      <c r="FPY3236" s="235" t="s">
        <v>189</v>
      </c>
      <c r="FPZ3236" s="112" t="s">
        <v>0</v>
      </c>
      <c r="FQA3236" s="112" t="s">
        <v>1</v>
      </c>
      <c r="FQB3236" s="112" t="s">
        <v>2</v>
      </c>
      <c r="FQC3236" s="112" t="s">
        <v>3</v>
      </c>
      <c r="FQD3236" s="112" t="s">
        <v>50</v>
      </c>
      <c r="FQE3236" s="112" t="s">
        <v>52</v>
      </c>
      <c r="FQF3236" s="112" t="s">
        <v>13</v>
      </c>
      <c r="FQG3236" s="235" t="s">
        <v>189</v>
      </c>
      <c r="FQH3236" s="112" t="s">
        <v>0</v>
      </c>
      <c r="FQI3236" s="112" t="s">
        <v>1</v>
      </c>
      <c r="FQJ3236" s="112" t="s">
        <v>2</v>
      </c>
      <c r="FQK3236" s="112" t="s">
        <v>3</v>
      </c>
      <c r="FQL3236" s="112" t="s">
        <v>50</v>
      </c>
      <c r="FQM3236" s="112" t="s">
        <v>52</v>
      </c>
      <c r="FQN3236" s="112" t="s">
        <v>13</v>
      </c>
      <c r="FQO3236" s="235" t="s">
        <v>189</v>
      </c>
      <c r="FQP3236" s="112" t="s">
        <v>0</v>
      </c>
      <c r="FQQ3236" s="112" t="s">
        <v>1</v>
      </c>
      <c r="FQR3236" s="112" t="s">
        <v>2</v>
      </c>
      <c r="FQS3236" s="112" t="s">
        <v>3</v>
      </c>
      <c r="FQT3236" s="112" t="s">
        <v>50</v>
      </c>
      <c r="FQU3236" s="112" t="s">
        <v>52</v>
      </c>
      <c r="FQV3236" s="112" t="s">
        <v>13</v>
      </c>
      <c r="FQW3236" s="235" t="s">
        <v>189</v>
      </c>
      <c r="FQX3236" s="112" t="s">
        <v>0</v>
      </c>
      <c r="FQY3236" s="112" t="s">
        <v>1</v>
      </c>
      <c r="FQZ3236" s="112" t="s">
        <v>2</v>
      </c>
      <c r="FRA3236" s="112" t="s">
        <v>3</v>
      </c>
      <c r="FRB3236" s="112" t="s">
        <v>50</v>
      </c>
      <c r="FRC3236" s="112" t="s">
        <v>52</v>
      </c>
      <c r="FRD3236" s="112" t="s">
        <v>13</v>
      </c>
      <c r="FRE3236" s="235" t="s">
        <v>189</v>
      </c>
      <c r="FRF3236" s="112" t="s">
        <v>0</v>
      </c>
      <c r="FRG3236" s="112" t="s">
        <v>1</v>
      </c>
      <c r="FRH3236" s="112" t="s">
        <v>2</v>
      </c>
      <c r="FRI3236" s="112" t="s">
        <v>3</v>
      </c>
      <c r="FRJ3236" s="112" t="s">
        <v>50</v>
      </c>
      <c r="FRK3236" s="112" t="s">
        <v>52</v>
      </c>
      <c r="FRL3236" s="112" t="s">
        <v>13</v>
      </c>
      <c r="FRM3236" s="235" t="s">
        <v>189</v>
      </c>
      <c r="FRN3236" s="112" t="s">
        <v>0</v>
      </c>
      <c r="FRO3236" s="112" t="s">
        <v>1</v>
      </c>
      <c r="FRP3236" s="112" t="s">
        <v>2</v>
      </c>
      <c r="FRQ3236" s="112" t="s">
        <v>3</v>
      </c>
      <c r="FRR3236" s="112" t="s">
        <v>50</v>
      </c>
      <c r="FRS3236" s="112" t="s">
        <v>52</v>
      </c>
      <c r="FRT3236" s="112" t="s">
        <v>13</v>
      </c>
      <c r="FRU3236" s="235" t="s">
        <v>189</v>
      </c>
      <c r="FRV3236" s="112" t="s">
        <v>0</v>
      </c>
      <c r="FRW3236" s="112" t="s">
        <v>1</v>
      </c>
      <c r="FRX3236" s="112" t="s">
        <v>2</v>
      </c>
      <c r="FRY3236" s="112" t="s">
        <v>3</v>
      </c>
      <c r="FRZ3236" s="112" t="s">
        <v>50</v>
      </c>
      <c r="FSA3236" s="112" t="s">
        <v>52</v>
      </c>
      <c r="FSB3236" s="112" t="s">
        <v>13</v>
      </c>
      <c r="FSC3236" s="235" t="s">
        <v>189</v>
      </c>
      <c r="FSD3236" s="112" t="s">
        <v>0</v>
      </c>
      <c r="FSE3236" s="112" t="s">
        <v>1</v>
      </c>
      <c r="FSF3236" s="112" t="s">
        <v>2</v>
      </c>
      <c r="FSG3236" s="112" t="s">
        <v>3</v>
      </c>
      <c r="FSH3236" s="112" t="s">
        <v>50</v>
      </c>
      <c r="FSI3236" s="112" t="s">
        <v>52</v>
      </c>
      <c r="FSJ3236" s="112" t="s">
        <v>13</v>
      </c>
      <c r="FSK3236" s="235" t="s">
        <v>189</v>
      </c>
      <c r="FSL3236" s="112" t="s">
        <v>0</v>
      </c>
      <c r="FSM3236" s="112" t="s">
        <v>1</v>
      </c>
      <c r="FSN3236" s="112" t="s">
        <v>2</v>
      </c>
      <c r="FSO3236" s="112" t="s">
        <v>3</v>
      </c>
      <c r="FSP3236" s="112" t="s">
        <v>50</v>
      </c>
      <c r="FSQ3236" s="112" t="s">
        <v>52</v>
      </c>
      <c r="FSR3236" s="112" t="s">
        <v>13</v>
      </c>
      <c r="FSS3236" s="235" t="s">
        <v>189</v>
      </c>
      <c r="FST3236" s="112" t="s">
        <v>0</v>
      </c>
      <c r="FSU3236" s="112" t="s">
        <v>1</v>
      </c>
      <c r="FSV3236" s="112" t="s">
        <v>2</v>
      </c>
      <c r="FSW3236" s="112" t="s">
        <v>3</v>
      </c>
      <c r="FSX3236" s="112" t="s">
        <v>50</v>
      </c>
      <c r="FSY3236" s="112" t="s">
        <v>52</v>
      </c>
      <c r="FSZ3236" s="112" t="s">
        <v>13</v>
      </c>
      <c r="FTA3236" s="235" t="s">
        <v>189</v>
      </c>
      <c r="FTB3236" s="112" t="s">
        <v>0</v>
      </c>
      <c r="FTC3236" s="112" t="s">
        <v>1</v>
      </c>
      <c r="FTD3236" s="112" t="s">
        <v>2</v>
      </c>
      <c r="FTE3236" s="112" t="s">
        <v>3</v>
      </c>
      <c r="FTF3236" s="112" t="s">
        <v>50</v>
      </c>
      <c r="FTG3236" s="112" t="s">
        <v>52</v>
      </c>
      <c r="FTH3236" s="112" t="s">
        <v>13</v>
      </c>
      <c r="FTI3236" s="235" t="s">
        <v>189</v>
      </c>
      <c r="FTJ3236" s="112" t="s">
        <v>0</v>
      </c>
      <c r="FTK3236" s="112" t="s">
        <v>1</v>
      </c>
      <c r="FTL3236" s="112" t="s">
        <v>2</v>
      </c>
      <c r="FTM3236" s="112" t="s">
        <v>3</v>
      </c>
      <c r="FTN3236" s="112" t="s">
        <v>50</v>
      </c>
      <c r="FTO3236" s="112" t="s">
        <v>52</v>
      </c>
      <c r="FTP3236" s="112" t="s">
        <v>13</v>
      </c>
      <c r="FTQ3236" s="235" t="s">
        <v>189</v>
      </c>
      <c r="FTR3236" s="112" t="s">
        <v>0</v>
      </c>
      <c r="FTS3236" s="112" t="s">
        <v>1</v>
      </c>
      <c r="FTT3236" s="112" t="s">
        <v>2</v>
      </c>
      <c r="FTU3236" s="112" t="s">
        <v>3</v>
      </c>
      <c r="FTV3236" s="112" t="s">
        <v>50</v>
      </c>
      <c r="FTW3236" s="112" t="s">
        <v>52</v>
      </c>
      <c r="FTX3236" s="112" t="s">
        <v>13</v>
      </c>
      <c r="FTY3236" s="235" t="s">
        <v>189</v>
      </c>
      <c r="FTZ3236" s="112" t="s">
        <v>0</v>
      </c>
      <c r="FUA3236" s="112" t="s">
        <v>1</v>
      </c>
      <c r="FUB3236" s="112" t="s">
        <v>2</v>
      </c>
      <c r="FUC3236" s="112" t="s">
        <v>3</v>
      </c>
      <c r="FUD3236" s="112" t="s">
        <v>50</v>
      </c>
      <c r="FUE3236" s="112" t="s">
        <v>52</v>
      </c>
      <c r="FUF3236" s="112" t="s">
        <v>13</v>
      </c>
      <c r="FUG3236" s="235" t="s">
        <v>189</v>
      </c>
      <c r="FUH3236" s="112" t="s">
        <v>0</v>
      </c>
      <c r="FUI3236" s="112" t="s">
        <v>1</v>
      </c>
      <c r="FUJ3236" s="112" t="s">
        <v>2</v>
      </c>
      <c r="FUK3236" s="112" t="s">
        <v>3</v>
      </c>
      <c r="FUL3236" s="112" t="s">
        <v>50</v>
      </c>
      <c r="FUM3236" s="112" t="s">
        <v>52</v>
      </c>
      <c r="FUN3236" s="112" t="s">
        <v>13</v>
      </c>
      <c r="FUO3236" s="235" t="s">
        <v>189</v>
      </c>
      <c r="FUP3236" s="112" t="s">
        <v>0</v>
      </c>
      <c r="FUQ3236" s="112" t="s">
        <v>1</v>
      </c>
      <c r="FUR3236" s="112" t="s">
        <v>2</v>
      </c>
      <c r="FUS3236" s="112" t="s">
        <v>3</v>
      </c>
      <c r="FUT3236" s="112" t="s">
        <v>50</v>
      </c>
      <c r="FUU3236" s="112" t="s">
        <v>52</v>
      </c>
      <c r="FUV3236" s="112" t="s">
        <v>13</v>
      </c>
      <c r="FUW3236" s="235" t="s">
        <v>189</v>
      </c>
      <c r="FUX3236" s="112" t="s">
        <v>0</v>
      </c>
      <c r="FUY3236" s="112" t="s">
        <v>1</v>
      </c>
      <c r="FUZ3236" s="112" t="s">
        <v>2</v>
      </c>
      <c r="FVA3236" s="112" t="s">
        <v>3</v>
      </c>
      <c r="FVB3236" s="112" t="s">
        <v>50</v>
      </c>
      <c r="FVC3236" s="112" t="s">
        <v>52</v>
      </c>
      <c r="FVD3236" s="112" t="s">
        <v>13</v>
      </c>
      <c r="FVE3236" s="235" t="s">
        <v>189</v>
      </c>
      <c r="FVF3236" s="112" t="s">
        <v>0</v>
      </c>
      <c r="FVG3236" s="112" t="s">
        <v>1</v>
      </c>
      <c r="FVH3236" s="112" t="s">
        <v>2</v>
      </c>
      <c r="FVI3236" s="112" t="s">
        <v>3</v>
      </c>
      <c r="FVJ3236" s="112" t="s">
        <v>50</v>
      </c>
      <c r="FVK3236" s="112" t="s">
        <v>52</v>
      </c>
      <c r="FVL3236" s="112" t="s">
        <v>13</v>
      </c>
      <c r="FVM3236" s="235" t="s">
        <v>189</v>
      </c>
      <c r="FVN3236" s="112" t="s">
        <v>0</v>
      </c>
      <c r="FVO3236" s="112" t="s">
        <v>1</v>
      </c>
      <c r="FVP3236" s="112" t="s">
        <v>2</v>
      </c>
      <c r="FVQ3236" s="112" t="s">
        <v>3</v>
      </c>
      <c r="FVR3236" s="112" t="s">
        <v>50</v>
      </c>
      <c r="FVS3236" s="112" t="s">
        <v>52</v>
      </c>
      <c r="FVT3236" s="112" t="s">
        <v>13</v>
      </c>
      <c r="FVU3236" s="235" t="s">
        <v>189</v>
      </c>
      <c r="FVV3236" s="112" t="s">
        <v>0</v>
      </c>
      <c r="FVW3236" s="112" t="s">
        <v>1</v>
      </c>
      <c r="FVX3236" s="112" t="s">
        <v>2</v>
      </c>
      <c r="FVY3236" s="112" t="s">
        <v>3</v>
      </c>
      <c r="FVZ3236" s="112" t="s">
        <v>50</v>
      </c>
      <c r="FWA3236" s="112" t="s">
        <v>52</v>
      </c>
      <c r="FWB3236" s="112" t="s">
        <v>13</v>
      </c>
      <c r="FWC3236" s="235" t="s">
        <v>189</v>
      </c>
      <c r="FWD3236" s="112" t="s">
        <v>0</v>
      </c>
      <c r="FWE3236" s="112" t="s">
        <v>1</v>
      </c>
      <c r="FWF3236" s="112" t="s">
        <v>2</v>
      </c>
      <c r="FWG3236" s="112" t="s">
        <v>3</v>
      </c>
      <c r="FWH3236" s="112" t="s">
        <v>50</v>
      </c>
      <c r="FWI3236" s="112" t="s">
        <v>52</v>
      </c>
      <c r="FWJ3236" s="112" t="s">
        <v>13</v>
      </c>
      <c r="FWK3236" s="235" t="s">
        <v>189</v>
      </c>
      <c r="FWL3236" s="112" t="s">
        <v>0</v>
      </c>
      <c r="FWM3236" s="112" t="s">
        <v>1</v>
      </c>
      <c r="FWN3236" s="112" t="s">
        <v>2</v>
      </c>
      <c r="FWO3236" s="112" t="s">
        <v>3</v>
      </c>
      <c r="FWP3236" s="112" t="s">
        <v>50</v>
      </c>
      <c r="FWQ3236" s="112" t="s">
        <v>52</v>
      </c>
      <c r="FWR3236" s="112" t="s">
        <v>13</v>
      </c>
      <c r="FWS3236" s="235" t="s">
        <v>189</v>
      </c>
      <c r="FWT3236" s="112" t="s">
        <v>0</v>
      </c>
      <c r="FWU3236" s="112" t="s">
        <v>1</v>
      </c>
      <c r="FWV3236" s="112" t="s">
        <v>2</v>
      </c>
      <c r="FWW3236" s="112" t="s">
        <v>3</v>
      </c>
      <c r="FWX3236" s="112" t="s">
        <v>50</v>
      </c>
      <c r="FWY3236" s="112" t="s">
        <v>52</v>
      </c>
      <c r="FWZ3236" s="112" t="s">
        <v>13</v>
      </c>
      <c r="FXA3236" s="235" t="s">
        <v>189</v>
      </c>
      <c r="FXB3236" s="112" t="s">
        <v>0</v>
      </c>
      <c r="FXC3236" s="112" t="s">
        <v>1</v>
      </c>
      <c r="FXD3236" s="112" t="s">
        <v>2</v>
      </c>
      <c r="FXE3236" s="112" t="s">
        <v>3</v>
      </c>
      <c r="FXF3236" s="112" t="s">
        <v>50</v>
      </c>
      <c r="FXG3236" s="112" t="s">
        <v>52</v>
      </c>
      <c r="FXH3236" s="112" t="s">
        <v>13</v>
      </c>
      <c r="FXI3236" s="235" t="s">
        <v>189</v>
      </c>
      <c r="FXJ3236" s="112" t="s">
        <v>0</v>
      </c>
      <c r="FXK3236" s="112" t="s">
        <v>1</v>
      </c>
      <c r="FXL3236" s="112" t="s">
        <v>2</v>
      </c>
      <c r="FXM3236" s="112" t="s">
        <v>3</v>
      </c>
      <c r="FXN3236" s="112" t="s">
        <v>50</v>
      </c>
      <c r="FXO3236" s="112" t="s">
        <v>52</v>
      </c>
      <c r="FXP3236" s="112" t="s">
        <v>13</v>
      </c>
      <c r="FXQ3236" s="235" t="s">
        <v>189</v>
      </c>
      <c r="FXR3236" s="112" t="s">
        <v>0</v>
      </c>
      <c r="FXS3236" s="112" t="s">
        <v>1</v>
      </c>
      <c r="FXT3236" s="112" t="s">
        <v>2</v>
      </c>
      <c r="FXU3236" s="112" t="s">
        <v>3</v>
      </c>
      <c r="FXV3236" s="112" t="s">
        <v>50</v>
      </c>
      <c r="FXW3236" s="112" t="s">
        <v>52</v>
      </c>
      <c r="FXX3236" s="112" t="s">
        <v>13</v>
      </c>
      <c r="FXY3236" s="235" t="s">
        <v>189</v>
      </c>
      <c r="FXZ3236" s="112" t="s">
        <v>0</v>
      </c>
      <c r="FYA3236" s="112" t="s">
        <v>1</v>
      </c>
      <c r="FYB3236" s="112" t="s">
        <v>2</v>
      </c>
      <c r="FYC3236" s="112" t="s">
        <v>3</v>
      </c>
      <c r="FYD3236" s="112" t="s">
        <v>50</v>
      </c>
      <c r="FYE3236" s="112" t="s">
        <v>52</v>
      </c>
      <c r="FYF3236" s="112" t="s">
        <v>13</v>
      </c>
      <c r="FYG3236" s="235" t="s">
        <v>189</v>
      </c>
      <c r="FYH3236" s="112" t="s">
        <v>0</v>
      </c>
      <c r="FYI3236" s="112" t="s">
        <v>1</v>
      </c>
      <c r="FYJ3236" s="112" t="s">
        <v>2</v>
      </c>
      <c r="FYK3236" s="112" t="s">
        <v>3</v>
      </c>
      <c r="FYL3236" s="112" t="s">
        <v>50</v>
      </c>
      <c r="FYM3236" s="112" t="s">
        <v>52</v>
      </c>
      <c r="FYN3236" s="112" t="s">
        <v>13</v>
      </c>
      <c r="FYO3236" s="235" t="s">
        <v>189</v>
      </c>
      <c r="FYP3236" s="112" t="s">
        <v>0</v>
      </c>
      <c r="FYQ3236" s="112" t="s">
        <v>1</v>
      </c>
      <c r="FYR3236" s="112" t="s">
        <v>2</v>
      </c>
      <c r="FYS3236" s="112" t="s">
        <v>3</v>
      </c>
      <c r="FYT3236" s="112" t="s">
        <v>50</v>
      </c>
      <c r="FYU3236" s="112" t="s">
        <v>52</v>
      </c>
      <c r="FYV3236" s="112" t="s">
        <v>13</v>
      </c>
      <c r="FYW3236" s="235" t="s">
        <v>189</v>
      </c>
      <c r="FYX3236" s="112" t="s">
        <v>0</v>
      </c>
      <c r="FYY3236" s="112" t="s">
        <v>1</v>
      </c>
      <c r="FYZ3236" s="112" t="s">
        <v>2</v>
      </c>
      <c r="FZA3236" s="112" t="s">
        <v>3</v>
      </c>
      <c r="FZB3236" s="112" t="s">
        <v>50</v>
      </c>
      <c r="FZC3236" s="112" t="s">
        <v>52</v>
      </c>
      <c r="FZD3236" s="112" t="s">
        <v>13</v>
      </c>
      <c r="FZE3236" s="235" t="s">
        <v>189</v>
      </c>
      <c r="FZF3236" s="112" t="s">
        <v>0</v>
      </c>
      <c r="FZG3236" s="112" t="s">
        <v>1</v>
      </c>
      <c r="FZH3236" s="112" t="s">
        <v>2</v>
      </c>
      <c r="FZI3236" s="112" t="s">
        <v>3</v>
      </c>
      <c r="FZJ3236" s="112" t="s">
        <v>50</v>
      </c>
      <c r="FZK3236" s="112" t="s">
        <v>52</v>
      </c>
      <c r="FZL3236" s="112" t="s">
        <v>13</v>
      </c>
      <c r="FZM3236" s="235" t="s">
        <v>189</v>
      </c>
      <c r="FZN3236" s="112" t="s">
        <v>0</v>
      </c>
      <c r="FZO3236" s="112" t="s">
        <v>1</v>
      </c>
      <c r="FZP3236" s="112" t="s">
        <v>2</v>
      </c>
      <c r="FZQ3236" s="112" t="s">
        <v>3</v>
      </c>
      <c r="FZR3236" s="112" t="s">
        <v>50</v>
      </c>
      <c r="FZS3236" s="112" t="s">
        <v>52</v>
      </c>
      <c r="FZT3236" s="112" t="s">
        <v>13</v>
      </c>
      <c r="FZU3236" s="235" t="s">
        <v>189</v>
      </c>
      <c r="FZV3236" s="112" t="s">
        <v>0</v>
      </c>
      <c r="FZW3236" s="112" t="s">
        <v>1</v>
      </c>
      <c r="FZX3236" s="112" t="s">
        <v>2</v>
      </c>
      <c r="FZY3236" s="112" t="s">
        <v>3</v>
      </c>
      <c r="FZZ3236" s="112" t="s">
        <v>50</v>
      </c>
      <c r="GAA3236" s="112" t="s">
        <v>52</v>
      </c>
      <c r="GAB3236" s="112" t="s">
        <v>13</v>
      </c>
      <c r="GAC3236" s="235" t="s">
        <v>189</v>
      </c>
      <c r="GAD3236" s="112" t="s">
        <v>0</v>
      </c>
      <c r="GAE3236" s="112" t="s">
        <v>1</v>
      </c>
      <c r="GAF3236" s="112" t="s">
        <v>2</v>
      </c>
      <c r="GAG3236" s="112" t="s">
        <v>3</v>
      </c>
      <c r="GAH3236" s="112" t="s">
        <v>50</v>
      </c>
      <c r="GAI3236" s="112" t="s">
        <v>52</v>
      </c>
      <c r="GAJ3236" s="112" t="s">
        <v>13</v>
      </c>
      <c r="GAK3236" s="235" t="s">
        <v>189</v>
      </c>
      <c r="GAL3236" s="112" t="s">
        <v>0</v>
      </c>
      <c r="GAM3236" s="112" t="s">
        <v>1</v>
      </c>
      <c r="GAN3236" s="112" t="s">
        <v>2</v>
      </c>
      <c r="GAO3236" s="112" t="s">
        <v>3</v>
      </c>
      <c r="GAP3236" s="112" t="s">
        <v>50</v>
      </c>
      <c r="GAQ3236" s="112" t="s">
        <v>52</v>
      </c>
      <c r="GAR3236" s="112" t="s">
        <v>13</v>
      </c>
      <c r="GAS3236" s="235" t="s">
        <v>189</v>
      </c>
      <c r="GAT3236" s="112" t="s">
        <v>0</v>
      </c>
      <c r="GAU3236" s="112" t="s">
        <v>1</v>
      </c>
      <c r="GAV3236" s="112" t="s">
        <v>2</v>
      </c>
      <c r="GAW3236" s="112" t="s">
        <v>3</v>
      </c>
      <c r="GAX3236" s="112" t="s">
        <v>50</v>
      </c>
      <c r="GAY3236" s="112" t="s">
        <v>52</v>
      </c>
      <c r="GAZ3236" s="112" t="s">
        <v>13</v>
      </c>
      <c r="GBA3236" s="235" t="s">
        <v>189</v>
      </c>
      <c r="GBB3236" s="112" t="s">
        <v>0</v>
      </c>
      <c r="GBC3236" s="112" t="s">
        <v>1</v>
      </c>
      <c r="GBD3236" s="112" t="s">
        <v>2</v>
      </c>
      <c r="GBE3236" s="112" t="s">
        <v>3</v>
      </c>
      <c r="GBF3236" s="112" t="s">
        <v>50</v>
      </c>
      <c r="GBG3236" s="112" t="s">
        <v>52</v>
      </c>
      <c r="GBH3236" s="112" t="s">
        <v>13</v>
      </c>
      <c r="GBI3236" s="235" t="s">
        <v>189</v>
      </c>
      <c r="GBJ3236" s="112" t="s">
        <v>0</v>
      </c>
      <c r="GBK3236" s="112" t="s">
        <v>1</v>
      </c>
      <c r="GBL3236" s="112" t="s">
        <v>2</v>
      </c>
      <c r="GBM3236" s="112" t="s">
        <v>3</v>
      </c>
      <c r="GBN3236" s="112" t="s">
        <v>50</v>
      </c>
      <c r="GBO3236" s="112" t="s">
        <v>52</v>
      </c>
      <c r="GBP3236" s="112" t="s">
        <v>13</v>
      </c>
      <c r="GBQ3236" s="235" t="s">
        <v>189</v>
      </c>
      <c r="GBR3236" s="112" t="s">
        <v>0</v>
      </c>
      <c r="GBS3236" s="112" t="s">
        <v>1</v>
      </c>
      <c r="GBT3236" s="112" t="s">
        <v>2</v>
      </c>
      <c r="GBU3236" s="112" t="s">
        <v>3</v>
      </c>
      <c r="GBV3236" s="112" t="s">
        <v>50</v>
      </c>
      <c r="GBW3236" s="112" t="s">
        <v>52</v>
      </c>
      <c r="GBX3236" s="112" t="s">
        <v>13</v>
      </c>
      <c r="GBY3236" s="235" t="s">
        <v>189</v>
      </c>
      <c r="GBZ3236" s="112" t="s">
        <v>0</v>
      </c>
      <c r="GCA3236" s="112" t="s">
        <v>1</v>
      </c>
      <c r="GCB3236" s="112" t="s">
        <v>2</v>
      </c>
      <c r="GCC3236" s="112" t="s">
        <v>3</v>
      </c>
      <c r="GCD3236" s="112" t="s">
        <v>50</v>
      </c>
      <c r="GCE3236" s="112" t="s">
        <v>52</v>
      </c>
      <c r="GCF3236" s="112" t="s">
        <v>13</v>
      </c>
      <c r="GCG3236" s="235" t="s">
        <v>189</v>
      </c>
      <c r="GCH3236" s="112" t="s">
        <v>0</v>
      </c>
      <c r="GCI3236" s="112" t="s">
        <v>1</v>
      </c>
      <c r="GCJ3236" s="112" t="s">
        <v>2</v>
      </c>
      <c r="GCK3236" s="112" t="s">
        <v>3</v>
      </c>
      <c r="GCL3236" s="112" t="s">
        <v>50</v>
      </c>
      <c r="GCM3236" s="112" t="s">
        <v>52</v>
      </c>
      <c r="GCN3236" s="112" t="s">
        <v>13</v>
      </c>
      <c r="GCO3236" s="235" t="s">
        <v>189</v>
      </c>
      <c r="GCP3236" s="112" t="s">
        <v>0</v>
      </c>
      <c r="GCQ3236" s="112" t="s">
        <v>1</v>
      </c>
      <c r="GCR3236" s="112" t="s">
        <v>2</v>
      </c>
      <c r="GCS3236" s="112" t="s">
        <v>3</v>
      </c>
      <c r="GCT3236" s="112" t="s">
        <v>50</v>
      </c>
      <c r="GCU3236" s="112" t="s">
        <v>52</v>
      </c>
      <c r="GCV3236" s="112" t="s">
        <v>13</v>
      </c>
      <c r="GCW3236" s="235" t="s">
        <v>189</v>
      </c>
      <c r="GCX3236" s="112" t="s">
        <v>0</v>
      </c>
      <c r="GCY3236" s="112" t="s">
        <v>1</v>
      </c>
      <c r="GCZ3236" s="112" t="s">
        <v>2</v>
      </c>
      <c r="GDA3236" s="112" t="s">
        <v>3</v>
      </c>
      <c r="GDB3236" s="112" t="s">
        <v>50</v>
      </c>
      <c r="GDC3236" s="112" t="s">
        <v>52</v>
      </c>
      <c r="GDD3236" s="112" t="s">
        <v>13</v>
      </c>
      <c r="GDE3236" s="235" t="s">
        <v>189</v>
      </c>
      <c r="GDF3236" s="112" t="s">
        <v>0</v>
      </c>
      <c r="GDG3236" s="112" t="s">
        <v>1</v>
      </c>
      <c r="GDH3236" s="112" t="s">
        <v>2</v>
      </c>
      <c r="GDI3236" s="112" t="s">
        <v>3</v>
      </c>
      <c r="GDJ3236" s="112" t="s">
        <v>50</v>
      </c>
      <c r="GDK3236" s="112" t="s">
        <v>52</v>
      </c>
      <c r="GDL3236" s="112" t="s">
        <v>13</v>
      </c>
      <c r="GDM3236" s="235" t="s">
        <v>189</v>
      </c>
      <c r="GDN3236" s="112" t="s">
        <v>0</v>
      </c>
      <c r="GDO3236" s="112" t="s">
        <v>1</v>
      </c>
      <c r="GDP3236" s="112" t="s">
        <v>2</v>
      </c>
      <c r="GDQ3236" s="112" t="s">
        <v>3</v>
      </c>
      <c r="GDR3236" s="112" t="s">
        <v>50</v>
      </c>
      <c r="GDS3236" s="112" t="s">
        <v>52</v>
      </c>
      <c r="GDT3236" s="112" t="s">
        <v>13</v>
      </c>
      <c r="GDU3236" s="235" t="s">
        <v>189</v>
      </c>
      <c r="GDV3236" s="112" t="s">
        <v>0</v>
      </c>
      <c r="GDW3236" s="112" t="s">
        <v>1</v>
      </c>
      <c r="GDX3236" s="112" t="s">
        <v>2</v>
      </c>
      <c r="GDY3236" s="112" t="s">
        <v>3</v>
      </c>
      <c r="GDZ3236" s="112" t="s">
        <v>50</v>
      </c>
      <c r="GEA3236" s="112" t="s">
        <v>52</v>
      </c>
      <c r="GEB3236" s="112" t="s">
        <v>13</v>
      </c>
      <c r="GEC3236" s="235" t="s">
        <v>189</v>
      </c>
      <c r="GED3236" s="112" t="s">
        <v>0</v>
      </c>
      <c r="GEE3236" s="112" t="s">
        <v>1</v>
      </c>
      <c r="GEF3236" s="112" t="s">
        <v>2</v>
      </c>
      <c r="GEG3236" s="112" t="s">
        <v>3</v>
      </c>
      <c r="GEH3236" s="112" t="s">
        <v>50</v>
      </c>
      <c r="GEI3236" s="112" t="s">
        <v>52</v>
      </c>
      <c r="GEJ3236" s="112" t="s">
        <v>13</v>
      </c>
      <c r="GEK3236" s="235" t="s">
        <v>189</v>
      </c>
      <c r="GEL3236" s="112" t="s">
        <v>0</v>
      </c>
      <c r="GEM3236" s="112" t="s">
        <v>1</v>
      </c>
      <c r="GEN3236" s="112" t="s">
        <v>2</v>
      </c>
      <c r="GEO3236" s="112" t="s">
        <v>3</v>
      </c>
      <c r="GEP3236" s="112" t="s">
        <v>50</v>
      </c>
      <c r="GEQ3236" s="112" t="s">
        <v>52</v>
      </c>
      <c r="GER3236" s="112" t="s">
        <v>13</v>
      </c>
      <c r="GES3236" s="235" t="s">
        <v>189</v>
      </c>
      <c r="GET3236" s="112" t="s">
        <v>0</v>
      </c>
      <c r="GEU3236" s="112" t="s">
        <v>1</v>
      </c>
      <c r="GEV3236" s="112" t="s">
        <v>2</v>
      </c>
      <c r="GEW3236" s="112" t="s">
        <v>3</v>
      </c>
      <c r="GEX3236" s="112" t="s">
        <v>50</v>
      </c>
      <c r="GEY3236" s="112" t="s">
        <v>52</v>
      </c>
      <c r="GEZ3236" s="112" t="s">
        <v>13</v>
      </c>
      <c r="GFA3236" s="235" t="s">
        <v>189</v>
      </c>
      <c r="GFB3236" s="112" t="s">
        <v>0</v>
      </c>
      <c r="GFC3236" s="112" t="s">
        <v>1</v>
      </c>
      <c r="GFD3236" s="112" t="s">
        <v>2</v>
      </c>
      <c r="GFE3236" s="112" t="s">
        <v>3</v>
      </c>
      <c r="GFF3236" s="112" t="s">
        <v>50</v>
      </c>
      <c r="GFG3236" s="112" t="s">
        <v>52</v>
      </c>
      <c r="GFH3236" s="112" t="s">
        <v>13</v>
      </c>
      <c r="GFI3236" s="235" t="s">
        <v>189</v>
      </c>
      <c r="GFJ3236" s="112" t="s">
        <v>0</v>
      </c>
      <c r="GFK3236" s="112" t="s">
        <v>1</v>
      </c>
      <c r="GFL3236" s="112" t="s">
        <v>2</v>
      </c>
      <c r="GFM3236" s="112" t="s">
        <v>3</v>
      </c>
      <c r="GFN3236" s="112" t="s">
        <v>50</v>
      </c>
      <c r="GFO3236" s="112" t="s">
        <v>52</v>
      </c>
      <c r="GFP3236" s="112" t="s">
        <v>13</v>
      </c>
      <c r="GFQ3236" s="235" t="s">
        <v>189</v>
      </c>
      <c r="GFR3236" s="112" t="s">
        <v>0</v>
      </c>
      <c r="GFS3236" s="112" t="s">
        <v>1</v>
      </c>
      <c r="GFT3236" s="112" t="s">
        <v>2</v>
      </c>
      <c r="GFU3236" s="112" t="s">
        <v>3</v>
      </c>
      <c r="GFV3236" s="112" t="s">
        <v>50</v>
      </c>
      <c r="GFW3236" s="112" t="s">
        <v>52</v>
      </c>
      <c r="GFX3236" s="112" t="s">
        <v>13</v>
      </c>
      <c r="GFY3236" s="235" t="s">
        <v>189</v>
      </c>
      <c r="GFZ3236" s="112" t="s">
        <v>0</v>
      </c>
      <c r="GGA3236" s="112" t="s">
        <v>1</v>
      </c>
      <c r="GGB3236" s="112" t="s">
        <v>2</v>
      </c>
      <c r="GGC3236" s="112" t="s">
        <v>3</v>
      </c>
      <c r="GGD3236" s="112" t="s">
        <v>50</v>
      </c>
      <c r="GGE3236" s="112" t="s">
        <v>52</v>
      </c>
      <c r="GGF3236" s="112" t="s">
        <v>13</v>
      </c>
      <c r="GGG3236" s="235" t="s">
        <v>189</v>
      </c>
      <c r="GGH3236" s="112" t="s">
        <v>0</v>
      </c>
      <c r="GGI3236" s="112" t="s">
        <v>1</v>
      </c>
      <c r="GGJ3236" s="112" t="s">
        <v>2</v>
      </c>
      <c r="GGK3236" s="112" t="s">
        <v>3</v>
      </c>
      <c r="GGL3236" s="112" t="s">
        <v>50</v>
      </c>
      <c r="GGM3236" s="112" t="s">
        <v>52</v>
      </c>
      <c r="GGN3236" s="112" t="s">
        <v>13</v>
      </c>
      <c r="GGO3236" s="235" t="s">
        <v>189</v>
      </c>
      <c r="GGP3236" s="112" t="s">
        <v>0</v>
      </c>
      <c r="GGQ3236" s="112" t="s">
        <v>1</v>
      </c>
      <c r="GGR3236" s="112" t="s">
        <v>2</v>
      </c>
      <c r="GGS3236" s="112" t="s">
        <v>3</v>
      </c>
      <c r="GGT3236" s="112" t="s">
        <v>50</v>
      </c>
      <c r="GGU3236" s="112" t="s">
        <v>52</v>
      </c>
      <c r="GGV3236" s="112" t="s">
        <v>13</v>
      </c>
      <c r="GGW3236" s="235" t="s">
        <v>189</v>
      </c>
      <c r="GGX3236" s="112" t="s">
        <v>0</v>
      </c>
      <c r="GGY3236" s="112" t="s">
        <v>1</v>
      </c>
      <c r="GGZ3236" s="112" t="s">
        <v>2</v>
      </c>
      <c r="GHA3236" s="112" t="s">
        <v>3</v>
      </c>
      <c r="GHB3236" s="112" t="s">
        <v>50</v>
      </c>
      <c r="GHC3236" s="112" t="s">
        <v>52</v>
      </c>
      <c r="GHD3236" s="112" t="s">
        <v>13</v>
      </c>
      <c r="GHE3236" s="235" t="s">
        <v>189</v>
      </c>
      <c r="GHF3236" s="112" t="s">
        <v>0</v>
      </c>
      <c r="GHG3236" s="112" t="s">
        <v>1</v>
      </c>
      <c r="GHH3236" s="112" t="s">
        <v>2</v>
      </c>
      <c r="GHI3236" s="112" t="s">
        <v>3</v>
      </c>
      <c r="GHJ3236" s="112" t="s">
        <v>50</v>
      </c>
      <c r="GHK3236" s="112" t="s">
        <v>52</v>
      </c>
      <c r="GHL3236" s="112" t="s">
        <v>13</v>
      </c>
      <c r="GHM3236" s="235" t="s">
        <v>189</v>
      </c>
      <c r="GHN3236" s="112" t="s">
        <v>0</v>
      </c>
      <c r="GHO3236" s="112" t="s">
        <v>1</v>
      </c>
      <c r="GHP3236" s="112" t="s">
        <v>2</v>
      </c>
      <c r="GHQ3236" s="112" t="s">
        <v>3</v>
      </c>
      <c r="GHR3236" s="112" t="s">
        <v>50</v>
      </c>
      <c r="GHS3236" s="112" t="s">
        <v>52</v>
      </c>
      <c r="GHT3236" s="112" t="s">
        <v>13</v>
      </c>
      <c r="GHU3236" s="235" t="s">
        <v>189</v>
      </c>
      <c r="GHV3236" s="112" t="s">
        <v>0</v>
      </c>
      <c r="GHW3236" s="112" t="s">
        <v>1</v>
      </c>
      <c r="GHX3236" s="112" t="s">
        <v>2</v>
      </c>
      <c r="GHY3236" s="112" t="s">
        <v>3</v>
      </c>
      <c r="GHZ3236" s="112" t="s">
        <v>50</v>
      </c>
      <c r="GIA3236" s="112" t="s">
        <v>52</v>
      </c>
      <c r="GIB3236" s="112" t="s">
        <v>13</v>
      </c>
      <c r="GIC3236" s="235" t="s">
        <v>189</v>
      </c>
      <c r="GID3236" s="112" t="s">
        <v>0</v>
      </c>
      <c r="GIE3236" s="112" t="s">
        <v>1</v>
      </c>
      <c r="GIF3236" s="112" t="s">
        <v>2</v>
      </c>
      <c r="GIG3236" s="112" t="s">
        <v>3</v>
      </c>
      <c r="GIH3236" s="112" t="s">
        <v>50</v>
      </c>
      <c r="GII3236" s="112" t="s">
        <v>52</v>
      </c>
      <c r="GIJ3236" s="112" t="s">
        <v>13</v>
      </c>
      <c r="GIK3236" s="235" t="s">
        <v>189</v>
      </c>
      <c r="GIL3236" s="112" t="s">
        <v>0</v>
      </c>
      <c r="GIM3236" s="112" t="s">
        <v>1</v>
      </c>
      <c r="GIN3236" s="112" t="s">
        <v>2</v>
      </c>
      <c r="GIO3236" s="112" t="s">
        <v>3</v>
      </c>
      <c r="GIP3236" s="112" t="s">
        <v>50</v>
      </c>
      <c r="GIQ3236" s="112" t="s">
        <v>52</v>
      </c>
      <c r="GIR3236" s="112" t="s">
        <v>13</v>
      </c>
      <c r="GIS3236" s="235" t="s">
        <v>189</v>
      </c>
      <c r="GIT3236" s="112" t="s">
        <v>0</v>
      </c>
      <c r="GIU3236" s="112" t="s">
        <v>1</v>
      </c>
      <c r="GIV3236" s="112" t="s">
        <v>2</v>
      </c>
      <c r="GIW3236" s="112" t="s">
        <v>3</v>
      </c>
      <c r="GIX3236" s="112" t="s">
        <v>50</v>
      </c>
      <c r="GIY3236" s="112" t="s">
        <v>52</v>
      </c>
      <c r="GIZ3236" s="112" t="s">
        <v>13</v>
      </c>
      <c r="GJA3236" s="235" t="s">
        <v>189</v>
      </c>
      <c r="GJB3236" s="112" t="s">
        <v>0</v>
      </c>
      <c r="GJC3236" s="112" t="s">
        <v>1</v>
      </c>
      <c r="GJD3236" s="112" t="s">
        <v>2</v>
      </c>
      <c r="GJE3236" s="112" t="s">
        <v>3</v>
      </c>
      <c r="GJF3236" s="112" t="s">
        <v>50</v>
      </c>
      <c r="GJG3236" s="112" t="s">
        <v>52</v>
      </c>
      <c r="GJH3236" s="112" t="s">
        <v>13</v>
      </c>
      <c r="GJI3236" s="235" t="s">
        <v>189</v>
      </c>
      <c r="GJJ3236" s="112" t="s">
        <v>0</v>
      </c>
      <c r="GJK3236" s="112" t="s">
        <v>1</v>
      </c>
      <c r="GJL3236" s="112" t="s">
        <v>2</v>
      </c>
      <c r="GJM3236" s="112" t="s">
        <v>3</v>
      </c>
      <c r="GJN3236" s="112" t="s">
        <v>50</v>
      </c>
      <c r="GJO3236" s="112" t="s">
        <v>52</v>
      </c>
      <c r="GJP3236" s="112" t="s">
        <v>13</v>
      </c>
      <c r="GJQ3236" s="235" t="s">
        <v>189</v>
      </c>
      <c r="GJR3236" s="112" t="s">
        <v>0</v>
      </c>
      <c r="GJS3236" s="112" t="s">
        <v>1</v>
      </c>
      <c r="GJT3236" s="112" t="s">
        <v>2</v>
      </c>
      <c r="GJU3236" s="112" t="s">
        <v>3</v>
      </c>
      <c r="GJV3236" s="112" t="s">
        <v>50</v>
      </c>
      <c r="GJW3236" s="112" t="s">
        <v>52</v>
      </c>
      <c r="GJX3236" s="112" t="s">
        <v>13</v>
      </c>
      <c r="GJY3236" s="235" t="s">
        <v>189</v>
      </c>
      <c r="GJZ3236" s="112" t="s">
        <v>0</v>
      </c>
      <c r="GKA3236" s="112" t="s">
        <v>1</v>
      </c>
      <c r="GKB3236" s="112" t="s">
        <v>2</v>
      </c>
      <c r="GKC3236" s="112" t="s">
        <v>3</v>
      </c>
      <c r="GKD3236" s="112" t="s">
        <v>50</v>
      </c>
      <c r="GKE3236" s="112" t="s">
        <v>52</v>
      </c>
      <c r="GKF3236" s="112" t="s">
        <v>13</v>
      </c>
      <c r="GKG3236" s="235" t="s">
        <v>189</v>
      </c>
      <c r="GKH3236" s="112" t="s">
        <v>0</v>
      </c>
      <c r="GKI3236" s="112" t="s">
        <v>1</v>
      </c>
      <c r="GKJ3236" s="112" t="s">
        <v>2</v>
      </c>
      <c r="GKK3236" s="112" t="s">
        <v>3</v>
      </c>
      <c r="GKL3236" s="112" t="s">
        <v>50</v>
      </c>
      <c r="GKM3236" s="112" t="s">
        <v>52</v>
      </c>
      <c r="GKN3236" s="112" t="s">
        <v>13</v>
      </c>
      <c r="GKO3236" s="235" t="s">
        <v>189</v>
      </c>
      <c r="GKP3236" s="112" t="s">
        <v>0</v>
      </c>
      <c r="GKQ3236" s="112" t="s">
        <v>1</v>
      </c>
      <c r="GKR3236" s="112" t="s">
        <v>2</v>
      </c>
      <c r="GKS3236" s="112" t="s">
        <v>3</v>
      </c>
      <c r="GKT3236" s="112" t="s">
        <v>50</v>
      </c>
      <c r="GKU3236" s="112" t="s">
        <v>52</v>
      </c>
      <c r="GKV3236" s="112" t="s">
        <v>13</v>
      </c>
      <c r="GKW3236" s="235" t="s">
        <v>189</v>
      </c>
      <c r="GKX3236" s="112" t="s">
        <v>0</v>
      </c>
      <c r="GKY3236" s="112" t="s">
        <v>1</v>
      </c>
      <c r="GKZ3236" s="112" t="s">
        <v>2</v>
      </c>
      <c r="GLA3236" s="112" t="s">
        <v>3</v>
      </c>
      <c r="GLB3236" s="112" t="s">
        <v>50</v>
      </c>
      <c r="GLC3236" s="112" t="s">
        <v>52</v>
      </c>
      <c r="GLD3236" s="112" t="s">
        <v>13</v>
      </c>
      <c r="GLE3236" s="235" t="s">
        <v>189</v>
      </c>
      <c r="GLF3236" s="112" t="s">
        <v>0</v>
      </c>
      <c r="GLG3236" s="112" t="s">
        <v>1</v>
      </c>
      <c r="GLH3236" s="112" t="s">
        <v>2</v>
      </c>
      <c r="GLI3236" s="112" t="s">
        <v>3</v>
      </c>
      <c r="GLJ3236" s="112" t="s">
        <v>50</v>
      </c>
      <c r="GLK3236" s="112" t="s">
        <v>52</v>
      </c>
      <c r="GLL3236" s="112" t="s">
        <v>13</v>
      </c>
      <c r="GLM3236" s="235" t="s">
        <v>189</v>
      </c>
      <c r="GLN3236" s="112" t="s">
        <v>0</v>
      </c>
      <c r="GLO3236" s="112" t="s">
        <v>1</v>
      </c>
      <c r="GLP3236" s="112" t="s">
        <v>2</v>
      </c>
      <c r="GLQ3236" s="112" t="s">
        <v>3</v>
      </c>
      <c r="GLR3236" s="112" t="s">
        <v>50</v>
      </c>
      <c r="GLS3236" s="112" t="s">
        <v>52</v>
      </c>
      <c r="GLT3236" s="112" t="s">
        <v>13</v>
      </c>
      <c r="GLU3236" s="235" t="s">
        <v>189</v>
      </c>
      <c r="GLV3236" s="112" t="s">
        <v>0</v>
      </c>
      <c r="GLW3236" s="112" t="s">
        <v>1</v>
      </c>
      <c r="GLX3236" s="112" t="s">
        <v>2</v>
      </c>
      <c r="GLY3236" s="112" t="s">
        <v>3</v>
      </c>
      <c r="GLZ3236" s="112" t="s">
        <v>50</v>
      </c>
      <c r="GMA3236" s="112" t="s">
        <v>52</v>
      </c>
      <c r="GMB3236" s="112" t="s">
        <v>13</v>
      </c>
      <c r="GMC3236" s="235" t="s">
        <v>189</v>
      </c>
      <c r="GMD3236" s="112" t="s">
        <v>0</v>
      </c>
      <c r="GME3236" s="112" t="s">
        <v>1</v>
      </c>
      <c r="GMF3236" s="112" t="s">
        <v>2</v>
      </c>
      <c r="GMG3236" s="112" t="s">
        <v>3</v>
      </c>
      <c r="GMH3236" s="112" t="s">
        <v>50</v>
      </c>
      <c r="GMI3236" s="112" t="s">
        <v>52</v>
      </c>
      <c r="GMJ3236" s="112" t="s">
        <v>13</v>
      </c>
      <c r="GMK3236" s="235" t="s">
        <v>189</v>
      </c>
      <c r="GML3236" s="112" t="s">
        <v>0</v>
      </c>
      <c r="GMM3236" s="112" t="s">
        <v>1</v>
      </c>
      <c r="GMN3236" s="112" t="s">
        <v>2</v>
      </c>
      <c r="GMO3236" s="112" t="s">
        <v>3</v>
      </c>
      <c r="GMP3236" s="112" t="s">
        <v>50</v>
      </c>
      <c r="GMQ3236" s="112" t="s">
        <v>52</v>
      </c>
      <c r="GMR3236" s="112" t="s">
        <v>13</v>
      </c>
      <c r="GMS3236" s="235" t="s">
        <v>189</v>
      </c>
      <c r="GMT3236" s="112" t="s">
        <v>0</v>
      </c>
      <c r="GMU3236" s="112" t="s">
        <v>1</v>
      </c>
      <c r="GMV3236" s="112" t="s">
        <v>2</v>
      </c>
      <c r="GMW3236" s="112" t="s">
        <v>3</v>
      </c>
      <c r="GMX3236" s="112" t="s">
        <v>50</v>
      </c>
      <c r="GMY3236" s="112" t="s">
        <v>52</v>
      </c>
      <c r="GMZ3236" s="112" t="s">
        <v>13</v>
      </c>
      <c r="GNA3236" s="235" t="s">
        <v>189</v>
      </c>
      <c r="GNB3236" s="112" t="s">
        <v>0</v>
      </c>
      <c r="GNC3236" s="112" t="s">
        <v>1</v>
      </c>
      <c r="GND3236" s="112" t="s">
        <v>2</v>
      </c>
      <c r="GNE3236" s="112" t="s">
        <v>3</v>
      </c>
      <c r="GNF3236" s="112" t="s">
        <v>50</v>
      </c>
      <c r="GNG3236" s="112" t="s">
        <v>52</v>
      </c>
      <c r="GNH3236" s="112" t="s">
        <v>13</v>
      </c>
      <c r="GNI3236" s="235" t="s">
        <v>189</v>
      </c>
      <c r="GNJ3236" s="112" t="s">
        <v>0</v>
      </c>
      <c r="GNK3236" s="112" t="s">
        <v>1</v>
      </c>
      <c r="GNL3236" s="112" t="s">
        <v>2</v>
      </c>
      <c r="GNM3236" s="112" t="s">
        <v>3</v>
      </c>
      <c r="GNN3236" s="112" t="s">
        <v>50</v>
      </c>
      <c r="GNO3236" s="112" t="s">
        <v>52</v>
      </c>
      <c r="GNP3236" s="112" t="s">
        <v>13</v>
      </c>
      <c r="GNQ3236" s="235" t="s">
        <v>189</v>
      </c>
      <c r="GNR3236" s="112" t="s">
        <v>0</v>
      </c>
      <c r="GNS3236" s="112" t="s">
        <v>1</v>
      </c>
      <c r="GNT3236" s="112" t="s">
        <v>2</v>
      </c>
      <c r="GNU3236" s="112" t="s">
        <v>3</v>
      </c>
      <c r="GNV3236" s="112" t="s">
        <v>50</v>
      </c>
      <c r="GNW3236" s="112" t="s">
        <v>52</v>
      </c>
      <c r="GNX3236" s="112" t="s">
        <v>13</v>
      </c>
      <c r="GNY3236" s="235" t="s">
        <v>189</v>
      </c>
      <c r="GNZ3236" s="112" t="s">
        <v>0</v>
      </c>
      <c r="GOA3236" s="112" t="s">
        <v>1</v>
      </c>
      <c r="GOB3236" s="112" t="s">
        <v>2</v>
      </c>
      <c r="GOC3236" s="112" t="s">
        <v>3</v>
      </c>
      <c r="GOD3236" s="112" t="s">
        <v>50</v>
      </c>
      <c r="GOE3236" s="112" t="s">
        <v>52</v>
      </c>
      <c r="GOF3236" s="112" t="s">
        <v>13</v>
      </c>
      <c r="GOG3236" s="235" t="s">
        <v>189</v>
      </c>
      <c r="GOH3236" s="112" t="s">
        <v>0</v>
      </c>
      <c r="GOI3236" s="112" t="s">
        <v>1</v>
      </c>
      <c r="GOJ3236" s="112" t="s">
        <v>2</v>
      </c>
      <c r="GOK3236" s="112" t="s">
        <v>3</v>
      </c>
      <c r="GOL3236" s="112" t="s">
        <v>50</v>
      </c>
      <c r="GOM3236" s="112" t="s">
        <v>52</v>
      </c>
      <c r="GON3236" s="112" t="s">
        <v>13</v>
      </c>
      <c r="GOO3236" s="235" t="s">
        <v>189</v>
      </c>
      <c r="GOP3236" s="112" t="s">
        <v>0</v>
      </c>
      <c r="GOQ3236" s="112" t="s">
        <v>1</v>
      </c>
      <c r="GOR3236" s="112" t="s">
        <v>2</v>
      </c>
      <c r="GOS3236" s="112" t="s">
        <v>3</v>
      </c>
      <c r="GOT3236" s="112" t="s">
        <v>50</v>
      </c>
      <c r="GOU3236" s="112" t="s">
        <v>52</v>
      </c>
      <c r="GOV3236" s="112" t="s">
        <v>13</v>
      </c>
      <c r="GOW3236" s="235" t="s">
        <v>189</v>
      </c>
      <c r="GOX3236" s="112" t="s">
        <v>0</v>
      </c>
      <c r="GOY3236" s="112" t="s">
        <v>1</v>
      </c>
      <c r="GOZ3236" s="112" t="s">
        <v>2</v>
      </c>
      <c r="GPA3236" s="112" t="s">
        <v>3</v>
      </c>
      <c r="GPB3236" s="112" t="s">
        <v>50</v>
      </c>
      <c r="GPC3236" s="112" t="s">
        <v>52</v>
      </c>
      <c r="GPD3236" s="112" t="s">
        <v>13</v>
      </c>
      <c r="GPE3236" s="235" t="s">
        <v>189</v>
      </c>
      <c r="GPF3236" s="112" t="s">
        <v>0</v>
      </c>
      <c r="GPG3236" s="112" t="s">
        <v>1</v>
      </c>
      <c r="GPH3236" s="112" t="s">
        <v>2</v>
      </c>
      <c r="GPI3236" s="112" t="s">
        <v>3</v>
      </c>
      <c r="GPJ3236" s="112" t="s">
        <v>50</v>
      </c>
      <c r="GPK3236" s="112" t="s">
        <v>52</v>
      </c>
      <c r="GPL3236" s="112" t="s">
        <v>13</v>
      </c>
      <c r="GPM3236" s="235" t="s">
        <v>189</v>
      </c>
      <c r="GPN3236" s="112" t="s">
        <v>0</v>
      </c>
      <c r="GPO3236" s="112" t="s">
        <v>1</v>
      </c>
      <c r="GPP3236" s="112" t="s">
        <v>2</v>
      </c>
      <c r="GPQ3236" s="112" t="s">
        <v>3</v>
      </c>
      <c r="GPR3236" s="112" t="s">
        <v>50</v>
      </c>
      <c r="GPS3236" s="112" t="s">
        <v>52</v>
      </c>
      <c r="GPT3236" s="112" t="s">
        <v>13</v>
      </c>
      <c r="GPU3236" s="235" t="s">
        <v>189</v>
      </c>
      <c r="GPV3236" s="112" t="s">
        <v>0</v>
      </c>
      <c r="GPW3236" s="112" t="s">
        <v>1</v>
      </c>
      <c r="GPX3236" s="112" t="s">
        <v>2</v>
      </c>
      <c r="GPY3236" s="112" t="s">
        <v>3</v>
      </c>
      <c r="GPZ3236" s="112" t="s">
        <v>50</v>
      </c>
      <c r="GQA3236" s="112" t="s">
        <v>52</v>
      </c>
      <c r="GQB3236" s="112" t="s">
        <v>13</v>
      </c>
      <c r="GQC3236" s="235" t="s">
        <v>189</v>
      </c>
      <c r="GQD3236" s="112" t="s">
        <v>0</v>
      </c>
      <c r="GQE3236" s="112" t="s">
        <v>1</v>
      </c>
      <c r="GQF3236" s="112" t="s">
        <v>2</v>
      </c>
      <c r="GQG3236" s="112" t="s">
        <v>3</v>
      </c>
      <c r="GQH3236" s="112" t="s">
        <v>50</v>
      </c>
      <c r="GQI3236" s="112" t="s">
        <v>52</v>
      </c>
      <c r="GQJ3236" s="112" t="s">
        <v>13</v>
      </c>
      <c r="GQK3236" s="235" t="s">
        <v>189</v>
      </c>
      <c r="GQL3236" s="112" t="s">
        <v>0</v>
      </c>
      <c r="GQM3236" s="112" t="s">
        <v>1</v>
      </c>
      <c r="GQN3236" s="112" t="s">
        <v>2</v>
      </c>
      <c r="GQO3236" s="112" t="s">
        <v>3</v>
      </c>
      <c r="GQP3236" s="112" t="s">
        <v>50</v>
      </c>
      <c r="GQQ3236" s="112" t="s">
        <v>52</v>
      </c>
      <c r="GQR3236" s="112" t="s">
        <v>13</v>
      </c>
      <c r="GQS3236" s="235" t="s">
        <v>189</v>
      </c>
      <c r="GQT3236" s="112" t="s">
        <v>0</v>
      </c>
      <c r="GQU3236" s="112" t="s">
        <v>1</v>
      </c>
      <c r="GQV3236" s="112" t="s">
        <v>2</v>
      </c>
      <c r="GQW3236" s="112" t="s">
        <v>3</v>
      </c>
      <c r="GQX3236" s="112" t="s">
        <v>50</v>
      </c>
      <c r="GQY3236" s="112" t="s">
        <v>52</v>
      </c>
      <c r="GQZ3236" s="112" t="s">
        <v>13</v>
      </c>
      <c r="GRA3236" s="235" t="s">
        <v>189</v>
      </c>
      <c r="GRB3236" s="112" t="s">
        <v>0</v>
      </c>
      <c r="GRC3236" s="112" t="s">
        <v>1</v>
      </c>
      <c r="GRD3236" s="112" t="s">
        <v>2</v>
      </c>
      <c r="GRE3236" s="112" t="s">
        <v>3</v>
      </c>
      <c r="GRF3236" s="112" t="s">
        <v>50</v>
      </c>
      <c r="GRG3236" s="112" t="s">
        <v>52</v>
      </c>
      <c r="GRH3236" s="112" t="s">
        <v>13</v>
      </c>
      <c r="GRI3236" s="235" t="s">
        <v>189</v>
      </c>
      <c r="GRJ3236" s="112" t="s">
        <v>0</v>
      </c>
      <c r="GRK3236" s="112" t="s">
        <v>1</v>
      </c>
      <c r="GRL3236" s="112" t="s">
        <v>2</v>
      </c>
      <c r="GRM3236" s="112" t="s">
        <v>3</v>
      </c>
      <c r="GRN3236" s="112" t="s">
        <v>50</v>
      </c>
      <c r="GRO3236" s="112" t="s">
        <v>52</v>
      </c>
      <c r="GRP3236" s="112" t="s">
        <v>13</v>
      </c>
      <c r="GRQ3236" s="235" t="s">
        <v>189</v>
      </c>
      <c r="GRR3236" s="112" t="s">
        <v>0</v>
      </c>
      <c r="GRS3236" s="112" t="s">
        <v>1</v>
      </c>
      <c r="GRT3236" s="112" t="s">
        <v>2</v>
      </c>
      <c r="GRU3236" s="112" t="s">
        <v>3</v>
      </c>
      <c r="GRV3236" s="112" t="s">
        <v>50</v>
      </c>
      <c r="GRW3236" s="112" t="s">
        <v>52</v>
      </c>
      <c r="GRX3236" s="112" t="s">
        <v>13</v>
      </c>
      <c r="GRY3236" s="235" t="s">
        <v>189</v>
      </c>
      <c r="GRZ3236" s="112" t="s">
        <v>0</v>
      </c>
      <c r="GSA3236" s="112" t="s">
        <v>1</v>
      </c>
      <c r="GSB3236" s="112" t="s">
        <v>2</v>
      </c>
      <c r="GSC3236" s="112" t="s">
        <v>3</v>
      </c>
      <c r="GSD3236" s="112" t="s">
        <v>50</v>
      </c>
      <c r="GSE3236" s="112" t="s">
        <v>52</v>
      </c>
      <c r="GSF3236" s="112" t="s">
        <v>13</v>
      </c>
      <c r="GSG3236" s="235" t="s">
        <v>189</v>
      </c>
      <c r="GSH3236" s="112" t="s">
        <v>0</v>
      </c>
      <c r="GSI3236" s="112" t="s">
        <v>1</v>
      </c>
      <c r="GSJ3236" s="112" t="s">
        <v>2</v>
      </c>
      <c r="GSK3236" s="112" t="s">
        <v>3</v>
      </c>
      <c r="GSL3236" s="112" t="s">
        <v>50</v>
      </c>
      <c r="GSM3236" s="112" t="s">
        <v>52</v>
      </c>
      <c r="GSN3236" s="112" t="s">
        <v>13</v>
      </c>
      <c r="GSO3236" s="235" t="s">
        <v>189</v>
      </c>
      <c r="GSP3236" s="112" t="s">
        <v>0</v>
      </c>
      <c r="GSQ3236" s="112" t="s">
        <v>1</v>
      </c>
      <c r="GSR3236" s="112" t="s">
        <v>2</v>
      </c>
      <c r="GSS3236" s="112" t="s">
        <v>3</v>
      </c>
      <c r="GST3236" s="112" t="s">
        <v>50</v>
      </c>
      <c r="GSU3236" s="112" t="s">
        <v>52</v>
      </c>
      <c r="GSV3236" s="112" t="s">
        <v>13</v>
      </c>
      <c r="GSW3236" s="235" t="s">
        <v>189</v>
      </c>
      <c r="GSX3236" s="112" t="s">
        <v>0</v>
      </c>
      <c r="GSY3236" s="112" t="s">
        <v>1</v>
      </c>
      <c r="GSZ3236" s="112" t="s">
        <v>2</v>
      </c>
      <c r="GTA3236" s="112" t="s">
        <v>3</v>
      </c>
      <c r="GTB3236" s="112" t="s">
        <v>50</v>
      </c>
      <c r="GTC3236" s="112" t="s">
        <v>52</v>
      </c>
      <c r="GTD3236" s="112" t="s">
        <v>13</v>
      </c>
      <c r="GTE3236" s="235" t="s">
        <v>189</v>
      </c>
      <c r="GTF3236" s="112" t="s">
        <v>0</v>
      </c>
      <c r="GTG3236" s="112" t="s">
        <v>1</v>
      </c>
      <c r="GTH3236" s="112" t="s">
        <v>2</v>
      </c>
      <c r="GTI3236" s="112" t="s">
        <v>3</v>
      </c>
      <c r="GTJ3236" s="112" t="s">
        <v>50</v>
      </c>
      <c r="GTK3236" s="112" t="s">
        <v>52</v>
      </c>
      <c r="GTL3236" s="112" t="s">
        <v>13</v>
      </c>
      <c r="GTM3236" s="235" t="s">
        <v>189</v>
      </c>
      <c r="GTN3236" s="112" t="s">
        <v>0</v>
      </c>
      <c r="GTO3236" s="112" t="s">
        <v>1</v>
      </c>
      <c r="GTP3236" s="112" t="s">
        <v>2</v>
      </c>
      <c r="GTQ3236" s="112" t="s">
        <v>3</v>
      </c>
      <c r="GTR3236" s="112" t="s">
        <v>50</v>
      </c>
      <c r="GTS3236" s="112" t="s">
        <v>52</v>
      </c>
      <c r="GTT3236" s="112" t="s">
        <v>13</v>
      </c>
      <c r="GTU3236" s="235" t="s">
        <v>189</v>
      </c>
      <c r="GTV3236" s="112" t="s">
        <v>0</v>
      </c>
      <c r="GTW3236" s="112" t="s">
        <v>1</v>
      </c>
      <c r="GTX3236" s="112" t="s">
        <v>2</v>
      </c>
      <c r="GTY3236" s="112" t="s">
        <v>3</v>
      </c>
      <c r="GTZ3236" s="112" t="s">
        <v>50</v>
      </c>
      <c r="GUA3236" s="112" t="s">
        <v>52</v>
      </c>
      <c r="GUB3236" s="112" t="s">
        <v>13</v>
      </c>
      <c r="GUC3236" s="235" t="s">
        <v>189</v>
      </c>
      <c r="GUD3236" s="112" t="s">
        <v>0</v>
      </c>
      <c r="GUE3236" s="112" t="s">
        <v>1</v>
      </c>
      <c r="GUF3236" s="112" t="s">
        <v>2</v>
      </c>
      <c r="GUG3236" s="112" t="s">
        <v>3</v>
      </c>
      <c r="GUH3236" s="112" t="s">
        <v>50</v>
      </c>
      <c r="GUI3236" s="112" t="s">
        <v>52</v>
      </c>
      <c r="GUJ3236" s="112" t="s">
        <v>13</v>
      </c>
      <c r="GUK3236" s="235" t="s">
        <v>189</v>
      </c>
      <c r="GUL3236" s="112" t="s">
        <v>0</v>
      </c>
      <c r="GUM3236" s="112" t="s">
        <v>1</v>
      </c>
      <c r="GUN3236" s="112" t="s">
        <v>2</v>
      </c>
      <c r="GUO3236" s="112" t="s">
        <v>3</v>
      </c>
      <c r="GUP3236" s="112" t="s">
        <v>50</v>
      </c>
      <c r="GUQ3236" s="112" t="s">
        <v>52</v>
      </c>
      <c r="GUR3236" s="112" t="s">
        <v>13</v>
      </c>
      <c r="GUS3236" s="235" t="s">
        <v>189</v>
      </c>
      <c r="GUT3236" s="112" t="s">
        <v>0</v>
      </c>
      <c r="GUU3236" s="112" t="s">
        <v>1</v>
      </c>
      <c r="GUV3236" s="112" t="s">
        <v>2</v>
      </c>
      <c r="GUW3236" s="112" t="s">
        <v>3</v>
      </c>
      <c r="GUX3236" s="112" t="s">
        <v>50</v>
      </c>
      <c r="GUY3236" s="112" t="s">
        <v>52</v>
      </c>
      <c r="GUZ3236" s="112" t="s">
        <v>13</v>
      </c>
      <c r="GVA3236" s="235" t="s">
        <v>189</v>
      </c>
      <c r="GVB3236" s="112" t="s">
        <v>0</v>
      </c>
      <c r="GVC3236" s="112" t="s">
        <v>1</v>
      </c>
      <c r="GVD3236" s="112" t="s">
        <v>2</v>
      </c>
      <c r="GVE3236" s="112" t="s">
        <v>3</v>
      </c>
      <c r="GVF3236" s="112" t="s">
        <v>50</v>
      </c>
      <c r="GVG3236" s="112" t="s">
        <v>52</v>
      </c>
      <c r="GVH3236" s="112" t="s">
        <v>13</v>
      </c>
      <c r="GVI3236" s="235" t="s">
        <v>189</v>
      </c>
      <c r="GVJ3236" s="112" t="s">
        <v>0</v>
      </c>
      <c r="GVK3236" s="112" t="s">
        <v>1</v>
      </c>
      <c r="GVL3236" s="112" t="s">
        <v>2</v>
      </c>
      <c r="GVM3236" s="112" t="s">
        <v>3</v>
      </c>
      <c r="GVN3236" s="112" t="s">
        <v>50</v>
      </c>
      <c r="GVO3236" s="112" t="s">
        <v>52</v>
      </c>
      <c r="GVP3236" s="112" t="s">
        <v>13</v>
      </c>
      <c r="GVQ3236" s="235" t="s">
        <v>189</v>
      </c>
      <c r="GVR3236" s="112" t="s">
        <v>0</v>
      </c>
      <c r="GVS3236" s="112" t="s">
        <v>1</v>
      </c>
      <c r="GVT3236" s="112" t="s">
        <v>2</v>
      </c>
      <c r="GVU3236" s="112" t="s">
        <v>3</v>
      </c>
      <c r="GVV3236" s="112" t="s">
        <v>50</v>
      </c>
      <c r="GVW3236" s="112" t="s">
        <v>52</v>
      </c>
      <c r="GVX3236" s="112" t="s">
        <v>13</v>
      </c>
      <c r="GVY3236" s="235" t="s">
        <v>189</v>
      </c>
      <c r="GVZ3236" s="112" t="s">
        <v>0</v>
      </c>
      <c r="GWA3236" s="112" t="s">
        <v>1</v>
      </c>
      <c r="GWB3236" s="112" t="s">
        <v>2</v>
      </c>
      <c r="GWC3236" s="112" t="s">
        <v>3</v>
      </c>
      <c r="GWD3236" s="112" t="s">
        <v>50</v>
      </c>
      <c r="GWE3236" s="112" t="s">
        <v>52</v>
      </c>
      <c r="GWF3236" s="112" t="s">
        <v>13</v>
      </c>
      <c r="GWG3236" s="235" t="s">
        <v>189</v>
      </c>
      <c r="GWH3236" s="112" t="s">
        <v>0</v>
      </c>
      <c r="GWI3236" s="112" t="s">
        <v>1</v>
      </c>
      <c r="GWJ3236" s="112" t="s">
        <v>2</v>
      </c>
      <c r="GWK3236" s="112" t="s">
        <v>3</v>
      </c>
      <c r="GWL3236" s="112" t="s">
        <v>50</v>
      </c>
      <c r="GWM3236" s="112" t="s">
        <v>52</v>
      </c>
      <c r="GWN3236" s="112" t="s">
        <v>13</v>
      </c>
      <c r="GWO3236" s="235" t="s">
        <v>189</v>
      </c>
      <c r="GWP3236" s="112" t="s">
        <v>0</v>
      </c>
      <c r="GWQ3236" s="112" t="s">
        <v>1</v>
      </c>
      <c r="GWR3236" s="112" t="s">
        <v>2</v>
      </c>
      <c r="GWS3236" s="112" t="s">
        <v>3</v>
      </c>
      <c r="GWT3236" s="112" t="s">
        <v>50</v>
      </c>
      <c r="GWU3236" s="112" t="s">
        <v>52</v>
      </c>
      <c r="GWV3236" s="112" t="s">
        <v>13</v>
      </c>
      <c r="GWW3236" s="235" t="s">
        <v>189</v>
      </c>
      <c r="GWX3236" s="112" t="s">
        <v>0</v>
      </c>
      <c r="GWY3236" s="112" t="s">
        <v>1</v>
      </c>
      <c r="GWZ3236" s="112" t="s">
        <v>2</v>
      </c>
      <c r="GXA3236" s="112" t="s">
        <v>3</v>
      </c>
      <c r="GXB3236" s="112" t="s">
        <v>50</v>
      </c>
      <c r="GXC3236" s="112" t="s">
        <v>52</v>
      </c>
      <c r="GXD3236" s="112" t="s">
        <v>13</v>
      </c>
      <c r="GXE3236" s="235" t="s">
        <v>189</v>
      </c>
      <c r="GXF3236" s="112" t="s">
        <v>0</v>
      </c>
      <c r="GXG3236" s="112" t="s">
        <v>1</v>
      </c>
      <c r="GXH3236" s="112" t="s">
        <v>2</v>
      </c>
      <c r="GXI3236" s="112" t="s">
        <v>3</v>
      </c>
      <c r="GXJ3236" s="112" t="s">
        <v>50</v>
      </c>
      <c r="GXK3236" s="112" t="s">
        <v>52</v>
      </c>
      <c r="GXL3236" s="112" t="s">
        <v>13</v>
      </c>
      <c r="GXM3236" s="235" t="s">
        <v>189</v>
      </c>
      <c r="GXN3236" s="112" t="s">
        <v>0</v>
      </c>
      <c r="GXO3236" s="112" t="s">
        <v>1</v>
      </c>
      <c r="GXP3236" s="112" t="s">
        <v>2</v>
      </c>
      <c r="GXQ3236" s="112" t="s">
        <v>3</v>
      </c>
      <c r="GXR3236" s="112" t="s">
        <v>50</v>
      </c>
      <c r="GXS3236" s="112" t="s">
        <v>52</v>
      </c>
      <c r="GXT3236" s="112" t="s">
        <v>13</v>
      </c>
      <c r="GXU3236" s="235" t="s">
        <v>189</v>
      </c>
      <c r="GXV3236" s="112" t="s">
        <v>0</v>
      </c>
      <c r="GXW3236" s="112" t="s">
        <v>1</v>
      </c>
      <c r="GXX3236" s="112" t="s">
        <v>2</v>
      </c>
      <c r="GXY3236" s="112" t="s">
        <v>3</v>
      </c>
      <c r="GXZ3236" s="112" t="s">
        <v>50</v>
      </c>
      <c r="GYA3236" s="112" t="s">
        <v>52</v>
      </c>
      <c r="GYB3236" s="112" t="s">
        <v>13</v>
      </c>
      <c r="GYC3236" s="235" t="s">
        <v>189</v>
      </c>
      <c r="GYD3236" s="112" t="s">
        <v>0</v>
      </c>
      <c r="GYE3236" s="112" t="s">
        <v>1</v>
      </c>
      <c r="GYF3236" s="112" t="s">
        <v>2</v>
      </c>
      <c r="GYG3236" s="112" t="s">
        <v>3</v>
      </c>
      <c r="GYH3236" s="112" t="s">
        <v>50</v>
      </c>
      <c r="GYI3236" s="112" t="s">
        <v>52</v>
      </c>
      <c r="GYJ3236" s="112" t="s">
        <v>13</v>
      </c>
      <c r="GYK3236" s="235" t="s">
        <v>189</v>
      </c>
      <c r="GYL3236" s="112" t="s">
        <v>0</v>
      </c>
      <c r="GYM3236" s="112" t="s">
        <v>1</v>
      </c>
      <c r="GYN3236" s="112" t="s">
        <v>2</v>
      </c>
      <c r="GYO3236" s="112" t="s">
        <v>3</v>
      </c>
      <c r="GYP3236" s="112" t="s">
        <v>50</v>
      </c>
      <c r="GYQ3236" s="112" t="s">
        <v>52</v>
      </c>
      <c r="GYR3236" s="112" t="s">
        <v>13</v>
      </c>
      <c r="GYS3236" s="235" t="s">
        <v>189</v>
      </c>
      <c r="GYT3236" s="112" t="s">
        <v>0</v>
      </c>
      <c r="GYU3236" s="112" t="s">
        <v>1</v>
      </c>
      <c r="GYV3236" s="112" t="s">
        <v>2</v>
      </c>
      <c r="GYW3236" s="112" t="s">
        <v>3</v>
      </c>
      <c r="GYX3236" s="112" t="s">
        <v>50</v>
      </c>
      <c r="GYY3236" s="112" t="s">
        <v>52</v>
      </c>
      <c r="GYZ3236" s="112" t="s">
        <v>13</v>
      </c>
      <c r="GZA3236" s="235" t="s">
        <v>189</v>
      </c>
      <c r="GZB3236" s="112" t="s">
        <v>0</v>
      </c>
      <c r="GZC3236" s="112" t="s">
        <v>1</v>
      </c>
      <c r="GZD3236" s="112" t="s">
        <v>2</v>
      </c>
      <c r="GZE3236" s="112" t="s">
        <v>3</v>
      </c>
      <c r="GZF3236" s="112" t="s">
        <v>50</v>
      </c>
      <c r="GZG3236" s="112" t="s">
        <v>52</v>
      </c>
      <c r="GZH3236" s="112" t="s">
        <v>13</v>
      </c>
      <c r="GZI3236" s="235" t="s">
        <v>189</v>
      </c>
      <c r="GZJ3236" s="112" t="s">
        <v>0</v>
      </c>
      <c r="GZK3236" s="112" t="s">
        <v>1</v>
      </c>
      <c r="GZL3236" s="112" t="s">
        <v>2</v>
      </c>
      <c r="GZM3236" s="112" t="s">
        <v>3</v>
      </c>
      <c r="GZN3236" s="112" t="s">
        <v>50</v>
      </c>
      <c r="GZO3236" s="112" t="s">
        <v>52</v>
      </c>
      <c r="GZP3236" s="112" t="s">
        <v>13</v>
      </c>
      <c r="GZQ3236" s="235" t="s">
        <v>189</v>
      </c>
      <c r="GZR3236" s="112" t="s">
        <v>0</v>
      </c>
      <c r="GZS3236" s="112" t="s">
        <v>1</v>
      </c>
      <c r="GZT3236" s="112" t="s">
        <v>2</v>
      </c>
      <c r="GZU3236" s="112" t="s">
        <v>3</v>
      </c>
      <c r="GZV3236" s="112" t="s">
        <v>50</v>
      </c>
      <c r="GZW3236" s="112" t="s">
        <v>52</v>
      </c>
      <c r="GZX3236" s="112" t="s">
        <v>13</v>
      </c>
      <c r="GZY3236" s="235" t="s">
        <v>189</v>
      </c>
      <c r="GZZ3236" s="112" t="s">
        <v>0</v>
      </c>
      <c r="HAA3236" s="112" t="s">
        <v>1</v>
      </c>
      <c r="HAB3236" s="112" t="s">
        <v>2</v>
      </c>
      <c r="HAC3236" s="112" t="s">
        <v>3</v>
      </c>
      <c r="HAD3236" s="112" t="s">
        <v>50</v>
      </c>
      <c r="HAE3236" s="112" t="s">
        <v>52</v>
      </c>
      <c r="HAF3236" s="112" t="s">
        <v>13</v>
      </c>
      <c r="HAG3236" s="235" t="s">
        <v>189</v>
      </c>
      <c r="HAH3236" s="112" t="s">
        <v>0</v>
      </c>
      <c r="HAI3236" s="112" t="s">
        <v>1</v>
      </c>
      <c r="HAJ3236" s="112" t="s">
        <v>2</v>
      </c>
      <c r="HAK3236" s="112" t="s">
        <v>3</v>
      </c>
      <c r="HAL3236" s="112" t="s">
        <v>50</v>
      </c>
      <c r="HAM3236" s="112" t="s">
        <v>52</v>
      </c>
      <c r="HAN3236" s="112" t="s">
        <v>13</v>
      </c>
      <c r="HAO3236" s="235" t="s">
        <v>189</v>
      </c>
      <c r="HAP3236" s="112" t="s">
        <v>0</v>
      </c>
      <c r="HAQ3236" s="112" t="s">
        <v>1</v>
      </c>
      <c r="HAR3236" s="112" t="s">
        <v>2</v>
      </c>
      <c r="HAS3236" s="112" t="s">
        <v>3</v>
      </c>
      <c r="HAT3236" s="112" t="s">
        <v>50</v>
      </c>
      <c r="HAU3236" s="112" t="s">
        <v>52</v>
      </c>
      <c r="HAV3236" s="112" t="s">
        <v>13</v>
      </c>
      <c r="HAW3236" s="235" t="s">
        <v>189</v>
      </c>
      <c r="HAX3236" s="112" t="s">
        <v>0</v>
      </c>
      <c r="HAY3236" s="112" t="s">
        <v>1</v>
      </c>
      <c r="HAZ3236" s="112" t="s">
        <v>2</v>
      </c>
      <c r="HBA3236" s="112" t="s">
        <v>3</v>
      </c>
      <c r="HBB3236" s="112" t="s">
        <v>50</v>
      </c>
      <c r="HBC3236" s="112" t="s">
        <v>52</v>
      </c>
      <c r="HBD3236" s="112" t="s">
        <v>13</v>
      </c>
      <c r="HBE3236" s="235" t="s">
        <v>189</v>
      </c>
      <c r="HBF3236" s="112" t="s">
        <v>0</v>
      </c>
      <c r="HBG3236" s="112" t="s">
        <v>1</v>
      </c>
      <c r="HBH3236" s="112" t="s">
        <v>2</v>
      </c>
      <c r="HBI3236" s="112" t="s">
        <v>3</v>
      </c>
      <c r="HBJ3236" s="112" t="s">
        <v>50</v>
      </c>
      <c r="HBK3236" s="112" t="s">
        <v>52</v>
      </c>
      <c r="HBL3236" s="112" t="s">
        <v>13</v>
      </c>
      <c r="HBM3236" s="235" t="s">
        <v>189</v>
      </c>
      <c r="HBN3236" s="112" t="s">
        <v>0</v>
      </c>
      <c r="HBO3236" s="112" t="s">
        <v>1</v>
      </c>
      <c r="HBP3236" s="112" t="s">
        <v>2</v>
      </c>
      <c r="HBQ3236" s="112" t="s">
        <v>3</v>
      </c>
      <c r="HBR3236" s="112" t="s">
        <v>50</v>
      </c>
      <c r="HBS3236" s="112" t="s">
        <v>52</v>
      </c>
      <c r="HBT3236" s="112" t="s">
        <v>13</v>
      </c>
      <c r="HBU3236" s="235" t="s">
        <v>189</v>
      </c>
      <c r="HBV3236" s="112" t="s">
        <v>0</v>
      </c>
      <c r="HBW3236" s="112" t="s">
        <v>1</v>
      </c>
      <c r="HBX3236" s="112" t="s">
        <v>2</v>
      </c>
      <c r="HBY3236" s="112" t="s">
        <v>3</v>
      </c>
      <c r="HBZ3236" s="112" t="s">
        <v>50</v>
      </c>
      <c r="HCA3236" s="112" t="s">
        <v>52</v>
      </c>
      <c r="HCB3236" s="112" t="s">
        <v>13</v>
      </c>
      <c r="HCC3236" s="235" t="s">
        <v>189</v>
      </c>
      <c r="HCD3236" s="112" t="s">
        <v>0</v>
      </c>
      <c r="HCE3236" s="112" t="s">
        <v>1</v>
      </c>
      <c r="HCF3236" s="112" t="s">
        <v>2</v>
      </c>
      <c r="HCG3236" s="112" t="s">
        <v>3</v>
      </c>
      <c r="HCH3236" s="112" t="s">
        <v>50</v>
      </c>
      <c r="HCI3236" s="112" t="s">
        <v>52</v>
      </c>
      <c r="HCJ3236" s="112" t="s">
        <v>13</v>
      </c>
      <c r="HCK3236" s="235" t="s">
        <v>189</v>
      </c>
      <c r="HCL3236" s="112" t="s">
        <v>0</v>
      </c>
      <c r="HCM3236" s="112" t="s">
        <v>1</v>
      </c>
      <c r="HCN3236" s="112" t="s">
        <v>2</v>
      </c>
      <c r="HCO3236" s="112" t="s">
        <v>3</v>
      </c>
      <c r="HCP3236" s="112" t="s">
        <v>50</v>
      </c>
      <c r="HCQ3236" s="112" t="s">
        <v>52</v>
      </c>
      <c r="HCR3236" s="112" t="s">
        <v>13</v>
      </c>
      <c r="HCS3236" s="235" t="s">
        <v>189</v>
      </c>
      <c r="HCT3236" s="112" t="s">
        <v>0</v>
      </c>
      <c r="HCU3236" s="112" t="s">
        <v>1</v>
      </c>
      <c r="HCV3236" s="112" t="s">
        <v>2</v>
      </c>
      <c r="HCW3236" s="112" t="s">
        <v>3</v>
      </c>
      <c r="HCX3236" s="112" t="s">
        <v>50</v>
      </c>
      <c r="HCY3236" s="112" t="s">
        <v>52</v>
      </c>
      <c r="HCZ3236" s="112" t="s">
        <v>13</v>
      </c>
      <c r="HDA3236" s="235" t="s">
        <v>189</v>
      </c>
      <c r="HDB3236" s="112" t="s">
        <v>0</v>
      </c>
      <c r="HDC3236" s="112" t="s">
        <v>1</v>
      </c>
      <c r="HDD3236" s="112" t="s">
        <v>2</v>
      </c>
      <c r="HDE3236" s="112" t="s">
        <v>3</v>
      </c>
      <c r="HDF3236" s="112" t="s">
        <v>50</v>
      </c>
      <c r="HDG3236" s="112" t="s">
        <v>52</v>
      </c>
      <c r="HDH3236" s="112" t="s">
        <v>13</v>
      </c>
      <c r="HDI3236" s="235" t="s">
        <v>189</v>
      </c>
      <c r="HDJ3236" s="112" t="s">
        <v>0</v>
      </c>
      <c r="HDK3236" s="112" t="s">
        <v>1</v>
      </c>
      <c r="HDL3236" s="112" t="s">
        <v>2</v>
      </c>
      <c r="HDM3236" s="112" t="s">
        <v>3</v>
      </c>
      <c r="HDN3236" s="112" t="s">
        <v>50</v>
      </c>
      <c r="HDO3236" s="112" t="s">
        <v>52</v>
      </c>
      <c r="HDP3236" s="112" t="s">
        <v>13</v>
      </c>
      <c r="HDQ3236" s="235" t="s">
        <v>189</v>
      </c>
      <c r="HDR3236" s="112" t="s">
        <v>0</v>
      </c>
      <c r="HDS3236" s="112" t="s">
        <v>1</v>
      </c>
      <c r="HDT3236" s="112" t="s">
        <v>2</v>
      </c>
      <c r="HDU3236" s="112" t="s">
        <v>3</v>
      </c>
      <c r="HDV3236" s="112" t="s">
        <v>50</v>
      </c>
      <c r="HDW3236" s="112" t="s">
        <v>52</v>
      </c>
      <c r="HDX3236" s="112" t="s">
        <v>13</v>
      </c>
      <c r="HDY3236" s="235" t="s">
        <v>189</v>
      </c>
      <c r="HDZ3236" s="112" t="s">
        <v>0</v>
      </c>
      <c r="HEA3236" s="112" t="s">
        <v>1</v>
      </c>
      <c r="HEB3236" s="112" t="s">
        <v>2</v>
      </c>
      <c r="HEC3236" s="112" t="s">
        <v>3</v>
      </c>
      <c r="HED3236" s="112" t="s">
        <v>50</v>
      </c>
      <c r="HEE3236" s="112" t="s">
        <v>52</v>
      </c>
      <c r="HEF3236" s="112" t="s">
        <v>13</v>
      </c>
      <c r="HEG3236" s="235" t="s">
        <v>189</v>
      </c>
      <c r="HEH3236" s="112" t="s">
        <v>0</v>
      </c>
      <c r="HEI3236" s="112" t="s">
        <v>1</v>
      </c>
      <c r="HEJ3236" s="112" t="s">
        <v>2</v>
      </c>
      <c r="HEK3236" s="112" t="s">
        <v>3</v>
      </c>
      <c r="HEL3236" s="112" t="s">
        <v>50</v>
      </c>
      <c r="HEM3236" s="112" t="s">
        <v>52</v>
      </c>
      <c r="HEN3236" s="112" t="s">
        <v>13</v>
      </c>
      <c r="HEO3236" s="235" t="s">
        <v>189</v>
      </c>
      <c r="HEP3236" s="112" t="s">
        <v>0</v>
      </c>
      <c r="HEQ3236" s="112" t="s">
        <v>1</v>
      </c>
      <c r="HER3236" s="112" t="s">
        <v>2</v>
      </c>
      <c r="HES3236" s="112" t="s">
        <v>3</v>
      </c>
      <c r="HET3236" s="112" t="s">
        <v>50</v>
      </c>
      <c r="HEU3236" s="112" t="s">
        <v>52</v>
      </c>
      <c r="HEV3236" s="112" t="s">
        <v>13</v>
      </c>
      <c r="HEW3236" s="235" t="s">
        <v>189</v>
      </c>
      <c r="HEX3236" s="112" t="s">
        <v>0</v>
      </c>
      <c r="HEY3236" s="112" t="s">
        <v>1</v>
      </c>
      <c r="HEZ3236" s="112" t="s">
        <v>2</v>
      </c>
      <c r="HFA3236" s="112" t="s">
        <v>3</v>
      </c>
      <c r="HFB3236" s="112" t="s">
        <v>50</v>
      </c>
      <c r="HFC3236" s="112" t="s">
        <v>52</v>
      </c>
      <c r="HFD3236" s="112" t="s">
        <v>13</v>
      </c>
      <c r="HFE3236" s="235" t="s">
        <v>189</v>
      </c>
      <c r="HFF3236" s="112" t="s">
        <v>0</v>
      </c>
      <c r="HFG3236" s="112" t="s">
        <v>1</v>
      </c>
      <c r="HFH3236" s="112" t="s">
        <v>2</v>
      </c>
      <c r="HFI3236" s="112" t="s">
        <v>3</v>
      </c>
      <c r="HFJ3236" s="112" t="s">
        <v>50</v>
      </c>
      <c r="HFK3236" s="112" t="s">
        <v>52</v>
      </c>
      <c r="HFL3236" s="112" t="s">
        <v>13</v>
      </c>
      <c r="HFM3236" s="235" t="s">
        <v>189</v>
      </c>
      <c r="HFN3236" s="112" t="s">
        <v>0</v>
      </c>
      <c r="HFO3236" s="112" t="s">
        <v>1</v>
      </c>
      <c r="HFP3236" s="112" t="s">
        <v>2</v>
      </c>
      <c r="HFQ3236" s="112" t="s">
        <v>3</v>
      </c>
      <c r="HFR3236" s="112" t="s">
        <v>50</v>
      </c>
      <c r="HFS3236" s="112" t="s">
        <v>52</v>
      </c>
      <c r="HFT3236" s="112" t="s">
        <v>13</v>
      </c>
      <c r="HFU3236" s="235" t="s">
        <v>189</v>
      </c>
      <c r="HFV3236" s="112" t="s">
        <v>0</v>
      </c>
      <c r="HFW3236" s="112" t="s">
        <v>1</v>
      </c>
      <c r="HFX3236" s="112" t="s">
        <v>2</v>
      </c>
      <c r="HFY3236" s="112" t="s">
        <v>3</v>
      </c>
      <c r="HFZ3236" s="112" t="s">
        <v>50</v>
      </c>
      <c r="HGA3236" s="112" t="s">
        <v>52</v>
      </c>
      <c r="HGB3236" s="112" t="s">
        <v>13</v>
      </c>
      <c r="HGC3236" s="235" t="s">
        <v>189</v>
      </c>
      <c r="HGD3236" s="112" t="s">
        <v>0</v>
      </c>
      <c r="HGE3236" s="112" t="s">
        <v>1</v>
      </c>
      <c r="HGF3236" s="112" t="s">
        <v>2</v>
      </c>
      <c r="HGG3236" s="112" t="s">
        <v>3</v>
      </c>
      <c r="HGH3236" s="112" t="s">
        <v>50</v>
      </c>
      <c r="HGI3236" s="112" t="s">
        <v>52</v>
      </c>
      <c r="HGJ3236" s="112" t="s">
        <v>13</v>
      </c>
      <c r="HGK3236" s="235" t="s">
        <v>189</v>
      </c>
      <c r="HGL3236" s="112" t="s">
        <v>0</v>
      </c>
      <c r="HGM3236" s="112" t="s">
        <v>1</v>
      </c>
      <c r="HGN3236" s="112" t="s">
        <v>2</v>
      </c>
      <c r="HGO3236" s="112" t="s">
        <v>3</v>
      </c>
      <c r="HGP3236" s="112" t="s">
        <v>50</v>
      </c>
      <c r="HGQ3236" s="112" t="s">
        <v>52</v>
      </c>
      <c r="HGR3236" s="112" t="s">
        <v>13</v>
      </c>
      <c r="HGS3236" s="235" t="s">
        <v>189</v>
      </c>
      <c r="HGT3236" s="112" t="s">
        <v>0</v>
      </c>
      <c r="HGU3236" s="112" t="s">
        <v>1</v>
      </c>
      <c r="HGV3236" s="112" t="s">
        <v>2</v>
      </c>
      <c r="HGW3236" s="112" t="s">
        <v>3</v>
      </c>
      <c r="HGX3236" s="112" t="s">
        <v>50</v>
      </c>
      <c r="HGY3236" s="112" t="s">
        <v>52</v>
      </c>
      <c r="HGZ3236" s="112" t="s">
        <v>13</v>
      </c>
      <c r="HHA3236" s="235" t="s">
        <v>189</v>
      </c>
      <c r="HHB3236" s="112" t="s">
        <v>0</v>
      </c>
      <c r="HHC3236" s="112" t="s">
        <v>1</v>
      </c>
      <c r="HHD3236" s="112" t="s">
        <v>2</v>
      </c>
      <c r="HHE3236" s="112" t="s">
        <v>3</v>
      </c>
      <c r="HHF3236" s="112" t="s">
        <v>50</v>
      </c>
      <c r="HHG3236" s="112" t="s">
        <v>52</v>
      </c>
      <c r="HHH3236" s="112" t="s">
        <v>13</v>
      </c>
      <c r="HHI3236" s="235" t="s">
        <v>189</v>
      </c>
      <c r="HHJ3236" s="112" t="s">
        <v>0</v>
      </c>
      <c r="HHK3236" s="112" t="s">
        <v>1</v>
      </c>
      <c r="HHL3236" s="112" t="s">
        <v>2</v>
      </c>
      <c r="HHM3236" s="112" t="s">
        <v>3</v>
      </c>
      <c r="HHN3236" s="112" t="s">
        <v>50</v>
      </c>
      <c r="HHO3236" s="112" t="s">
        <v>52</v>
      </c>
      <c r="HHP3236" s="112" t="s">
        <v>13</v>
      </c>
      <c r="HHQ3236" s="235" t="s">
        <v>189</v>
      </c>
      <c r="HHR3236" s="112" t="s">
        <v>0</v>
      </c>
      <c r="HHS3236" s="112" t="s">
        <v>1</v>
      </c>
      <c r="HHT3236" s="112" t="s">
        <v>2</v>
      </c>
      <c r="HHU3236" s="112" t="s">
        <v>3</v>
      </c>
      <c r="HHV3236" s="112" t="s">
        <v>50</v>
      </c>
      <c r="HHW3236" s="112" t="s">
        <v>52</v>
      </c>
      <c r="HHX3236" s="112" t="s">
        <v>13</v>
      </c>
      <c r="HHY3236" s="235" t="s">
        <v>189</v>
      </c>
      <c r="HHZ3236" s="112" t="s">
        <v>0</v>
      </c>
      <c r="HIA3236" s="112" t="s">
        <v>1</v>
      </c>
      <c r="HIB3236" s="112" t="s">
        <v>2</v>
      </c>
      <c r="HIC3236" s="112" t="s">
        <v>3</v>
      </c>
      <c r="HID3236" s="112" t="s">
        <v>50</v>
      </c>
      <c r="HIE3236" s="112" t="s">
        <v>52</v>
      </c>
      <c r="HIF3236" s="112" t="s">
        <v>13</v>
      </c>
      <c r="HIG3236" s="235" t="s">
        <v>189</v>
      </c>
      <c r="HIH3236" s="112" t="s">
        <v>0</v>
      </c>
      <c r="HII3236" s="112" t="s">
        <v>1</v>
      </c>
      <c r="HIJ3236" s="112" t="s">
        <v>2</v>
      </c>
      <c r="HIK3236" s="112" t="s">
        <v>3</v>
      </c>
      <c r="HIL3236" s="112" t="s">
        <v>50</v>
      </c>
      <c r="HIM3236" s="112" t="s">
        <v>52</v>
      </c>
      <c r="HIN3236" s="112" t="s">
        <v>13</v>
      </c>
      <c r="HIO3236" s="235" t="s">
        <v>189</v>
      </c>
      <c r="HIP3236" s="112" t="s">
        <v>0</v>
      </c>
      <c r="HIQ3236" s="112" t="s">
        <v>1</v>
      </c>
      <c r="HIR3236" s="112" t="s">
        <v>2</v>
      </c>
      <c r="HIS3236" s="112" t="s">
        <v>3</v>
      </c>
      <c r="HIT3236" s="112" t="s">
        <v>50</v>
      </c>
      <c r="HIU3236" s="112" t="s">
        <v>52</v>
      </c>
      <c r="HIV3236" s="112" t="s">
        <v>13</v>
      </c>
      <c r="HIW3236" s="235" t="s">
        <v>189</v>
      </c>
      <c r="HIX3236" s="112" t="s">
        <v>0</v>
      </c>
      <c r="HIY3236" s="112" t="s">
        <v>1</v>
      </c>
      <c r="HIZ3236" s="112" t="s">
        <v>2</v>
      </c>
      <c r="HJA3236" s="112" t="s">
        <v>3</v>
      </c>
      <c r="HJB3236" s="112" t="s">
        <v>50</v>
      </c>
      <c r="HJC3236" s="112" t="s">
        <v>52</v>
      </c>
      <c r="HJD3236" s="112" t="s">
        <v>13</v>
      </c>
      <c r="HJE3236" s="235" t="s">
        <v>189</v>
      </c>
      <c r="HJF3236" s="112" t="s">
        <v>0</v>
      </c>
      <c r="HJG3236" s="112" t="s">
        <v>1</v>
      </c>
      <c r="HJH3236" s="112" t="s">
        <v>2</v>
      </c>
      <c r="HJI3236" s="112" t="s">
        <v>3</v>
      </c>
      <c r="HJJ3236" s="112" t="s">
        <v>50</v>
      </c>
      <c r="HJK3236" s="112" t="s">
        <v>52</v>
      </c>
      <c r="HJL3236" s="112" t="s">
        <v>13</v>
      </c>
      <c r="HJM3236" s="235" t="s">
        <v>189</v>
      </c>
      <c r="HJN3236" s="112" t="s">
        <v>0</v>
      </c>
      <c r="HJO3236" s="112" t="s">
        <v>1</v>
      </c>
      <c r="HJP3236" s="112" t="s">
        <v>2</v>
      </c>
      <c r="HJQ3236" s="112" t="s">
        <v>3</v>
      </c>
      <c r="HJR3236" s="112" t="s">
        <v>50</v>
      </c>
      <c r="HJS3236" s="112" t="s">
        <v>52</v>
      </c>
      <c r="HJT3236" s="112" t="s">
        <v>13</v>
      </c>
      <c r="HJU3236" s="235" t="s">
        <v>189</v>
      </c>
      <c r="HJV3236" s="112" t="s">
        <v>0</v>
      </c>
      <c r="HJW3236" s="112" t="s">
        <v>1</v>
      </c>
      <c r="HJX3236" s="112" t="s">
        <v>2</v>
      </c>
      <c r="HJY3236" s="112" t="s">
        <v>3</v>
      </c>
      <c r="HJZ3236" s="112" t="s">
        <v>50</v>
      </c>
      <c r="HKA3236" s="112" t="s">
        <v>52</v>
      </c>
      <c r="HKB3236" s="112" t="s">
        <v>13</v>
      </c>
      <c r="HKC3236" s="235" t="s">
        <v>189</v>
      </c>
      <c r="HKD3236" s="112" t="s">
        <v>0</v>
      </c>
      <c r="HKE3236" s="112" t="s">
        <v>1</v>
      </c>
      <c r="HKF3236" s="112" t="s">
        <v>2</v>
      </c>
      <c r="HKG3236" s="112" t="s">
        <v>3</v>
      </c>
      <c r="HKH3236" s="112" t="s">
        <v>50</v>
      </c>
      <c r="HKI3236" s="112" t="s">
        <v>52</v>
      </c>
      <c r="HKJ3236" s="112" t="s">
        <v>13</v>
      </c>
      <c r="HKK3236" s="235" t="s">
        <v>189</v>
      </c>
      <c r="HKL3236" s="112" t="s">
        <v>0</v>
      </c>
      <c r="HKM3236" s="112" t="s">
        <v>1</v>
      </c>
      <c r="HKN3236" s="112" t="s">
        <v>2</v>
      </c>
      <c r="HKO3236" s="112" t="s">
        <v>3</v>
      </c>
      <c r="HKP3236" s="112" t="s">
        <v>50</v>
      </c>
      <c r="HKQ3236" s="112" t="s">
        <v>52</v>
      </c>
      <c r="HKR3236" s="112" t="s">
        <v>13</v>
      </c>
      <c r="HKS3236" s="235" t="s">
        <v>189</v>
      </c>
      <c r="HKT3236" s="112" t="s">
        <v>0</v>
      </c>
      <c r="HKU3236" s="112" t="s">
        <v>1</v>
      </c>
      <c r="HKV3236" s="112" t="s">
        <v>2</v>
      </c>
      <c r="HKW3236" s="112" t="s">
        <v>3</v>
      </c>
      <c r="HKX3236" s="112" t="s">
        <v>50</v>
      </c>
      <c r="HKY3236" s="112" t="s">
        <v>52</v>
      </c>
      <c r="HKZ3236" s="112" t="s">
        <v>13</v>
      </c>
      <c r="HLA3236" s="235" t="s">
        <v>189</v>
      </c>
      <c r="HLB3236" s="112" t="s">
        <v>0</v>
      </c>
      <c r="HLC3236" s="112" t="s">
        <v>1</v>
      </c>
      <c r="HLD3236" s="112" t="s">
        <v>2</v>
      </c>
      <c r="HLE3236" s="112" t="s">
        <v>3</v>
      </c>
      <c r="HLF3236" s="112" t="s">
        <v>50</v>
      </c>
      <c r="HLG3236" s="112" t="s">
        <v>52</v>
      </c>
      <c r="HLH3236" s="112" t="s">
        <v>13</v>
      </c>
      <c r="HLI3236" s="235" t="s">
        <v>189</v>
      </c>
      <c r="HLJ3236" s="112" t="s">
        <v>0</v>
      </c>
      <c r="HLK3236" s="112" t="s">
        <v>1</v>
      </c>
      <c r="HLL3236" s="112" t="s">
        <v>2</v>
      </c>
      <c r="HLM3236" s="112" t="s">
        <v>3</v>
      </c>
      <c r="HLN3236" s="112" t="s">
        <v>50</v>
      </c>
      <c r="HLO3236" s="112" t="s">
        <v>52</v>
      </c>
      <c r="HLP3236" s="112" t="s">
        <v>13</v>
      </c>
      <c r="HLQ3236" s="235" t="s">
        <v>189</v>
      </c>
      <c r="HLR3236" s="112" t="s">
        <v>0</v>
      </c>
      <c r="HLS3236" s="112" t="s">
        <v>1</v>
      </c>
      <c r="HLT3236" s="112" t="s">
        <v>2</v>
      </c>
      <c r="HLU3236" s="112" t="s">
        <v>3</v>
      </c>
      <c r="HLV3236" s="112" t="s">
        <v>50</v>
      </c>
      <c r="HLW3236" s="112" t="s">
        <v>52</v>
      </c>
      <c r="HLX3236" s="112" t="s">
        <v>13</v>
      </c>
      <c r="HLY3236" s="235" t="s">
        <v>189</v>
      </c>
      <c r="HLZ3236" s="112" t="s">
        <v>0</v>
      </c>
      <c r="HMA3236" s="112" t="s">
        <v>1</v>
      </c>
      <c r="HMB3236" s="112" t="s">
        <v>2</v>
      </c>
      <c r="HMC3236" s="112" t="s">
        <v>3</v>
      </c>
      <c r="HMD3236" s="112" t="s">
        <v>50</v>
      </c>
      <c r="HME3236" s="112" t="s">
        <v>52</v>
      </c>
      <c r="HMF3236" s="112" t="s">
        <v>13</v>
      </c>
      <c r="HMG3236" s="235" t="s">
        <v>189</v>
      </c>
      <c r="HMH3236" s="112" t="s">
        <v>0</v>
      </c>
      <c r="HMI3236" s="112" t="s">
        <v>1</v>
      </c>
      <c r="HMJ3236" s="112" t="s">
        <v>2</v>
      </c>
      <c r="HMK3236" s="112" t="s">
        <v>3</v>
      </c>
      <c r="HML3236" s="112" t="s">
        <v>50</v>
      </c>
      <c r="HMM3236" s="112" t="s">
        <v>52</v>
      </c>
      <c r="HMN3236" s="112" t="s">
        <v>13</v>
      </c>
      <c r="HMO3236" s="235" t="s">
        <v>189</v>
      </c>
      <c r="HMP3236" s="112" t="s">
        <v>0</v>
      </c>
      <c r="HMQ3236" s="112" t="s">
        <v>1</v>
      </c>
      <c r="HMR3236" s="112" t="s">
        <v>2</v>
      </c>
      <c r="HMS3236" s="112" t="s">
        <v>3</v>
      </c>
      <c r="HMT3236" s="112" t="s">
        <v>50</v>
      </c>
      <c r="HMU3236" s="112" t="s">
        <v>52</v>
      </c>
      <c r="HMV3236" s="112" t="s">
        <v>13</v>
      </c>
      <c r="HMW3236" s="235" t="s">
        <v>189</v>
      </c>
      <c r="HMX3236" s="112" t="s">
        <v>0</v>
      </c>
      <c r="HMY3236" s="112" t="s">
        <v>1</v>
      </c>
      <c r="HMZ3236" s="112" t="s">
        <v>2</v>
      </c>
      <c r="HNA3236" s="112" t="s">
        <v>3</v>
      </c>
      <c r="HNB3236" s="112" t="s">
        <v>50</v>
      </c>
      <c r="HNC3236" s="112" t="s">
        <v>52</v>
      </c>
      <c r="HND3236" s="112" t="s">
        <v>13</v>
      </c>
      <c r="HNE3236" s="235" t="s">
        <v>189</v>
      </c>
      <c r="HNF3236" s="112" t="s">
        <v>0</v>
      </c>
      <c r="HNG3236" s="112" t="s">
        <v>1</v>
      </c>
      <c r="HNH3236" s="112" t="s">
        <v>2</v>
      </c>
      <c r="HNI3236" s="112" t="s">
        <v>3</v>
      </c>
      <c r="HNJ3236" s="112" t="s">
        <v>50</v>
      </c>
      <c r="HNK3236" s="112" t="s">
        <v>52</v>
      </c>
      <c r="HNL3236" s="112" t="s">
        <v>13</v>
      </c>
      <c r="HNM3236" s="235" t="s">
        <v>189</v>
      </c>
      <c r="HNN3236" s="112" t="s">
        <v>0</v>
      </c>
      <c r="HNO3236" s="112" t="s">
        <v>1</v>
      </c>
      <c r="HNP3236" s="112" t="s">
        <v>2</v>
      </c>
      <c r="HNQ3236" s="112" t="s">
        <v>3</v>
      </c>
      <c r="HNR3236" s="112" t="s">
        <v>50</v>
      </c>
      <c r="HNS3236" s="112" t="s">
        <v>52</v>
      </c>
      <c r="HNT3236" s="112" t="s">
        <v>13</v>
      </c>
      <c r="HNU3236" s="235" t="s">
        <v>189</v>
      </c>
      <c r="HNV3236" s="112" t="s">
        <v>0</v>
      </c>
      <c r="HNW3236" s="112" t="s">
        <v>1</v>
      </c>
      <c r="HNX3236" s="112" t="s">
        <v>2</v>
      </c>
      <c r="HNY3236" s="112" t="s">
        <v>3</v>
      </c>
      <c r="HNZ3236" s="112" t="s">
        <v>50</v>
      </c>
      <c r="HOA3236" s="112" t="s">
        <v>52</v>
      </c>
      <c r="HOB3236" s="112" t="s">
        <v>13</v>
      </c>
      <c r="HOC3236" s="235" t="s">
        <v>189</v>
      </c>
      <c r="HOD3236" s="112" t="s">
        <v>0</v>
      </c>
      <c r="HOE3236" s="112" t="s">
        <v>1</v>
      </c>
      <c r="HOF3236" s="112" t="s">
        <v>2</v>
      </c>
      <c r="HOG3236" s="112" t="s">
        <v>3</v>
      </c>
      <c r="HOH3236" s="112" t="s">
        <v>50</v>
      </c>
      <c r="HOI3236" s="112" t="s">
        <v>52</v>
      </c>
      <c r="HOJ3236" s="112" t="s">
        <v>13</v>
      </c>
      <c r="HOK3236" s="235" t="s">
        <v>189</v>
      </c>
      <c r="HOL3236" s="112" t="s">
        <v>0</v>
      </c>
      <c r="HOM3236" s="112" t="s">
        <v>1</v>
      </c>
      <c r="HON3236" s="112" t="s">
        <v>2</v>
      </c>
      <c r="HOO3236" s="112" t="s">
        <v>3</v>
      </c>
      <c r="HOP3236" s="112" t="s">
        <v>50</v>
      </c>
      <c r="HOQ3236" s="112" t="s">
        <v>52</v>
      </c>
      <c r="HOR3236" s="112" t="s">
        <v>13</v>
      </c>
      <c r="HOS3236" s="235" t="s">
        <v>189</v>
      </c>
      <c r="HOT3236" s="112" t="s">
        <v>0</v>
      </c>
      <c r="HOU3236" s="112" t="s">
        <v>1</v>
      </c>
      <c r="HOV3236" s="112" t="s">
        <v>2</v>
      </c>
      <c r="HOW3236" s="112" t="s">
        <v>3</v>
      </c>
      <c r="HOX3236" s="112" t="s">
        <v>50</v>
      </c>
      <c r="HOY3236" s="112" t="s">
        <v>52</v>
      </c>
      <c r="HOZ3236" s="112" t="s">
        <v>13</v>
      </c>
      <c r="HPA3236" s="235" t="s">
        <v>189</v>
      </c>
      <c r="HPB3236" s="112" t="s">
        <v>0</v>
      </c>
      <c r="HPC3236" s="112" t="s">
        <v>1</v>
      </c>
      <c r="HPD3236" s="112" t="s">
        <v>2</v>
      </c>
      <c r="HPE3236" s="112" t="s">
        <v>3</v>
      </c>
      <c r="HPF3236" s="112" t="s">
        <v>50</v>
      </c>
      <c r="HPG3236" s="112" t="s">
        <v>52</v>
      </c>
      <c r="HPH3236" s="112" t="s">
        <v>13</v>
      </c>
      <c r="HPI3236" s="235" t="s">
        <v>189</v>
      </c>
      <c r="HPJ3236" s="112" t="s">
        <v>0</v>
      </c>
      <c r="HPK3236" s="112" t="s">
        <v>1</v>
      </c>
      <c r="HPL3236" s="112" t="s">
        <v>2</v>
      </c>
      <c r="HPM3236" s="112" t="s">
        <v>3</v>
      </c>
      <c r="HPN3236" s="112" t="s">
        <v>50</v>
      </c>
      <c r="HPO3236" s="112" t="s">
        <v>52</v>
      </c>
      <c r="HPP3236" s="112" t="s">
        <v>13</v>
      </c>
      <c r="HPQ3236" s="235" t="s">
        <v>189</v>
      </c>
      <c r="HPR3236" s="112" t="s">
        <v>0</v>
      </c>
      <c r="HPS3236" s="112" t="s">
        <v>1</v>
      </c>
      <c r="HPT3236" s="112" t="s">
        <v>2</v>
      </c>
      <c r="HPU3236" s="112" t="s">
        <v>3</v>
      </c>
      <c r="HPV3236" s="112" t="s">
        <v>50</v>
      </c>
      <c r="HPW3236" s="112" t="s">
        <v>52</v>
      </c>
      <c r="HPX3236" s="112" t="s">
        <v>13</v>
      </c>
      <c r="HPY3236" s="235" t="s">
        <v>189</v>
      </c>
      <c r="HPZ3236" s="112" t="s">
        <v>0</v>
      </c>
      <c r="HQA3236" s="112" t="s">
        <v>1</v>
      </c>
      <c r="HQB3236" s="112" t="s">
        <v>2</v>
      </c>
      <c r="HQC3236" s="112" t="s">
        <v>3</v>
      </c>
      <c r="HQD3236" s="112" t="s">
        <v>50</v>
      </c>
      <c r="HQE3236" s="112" t="s">
        <v>52</v>
      </c>
      <c r="HQF3236" s="112" t="s">
        <v>13</v>
      </c>
      <c r="HQG3236" s="235" t="s">
        <v>189</v>
      </c>
      <c r="HQH3236" s="112" t="s">
        <v>0</v>
      </c>
      <c r="HQI3236" s="112" t="s">
        <v>1</v>
      </c>
      <c r="HQJ3236" s="112" t="s">
        <v>2</v>
      </c>
      <c r="HQK3236" s="112" t="s">
        <v>3</v>
      </c>
      <c r="HQL3236" s="112" t="s">
        <v>50</v>
      </c>
      <c r="HQM3236" s="112" t="s">
        <v>52</v>
      </c>
      <c r="HQN3236" s="112" t="s">
        <v>13</v>
      </c>
      <c r="HQO3236" s="235" t="s">
        <v>189</v>
      </c>
      <c r="HQP3236" s="112" t="s">
        <v>0</v>
      </c>
      <c r="HQQ3236" s="112" t="s">
        <v>1</v>
      </c>
      <c r="HQR3236" s="112" t="s">
        <v>2</v>
      </c>
      <c r="HQS3236" s="112" t="s">
        <v>3</v>
      </c>
      <c r="HQT3236" s="112" t="s">
        <v>50</v>
      </c>
      <c r="HQU3236" s="112" t="s">
        <v>52</v>
      </c>
      <c r="HQV3236" s="112" t="s">
        <v>13</v>
      </c>
      <c r="HQW3236" s="235" t="s">
        <v>189</v>
      </c>
      <c r="HQX3236" s="112" t="s">
        <v>0</v>
      </c>
      <c r="HQY3236" s="112" t="s">
        <v>1</v>
      </c>
      <c r="HQZ3236" s="112" t="s">
        <v>2</v>
      </c>
      <c r="HRA3236" s="112" t="s">
        <v>3</v>
      </c>
      <c r="HRB3236" s="112" t="s">
        <v>50</v>
      </c>
      <c r="HRC3236" s="112" t="s">
        <v>52</v>
      </c>
      <c r="HRD3236" s="112" t="s">
        <v>13</v>
      </c>
      <c r="HRE3236" s="235" t="s">
        <v>189</v>
      </c>
      <c r="HRF3236" s="112" t="s">
        <v>0</v>
      </c>
      <c r="HRG3236" s="112" t="s">
        <v>1</v>
      </c>
      <c r="HRH3236" s="112" t="s">
        <v>2</v>
      </c>
      <c r="HRI3236" s="112" t="s">
        <v>3</v>
      </c>
      <c r="HRJ3236" s="112" t="s">
        <v>50</v>
      </c>
      <c r="HRK3236" s="112" t="s">
        <v>52</v>
      </c>
      <c r="HRL3236" s="112" t="s">
        <v>13</v>
      </c>
      <c r="HRM3236" s="235" t="s">
        <v>189</v>
      </c>
      <c r="HRN3236" s="112" t="s">
        <v>0</v>
      </c>
      <c r="HRO3236" s="112" t="s">
        <v>1</v>
      </c>
      <c r="HRP3236" s="112" t="s">
        <v>2</v>
      </c>
      <c r="HRQ3236" s="112" t="s">
        <v>3</v>
      </c>
      <c r="HRR3236" s="112" t="s">
        <v>50</v>
      </c>
      <c r="HRS3236" s="112" t="s">
        <v>52</v>
      </c>
      <c r="HRT3236" s="112" t="s">
        <v>13</v>
      </c>
      <c r="HRU3236" s="235" t="s">
        <v>189</v>
      </c>
      <c r="HRV3236" s="112" t="s">
        <v>0</v>
      </c>
      <c r="HRW3236" s="112" t="s">
        <v>1</v>
      </c>
      <c r="HRX3236" s="112" t="s">
        <v>2</v>
      </c>
      <c r="HRY3236" s="112" t="s">
        <v>3</v>
      </c>
      <c r="HRZ3236" s="112" t="s">
        <v>50</v>
      </c>
      <c r="HSA3236" s="112" t="s">
        <v>52</v>
      </c>
      <c r="HSB3236" s="112" t="s">
        <v>13</v>
      </c>
      <c r="HSC3236" s="235" t="s">
        <v>189</v>
      </c>
      <c r="HSD3236" s="112" t="s">
        <v>0</v>
      </c>
      <c r="HSE3236" s="112" t="s">
        <v>1</v>
      </c>
      <c r="HSF3236" s="112" t="s">
        <v>2</v>
      </c>
      <c r="HSG3236" s="112" t="s">
        <v>3</v>
      </c>
      <c r="HSH3236" s="112" t="s">
        <v>50</v>
      </c>
      <c r="HSI3236" s="112" t="s">
        <v>52</v>
      </c>
      <c r="HSJ3236" s="112" t="s">
        <v>13</v>
      </c>
      <c r="HSK3236" s="235" t="s">
        <v>189</v>
      </c>
      <c r="HSL3236" s="112" t="s">
        <v>0</v>
      </c>
      <c r="HSM3236" s="112" t="s">
        <v>1</v>
      </c>
      <c r="HSN3236" s="112" t="s">
        <v>2</v>
      </c>
      <c r="HSO3236" s="112" t="s">
        <v>3</v>
      </c>
      <c r="HSP3236" s="112" t="s">
        <v>50</v>
      </c>
      <c r="HSQ3236" s="112" t="s">
        <v>52</v>
      </c>
      <c r="HSR3236" s="112" t="s">
        <v>13</v>
      </c>
      <c r="HSS3236" s="235" t="s">
        <v>189</v>
      </c>
      <c r="HST3236" s="112" t="s">
        <v>0</v>
      </c>
      <c r="HSU3236" s="112" t="s">
        <v>1</v>
      </c>
      <c r="HSV3236" s="112" t="s">
        <v>2</v>
      </c>
      <c r="HSW3236" s="112" t="s">
        <v>3</v>
      </c>
      <c r="HSX3236" s="112" t="s">
        <v>50</v>
      </c>
      <c r="HSY3236" s="112" t="s">
        <v>52</v>
      </c>
      <c r="HSZ3236" s="112" t="s">
        <v>13</v>
      </c>
      <c r="HTA3236" s="235" t="s">
        <v>189</v>
      </c>
      <c r="HTB3236" s="112" t="s">
        <v>0</v>
      </c>
      <c r="HTC3236" s="112" t="s">
        <v>1</v>
      </c>
      <c r="HTD3236" s="112" t="s">
        <v>2</v>
      </c>
      <c r="HTE3236" s="112" t="s">
        <v>3</v>
      </c>
      <c r="HTF3236" s="112" t="s">
        <v>50</v>
      </c>
      <c r="HTG3236" s="112" t="s">
        <v>52</v>
      </c>
      <c r="HTH3236" s="112" t="s">
        <v>13</v>
      </c>
      <c r="HTI3236" s="235" t="s">
        <v>189</v>
      </c>
      <c r="HTJ3236" s="112" t="s">
        <v>0</v>
      </c>
      <c r="HTK3236" s="112" t="s">
        <v>1</v>
      </c>
      <c r="HTL3236" s="112" t="s">
        <v>2</v>
      </c>
      <c r="HTM3236" s="112" t="s">
        <v>3</v>
      </c>
      <c r="HTN3236" s="112" t="s">
        <v>50</v>
      </c>
      <c r="HTO3236" s="112" t="s">
        <v>52</v>
      </c>
      <c r="HTP3236" s="112" t="s">
        <v>13</v>
      </c>
      <c r="HTQ3236" s="235" t="s">
        <v>189</v>
      </c>
      <c r="HTR3236" s="112" t="s">
        <v>0</v>
      </c>
      <c r="HTS3236" s="112" t="s">
        <v>1</v>
      </c>
      <c r="HTT3236" s="112" t="s">
        <v>2</v>
      </c>
      <c r="HTU3236" s="112" t="s">
        <v>3</v>
      </c>
      <c r="HTV3236" s="112" t="s">
        <v>50</v>
      </c>
      <c r="HTW3236" s="112" t="s">
        <v>52</v>
      </c>
      <c r="HTX3236" s="112" t="s">
        <v>13</v>
      </c>
      <c r="HTY3236" s="235" t="s">
        <v>189</v>
      </c>
      <c r="HTZ3236" s="112" t="s">
        <v>0</v>
      </c>
      <c r="HUA3236" s="112" t="s">
        <v>1</v>
      </c>
      <c r="HUB3236" s="112" t="s">
        <v>2</v>
      </c>
      <c r="HUC3236" s="112" t="s">
        <v>3</v>
      </c>
      <c r="HUD3236" s="112" t="s">
        <v>50</v>
      </c>
      <c r="HUE3236" s="112" t="s">
        <v>52</v>
      </c>
      <c r="HUF3236" s="112" t="s">
        <v>13</v>
      </c>
      <c r="HUG3236" s="235" t="s">
        <v>189</v>
      </c>
      <c r="HUH3236" s="112" t="s">
        <v>0</v>
      </c>
      <c r="HUI3236" s="112" t="s">
        <v>1</v>
      </c>
      <c r="HUJ3236" s="112" t="s">
        <v>2</v>
      </c>
      <c r="HUK3236" s="112" t="s">
        <v>3</v>
      </c>
      <c r="HUL3236" s="112" t="s">
        <v>50</v>
      </c>
      <c r="HUM3236" s="112" t="s">
        <v>52</v>
      </c>
      <c r="HUN3236" s="112" t="s">
        <v>13</v>
      </c>
      <c r="HUO3236" s="235" t="s">
        <v>189</v>
      </c>
      <c r="HUP3236" s="112" t="s">
        <v>0</v>
      </c>
      <c r="HUQ3236" s="112" t="s">
        <v>1</v>
      </c>
      <c r="HUR3236" s="112" t="s">
        <v>2</v>
      </c>
      <c r="HUS3236" s="112" t="s">
        <v>3</v>
      </c>
      <c r="HUT3236" s="112" t="s">
        <v>50</v>
      </c>
      <c r="HUU3236" s="112" t="s">
        <v>52</v>
      </c>
      <c r="HUV3236" s="112" t="s">
        <v>13</v>
      </c>
      <c r="HUW3236" s="235" t="s">
        <v>189</v>
      </c>
      <c r="HUX3236" s="112" t="s">
        <v>0</v>
      </c>
      <c r="HUY3236" s="112" t="s">
        <v>1</v>
      </c>
      <c r="HUZ3236" s="112" t="s">
        <v>2</v>
      </c>
      <c r="HVA3236" s="112" t="s">
        <v>3</v>
      </c>
      <c r="HVB3236" s="112" t="s">
        <v>50</v>
      </c>
      <c r="HVC3236" s="112" t="s">
        <v>52</v>
      </c>
      <c r="HVD3236" s="112" t="s">
        <v>13</v>
      </c>
      <c r="HVE3236" s="235" t="s">
        <v>189</v>
      </c>
      <c r="HVF3236" s="112" t="s">
        <v>0</v>
      </c>
      <c r="HVG3236" s="112" t="s">
        <v>1</v>
      </c>
      <c r="HVH3236" s="112" t="s">
        <v>2</v>
      </c>
      <c r="HVI3236" s="112" t="s">
        <v>3</v>
      </c>
      <c r="HVJ3236" s="112" t="s">
        <v>50</v>
      </c>
      <c r="HVK3236" s="112" t="s">
        <v>52</v>
      </c>
      <c r="HVL3236" s="112" t="s">
        <v>13</v>
      </c>
      <c r="HVM3236" s="235" t="s">
        <v>189</v>
      </c>
      <c r="HVN3236" s="112" t="s">
        <v>0</v>
      </c>
      <c r="HVO3236" s="112" t="s">
        <v>1</v>
      </c>
      <c r="HVP3236" s="112" t="s">
        <v>2</v>
      </c>
      <c r="HVQ3236" s="112" t="s">
        <v>3</v>
      </c>
      <c r="HVR3236" s="112" t="s">
        <v>50</v>
      </c>
      <c r="HVS3236" s="112" t="s">
        <v>52</v>
      </c>
      <c r="HVT3236" s="112" t="s">
        <v>13</v>
      </c>
      <c r="HVU3236" s="235" t="s">
        <v>189</v>
      </c>
      <c r="HVV3236" s="112" t="s">
        <v>0</v>
      </c>
      <c r="HVW3236" s="112" t="s">
        <v>1</v>
      </c>
      <c r="HVX3236" s="112" t="s">
        <v>2</v>
      </c>
      <c r="HVY3236" s="112" t="s">
        <v>3</v>
      </c>
      <c r="HVZ3236" s="112" t="s">
        <v>50</v>
      </c>
      <c r="HWA3236" s="112" t="s">
        <v>52</v>
      </c>
      <c r="HWB3236" s="112" t="s">
        <v>13</v>
      </c>
      <c r="HWC3236" s="235" t="s">
        <v>189</v>
      </c>
      <c r="HWD3236" s="112" t="s">
        <v>0</v>
      </c>
      <c r="HWE3236" s="112" t="s">
        <v>1</v>
      </c>
      <c r="HWF3236" s="112" t="s">
        <v>2</v>
      </c>
      <c r="HWG3236" s="112" t="s">
        <v>3</v>
      </c>
      <c r="HWH3236" s="112" t="s">
        <v>50</v>
      </c>
      <c r="HWI3236" s="112" t="s">
        <v>52</v>
      </c>
      <c r="HWJ3236" s="112" t="s">
        <v>13</v>
      </c>
      <c r="HWK3236" s="235" t="s">
        <v>189</v>
      </c>
      <c r="HWL3236" s="112" t="s">
        <v>0</v>
      </c>
      <c r="HWM3236" s="112" t="s">
        <v>1</v>
      </c>
      <c r="HWN3236" s="112" t="s">
        <v>2</v>
      </c>
      <c r="HWO3236" s="112" t="s">
        <v>3</v>
      </c>
      <c r="HWP3236" s="112" t="s">
        <v>50</v>
      </c>
      <c r="HWQ3236" s="112" t="s">
        <v>52</v>
      </c>
      <c r="HWR3236" s="112" t="s">
        <v>13</v>
      </c>
      <c r="HWS3236" s="235" t="s">
        <v>189</v>
      </c>
      <c r="HWT3236" s="112" t="s">
        <v>0</v>
      </c>
      <c r="HWU3236" s="112" t="s">
        <v>1</v>
      </c>
      <c r="HWV3236" s="112" t="s">
        <v>2</v>
      </c>
      <c r="HWW3236" s="112" t="s">
        <v>3</v>
      </c>
      <c r="HWX3236" s="112" t="s">
        <v>50</v>
      </c>
      <c r="HWY3236" s="112" t="s">
        <v>52</v>
      </c>
      <c r="HWZ3236" s="112" t="s">
        <v>13</v>
      </c>
      <c r="HXA3236" s="235" t="s">
        <v>189</v>
      </c>
      <c r="HXB3236" s="112" t="s">
        <v>0</v>
      </c>
      <c r="HXC3236" s="112" t="s">
        <v>1</v>
      </c>
      <c r="HXD3236" s="112" t="s">
        <v>2</v>
      </c>
      <c r="HXE3236" s="112" t="s">
        <v>3</v>
      </c>
      <c r="HXF3236" s="112" t="s">
        <v>50</v>
      </c>
      <c r="HXG3236" s="112" t="s">
        <v>52</v>
      </c>
      <c r="HXH3236" s="112" t="s">
        <v>13</v>
      </c>
      <c r="HXI3236" s="235" t="s">
        <v>189</v>
      </c>
      <c r="HXJ3236" s="112" t="s">
        <v>0</v>
      </c>
      <c r="HXK3236" s="112" t="s">
        <v>1</v>
      </c>
      <c r="HXL3236" s="112" t="s">
        <v>2</v>
      </c>
      <c r="HXM3236" s="112" t="s">
        <v>3</v>
      </c>
      <c r="HXN3236" s="112" t="s">
        <v>50</v>
      </c>
      <c r="HXO3236" s="112" t="s">
        <v>52</v>
      </c>
      <c r="HXP3236" s="112" t="s">
        <v>13</v>
      </c>
      <c r="HXQ3236" s="235" t="s">
        <v>189</v>
      </c>
      <c r="HXR3236" s="112" t="s">
        <v>0</v>
      </c>
      <c r="HXS3236" s="112" t="s">
        <v>1</v>
      </c>
      <c r="HXT3236" s="112" t="s">
        <v>2</v>
      </c>
      <c r="HXU3236" s="112" t="s">
        <v>3</v>
      </c>
      <c r="HXV3236" s="112" t="s">
        <v>50</v>
      </c>
      <c r="HXW3236" s="112" t="s">
        <v>52</v>
      </c>
      <c r="HXX3236" s="112" t="s">
        <v>13</v>
      </c>
      <c r="HXY3236" s="235" t="s">
        <v>189</v>
      </c>
      <c r="HXZ3236" s="112" t="s">
        <v>0</v>
      </c>
      <c r="HYA3236" s="112" t="s">
        <v>1</v>
      </c>
      <c r="HYB3236" s="112" t="s">
        <v>2</v>
      </c>
      <c r="HYC3236" s="112" t="s">
        <v>3</v>
      </c>
      <c r="HYD3236" s="112" t="s">
        <v>50</v>
      </c>
      <c r="HYE3236" s="112" t="s">
        <v>52</v>
      </c>
      <c r="HYF3236" s="112" t="s">
        <v>13</v>
      </c>
      <c r="HYG3236" s="235" t="s">
        <v>189</v>
      </c>
      <c r="HYH3236" s="112" t="s">
        <v>0</v>
      </c>
      <c r="HYI3236" s="112" t="s">
        <v>1</v>
      </c>
      <c r="HYJ3236" s="112" t="s">
        <v>2</v>
      </c>
      <c r="HYK3236" s="112" t="s">
        <v>3</v>
      </c>
      <c r="HYL3236" s="112" t="s">
        <v>50</v>
      </c>
      <c r="HYM3236" s="112" t="s">
        <v>52</v>
      </c>
      <c r="HYN3236" s="112" t="s">
        <v>13</v>
      </c>
      <c r="HYO3236" s="235" t="s">
        <v>189</v>
      </c>
      <c r="HYP3236" s="112" t="s">
        <v>0</v>
      </c>
      <c r="HYQ3236" s="112" t="s">
        <v>1</v>
      </c>
      <c r="HYR3236" s="112" t="s">
        <v>2</v>
      </c>
      <c r="HYS3236" s="112" t="s">
        <v>3</v>
      </c>
      <c r="HYT3236" s="112" t="s">
        <v>50</v>
      </c>
      <c r="HYU3236" s="112" t="s">
        <v>52</v>
      </c>
      <c r="HYV3236" s="112" t="s">
        <v>13</v>
      </c>
      <c r="HYW3236" s="235" t="s">
        <v>189</v>
      </c>
      <c r="HYX3236" s="112" t="s">
        <v>0</v>
      </c>
      <c r="HYY3236" s="112" t="s">
        <v>1</v>
      </c>
      <c r="HYZ3236" s="112" t="s">
        <v>2</v>
      </c>
      <c r="HZA3236" s="112" t="s">
        <v>3</v>
      </c>
      <c r="HZB3236" s="112" t="s">
        <v>50</v>
      </c>
      <c r="HZC3236" s="112" t="s">
        <v>52</v>
      </c>
      <c r="HZD3236" s="112" t="s">
        <v>13</v>
      </c>
      <c r="HZE3236" s="235" t="s">
        <v>189</v>
      </c>
      <c r="HZF3236" s="112" t="s">
        <v>0</v>
      </c>
      <c r="HZG3236" s="112" t="s">
        <v>1</v>
      </c>
      <c r="HZH3236" s="112" t="s">
        <v>2</v>
      </c>
      <c r="HZI3236" s="112" t="s">
        <v>3</v>
      </c>
      <c r="HZJ3236" s="112" t="s">
        <v>50</v>
      </c>
      <c r="HZK3236" s="112" t="s">
        <v>52</v>
      </c>
      <c r="HZL3236" s="112" t="s">
        <v>13</v>
      </c>
      <c r="HZM3236" s="235" t="s">
        <v>189</v>
      </c>
      <c r="HZN3236" s="112" t="s">
        <v>0</v>
      </c>
      <c r="HZO3236" s="112" t="s">
        <v>1</v>
      </c>
      <c r="HZP3236" s="112" t="s">
        <v>2</v>
      </c>
      <c r="HZQ3236" s="112" t="s">
        <v>3</v>
      </c>
      <c r="HZR3236" s="112" t="s">
        <v>50</v>
      </c>
      <c r="HZS3236" s="112" t="s">
        <v>52</v>
      </c>
      <c r="HZT3236" s="112" t="s">
        <v>13</v>
      </c>
      <c r="HZU3236" s="235" t="s">
        <v>189</v>
      </c>
      <c r="HZV3236" s="112" t="s">
        <v>0</v>
      </c>
      <c r="HZW3236" s="112" t="s">
        <v>1</v>
      </c>
      <c r="HZX3236" s="112" t="s">
        <v>2</v>
      </c>
      <c r="HZY3236" s="112" t="s">
        <v>3</v>
      </c>
      <c r="HZZ3236" s="112" t="s">
        <v>50</v>
      </c>
      <c r="IAA3236" s="112" t="s">
        <v>52</v>
      </c>
      <c r="IAB3236" s="112" t="s">
        <v>13</v>
      </c>
      <c r="IAC3236" s="235" t="s">
        <v>189</v>
      </c>
      <c r="IAD3236" s="112" t="s">
        <v>0</v>
      </c>
      <c r="IAE3236" s="112" t="s">
        <v>1</v>
      </c>
      <c r="IAF3236" s="112" t="s">
        <v>2</v>
      </c>
      <c r="IAG3236" s="112" t="s">
        <v>3</v>
      </c>
      <c r="IAH3236" s="112" t="s">
        <v>50</v>
      </c>
      <c r="IAI3236" s="112" t="s">
        <v>52</v>
      </c>
      <c r="IAJ3236" s="112" t="s">
        <v>13</v>
      </c>
      <c r="IAK3236" s="235" t="s">
        <v>189</v>
      </c>
      <c r="IAL3236" s="112" t="s">
        <v>0</v>
      </c>
      <c r="IAM3236" s="112" t="s">
        <v>1</v>
      </c>
      <c r="IAN3236" s="112" t="s">
        <v>2</v>
      </c>
      <c r="IAO3236" s="112" t="s">
        <v>3</v>
      </c>
      <c r="IAP3236" s="112" t="s">
        <v>50</v>
      </c>
      <c r="IAQ3236" s="112" t="s">
        <v>52</v>
      </c>
      <c r="IAR3236" s="112" t="s">
        <v>13</v>
      </c>
      <c r="IAS3236" s="235" t="s">
        <v>189</v>
      </c>
      <c r="IAT3236" s="112" t="s">
        <v>0</v>
      </c>
      <c r="IAU3236" s="112" t="s">
        <v>1</v>
      </c>
      <c r="IAV3236" s="112" t="s">
        <v>2</v>
      </c>
      <c r="IAW3236" s="112" t="s">
        <v>3</v>
      </c>
      <c r="IAX3236" s="112" t="s">
        <v>50</v>
      </c>
      <c r="IAY3236" s="112" t="s">
        <v>52</v>
      </c>
      <c r="IAZ3236" s="112" t="s">
        <v>13</v>
      </c>
      <c r="IBA3236" s="235" t="s">
        <v>189</v>
      </c>
      <c r="IBB3236" s="112" t="s">
        <v>0</v>
      </c>
      <c r="IBC3236" s="112" t="s">
        <v>1</v>
      </c>
      <c r="IBD3236" s="112" t="s">
        <v>2</v>
      </c>
      <c r="IBE3236" s="112" t="s">
        <v>3</v>
      </c>
      <c r="IBF3236" s="112" t="s">
        <v>50</v>
      </c>
      <c r="IBG3236" s="112" t="s">
        <v>52</v>
      </c>
      <c r="IBH3236" s="112" t="s">
        <v>13</v>
      </c>
      <c r="IBI3236" s="235" t="s">
        <v>189</v>
      </c>
      <c r="IBJ3236" s="112" t="s">
        <v>0</v>
      </c>
      <c r="IBK3236" s="112" t="s">
        <v>1</v>
      </c>
      <c r="IBL3236" s="112" t="s">
        <v>2</v>
      </c>
      <c r="IBM3236" s="112" t="s">
        <v>3</v>
      </c>
      <c r="IBN3236" s="112" t="s">
        <v>50</v>
      </c>
      <c r="IBO3236" s="112" t="s">
        <v>52</v>
      </c>
      <c r="IBP3236" s="112" t="s">
        <v>13</v>
      </c>
      <c r="IBQ3236" s="235" t="s">
        <v>189</v>
      </c>
      <c r="IBR3236" s="112" t="s">
        <v>0</v>
      </c>
      <c r="IBS3236" s="112" t="s">
        <v>1</v>
      </c>
      <c r="IBT3236" s="112" t="s">
        <v>2</v>
      </c>
      <c r="IBU3236" s="112" t="s">
        <v>3</v>
      </c>
      <c r="IBV3236" s="112" t="s">
        <v>50</v>
      </c>
      <c r="IBW3236" s="112" t="s">
        <v>52</v>
      </c>
      <c r="IBX3236" s="112" t="s">
        <v>13</v>
      </c>
      <c r="IBY3236" s="235" t="s">
        <v>189</v>
      </c>
      <c r="IBZ3236" s="112" t="s">
        <v>0</v>
      </c>
      <c r="ICA3236" s="112" t="s">
        <v>1</v>
      </c>
      <c r="ICB3236" s="112" t="s">
        <v>2</v>
      </c>
      <c r="ICC3236" s="112" t="s">
        <v>3</v>
      </c>
      <c r="ICD3236" s="112" t="s">
        <v>50</v>
      </c>
      <c r="ICE3236" s="112" t="s">
        <v>52</v>
      </c>
      <c r="ICF3236" s="112" t="s">
        <v>13</v>
      </c>
      <c r="ICG3236" s="235" t="s">
        <v>189</v>
      </c>
      <c r="ICH3236" s="112" t="s">
        <v>0</v>
      </c>
      <c r="ICI3236" s="112" t="s">
        <v>1</v>
      </c>
      <c r="ICJ3236" s="112" t="s">
        <v>2</v>
      </c>
      <c r="ICK3236" s="112" t="s">
        <v>3</v>
      </c>
      <c r="ICL3236" s="112" t="s">
        <v>50</v>
      </c>
      <c r="ICM3236" s="112" t="s">
        <v>52</v>
      </c>
      <c r="ICN3236" s="112" t="s">
        <v>13</v>
      </c>
      <c r="ICO3236" s="235" t="s">
        <v>189</v>
      </c>
      <c r="ICP3236" s="112" t="s">
        <v>0</v>
      </c>
      <c r="ICQ3236" s="112" t="s">
        <v>1</v>
      </c>
      <c r="ICR3236" s="112" t="s">
        <v>2</v>
      </c>
      <c r="ICS3236" s="112" t="s">
        <v>3</v>
      </c>
      <c r="ICT3236" s="112" t="s">
        <v>50</v>
      </c>
      <c r="ICU3236" s="112" t="s">
        <v>52</v>
      </c>
      <c r="ICV3236" s="112" t="s">
        <v>13</v>
      </c>
      <c r="ICW3236" s="235" t="s">
        <v>189</v>
      </c>
      <c r="ICX3236" s="112" t="s">
        <v>0</v>
      </c>
      <c r="ICY3236" s="112" t="s">
        <v>1</v>
      </c>
      <c r="ICZ3236" s="112" t="s">
        <v>2</v>
      </c>
      <c r="IDA3236" s="112" t="s">
        <v>3</v>
      </c>
      <c r="IDB3236" s="112" t="s">
        <v>50</v>
      </c>
      <c r="IDC3236" s="112" t="s">
        <v>52</v>
      </c>
      <c r="IDD3236" s="112" t="s">
        <v>13</v>
      </c>
      <c r="IDE3236" s="235" t="s">
        <v>189</v>
      </c>
      <c r="IDF3236" s="112" t="s">
        <v>0</v>
      </c>
      <c r="IDG3236" s="112" t="s">
        <v>1</v>
      </c>
      <c r="IDH3236" s="112" t="s">
        <v>2</v>
      </c>
      <c r="IDI3236" s="112" t="s">
        <v>3</v>
      </c>
      <c r="IDJ3236" s="112" t="s">
        <v>50</v>
      </c>
      <c r="IDK3236" s="112" t="s">
        <v>52</v>
      </c>
      <c r="IDL3236" s="112" t="s">
        <v>13</v>
      </c>
      <c r="IDM3236" s="235" t="s">
        <v>189</v>
      </c>
      <c r="IDN3236" s="112" t="s">
        <v>0</v>
      </c>
      <c r="IDO3236" s="112" t="s">
        <v>1</v>
      </c>
      <c r="IDP3236" s="112" t="s">
        <v>2</v>
      </c>
      <c r="IDQ3236" s="112" t="s">
        <v>3</v>
      </c>
      <c r="IDR3236" s="112" t="s">
        <v>50</v>
      </c>
      <c r="IDS3236" s="112" t="s">
        <v>52</v>
      </c>
      <c r="IDT3236" s="112" t="s">
        <v>13</v>
      </c>
      <c r="IDU3236" s="235" t="s">
        <v>189</v>
      </c>
      <c r="IDV3236" s="112" t="s">
        <v>0</v>
      </c>
      <c r="IDW3236" s="112" t="s">
        <v>1</v>
      </c>
      <c r="IDX3236" s="112" t="s">
        <v>2</v>
      </c>
      <c r="IDY3236" s="112" t="s">
        <v>3</v>
      </c>
      <c r="IDZ3236" s="112" t="s">
        <v>50</v>
      </c>
      <c r="IEA3236" s="112" t="s">
        <v>52</v>
      </c>
      <c r="IEB3236" s="112" t="s">
        <v>13</v>
      </c>
      <c r="IEC3236" s="235" t="s">
        <v>189</v>
      </c>
      <c r="IED3236" s="112" t="s">
        <v>0</v>
      </c>
      <c r="IEE3236" s="112" t="s">
        <v>1</v>
      </c>
      <c r="IEF3236" s="112" t="s">
        <v>2</v>
      </c>
      <c r="IEG3236" s="112" t="s">
        <v>3</v>
      </c>
      <c r="IEH3236" s="112" t="s">
        <v>50</v>
      </c>
      <c r="IEI3236" s="112" t="s">
        <v>52</v>
      </c>
      <c r="IEJ3236" s="112" t="s">
        <v>13</v>
      </c>
      <c r="IEK3236" s="235" t="s">
        <v>189</v>
      </c>
      <c r="IEL3236" s="112" t="s">
        <v>0</v>
      </c>
      <c r="IEM3236" s="112" t="s">
        <v>1</v>
      </c>
      <c r="IEN3236" s="112" t="s">
        <v>2</v>
      </c>
      <c r="IEO3236" s="112" t="s">
        <v>3</v>
      </c>
      <c r="IEP3236" s="112" t="s">
        <v>50</v>
      </c>
      <c r="IEQ3236" s="112" t="s">
        <v>52</v>
      </c>
      <c r="IER3236" s="112" t="s">
        <v>13</v>
      </c>
      <c r="IES3236" s="235" t="s">
        <v>189</v>
      </c>
      <c r="IET3236" s="112" t="s">
        <v>0</v>
      </c>
      <c r="IEU3236" s="112" t="s">
        <v>1</v>
      </c>
      <c r="IEV3236" s="112" t="s">
        <v>2</v>
      </c>
      <c r="IEW3236" s="112" t="s">
        <v>3</v>
      </c>
      <c r="IEX3236" s="112" t="s">
        <v>50</v>
      </c>
      <c r="IEY3236" s="112" t="s">
        <v>52</v>
      </c>
      <c r="IEZ3236" s="112" t="s">
        <v>13</v>
      </c>
      <c r="IFA3236" s="235" t="s">
        <v>189</v>
      </c>
      <c r="IFB3236" s="112" t="s">
        <v>0</v>
      </c>
      <c r="IFC3236" s="112" t="s">
        <v>1</v>
      </c>
      <c r="IFD3236" s="112" t="s">
        <v>2</v>
      </c>
      <c r="IFE3236" s="112" t="s">
        <v>3</v>
      </c>
      <c r="IFF3236" s="112" t="s">
        <v>50</v>
      </c>
      <c r="IFG3236" s="112" t="s">
        <v>52</v>
      </c>
      <c r="IFH3236" s="112" t="s">
        <v>13</v>
      </c>
      <c r="IFI3236" s="235" t="s">
        <v>189</v>
      </c>
      <c r="IFJ3236" s="112" t="s">
        <v>0</v>
      </c>
      <c r="IFK3236" s="112" t="s">
        <v>1</v>
      </c>
      <c r="IFL3236" s="112" t="s">
        <v>2</v>
      </c>
      <c r="IFM3236" s="112" t="s">
        <v>3</v>
      </c>
      <c r="IFN3236" s="112" t="s">
        <v>50</v>
      </c>
      <c r="IFO3236" s="112" t="s">
        <v>52</v>
      </c>
      <c r="IFP3236" s="112" t="s">
        <v>13</v>
      </c>
      <c r="IFQ3236" s="235" t="s">
        <v>189</v>
      </c>
      <c r="IFR3236" s="112" t="s">
        <v>0</v>
      </c>
      <c r="IFS3236" s="112" t="s">
        <v>1</v>
      </c>
      <c r="IFT3236" s="112" t="s">
        <v>2</v>
      </c>
      <c r="IFU3236" s="112" t="s">
        <v>3</v>
      </c>
      <c r="IFV3236" s="112" t="s">
        <v>50</v>
      </c>
      <c r="IFW3236" s="112" t="s">
        <v>52</v>
      </c>
      <c r="IFX3236" s="112" t="s">
        <v>13</v>
      </c>
      <c r="IFY3236" s="235" t="s">
        <v>189</v>
      </c>
      <c r="IFZ3236" s="112" t="s">
        <v>0</v>
      </c>
      <c r="IGA3236" s="112" t="s">
        <v>1</v>
      </c>
      <c r="IGB3236" s="112" t="s">
        <v>2</v>
      </c>
      <c r="IGC3236" s="112" t="s">
        <v>3</v>
      </c>
      <c r="IGD3236" s="112" t="s">
        <v>50</v>
      </c>
      <c r="IGE3236" s="112" t="s">
        <v>52</v>
      </c>
      <c r="IGF3236" s="112" t="s">
        <v>13</v>
      </c>
      <c r="IGG3236" s="235" t="s">
        <v>189</v>
      </c>
      <c r="IGH3236" s="112" t="s">
        <v>0</v>
      </c>
      <c r="IGI3236" s="112" t="s">
        <v>1</v>
      </c>
      <c r="IGJ3236" s="112" t="s">
        <v>2</v>
      </c>
      <c r="IGK3236" s="112" t="s">
        <v>3</v>
      </c>
      <c r="IGL3236" s="112" t="s">
        <v>50</v>
      </c>
      <c r="IGM3236" s="112" t="s">
        <v>52</v>
      </c>
      <c r="IGN3236" s="112" t="s">
        <v>13</v>
      </c>
      <c r="IGO3236" s="235" t="s">
        <v>189</v>
      </c>
      <c r="IGP3236" s="112" t="s">
        <v>0</v>
      </c>
      <c r="IGQ3236" s="112" t="s">
        <v>1</v>
      </c>
      <c r="IGR3236" s="112" t="s">
        <v>2</v>
      </c>
      <c r="IGS3236" s="112" t="s">
        <v>3</v>
      </c>
      <c r="IGT3236" s="112" t="s">
        <v>50</v>
      </c>
      <c r="IGU3236" s="112" t="s">
        <v>52</v>
      </c>
      <c r="IGV3236" s="112" t="s">
        <v>13</v>
      </c>
      <c r="IGW3236" s="235" t="s">
        <v>189</v>
      </c>
      <c r="IGX3236" s="112" t="s">
        <v>0</v>
      </c>
      <c r="IGY3236" s="112" t="s">
        <v>1</v>
      </c>
      <c r="IGZ3236" s="112" t="s">
        <v>2</v>
      </c>
      <c r="IHA3236" s="112" t="s">
        <v>3</v>
      </c>
      <c r="IHB3236" s="112" t="s">
        <v>50</v>
      </c>
      <c r="IHC3236" s="112" t="s">
        <v>52</v>
      </c>
      <c r="IHD3236" s="112" t="s">
        <v>13</v>
      </c>
      <c r="IHE3236" s="235" t="s">
        <v>189</v>
      </c>
      <c r="IHF3236" s="112" t="s">
        <v>0</v>
      </c>
      <c r="IHG3236" s="112" t="s">
        <v>1</v>
      </c>
      <c r="IHH3236" s="112" t="s">
        <v>2</v>
      </c>
      <c r="IHI3236" s="112" t="s">
        <v>3</v>
      </c>
      <c r="IHJ3236" s="112" t="s">
        <v>50</v>
      </c>
      <c r="IHK3236" s="112" t="s">
        <v>52</v>
      </c>
      <c r="IHL3236" s="112" t="s">
        <v>13</v>
      </c>
      <c r="IHM3236" s="235" t="s">
        <v>189</v>
      </c>
      <c r="IHN3236" s="112" t="s">
        <v>0</v>
      </c>
      <c r="IHO3236" s="112" t="s">
        <v>1</v>
      </c>
      <c r="IHP3236" s="112" t="s">
        <v>2</v>
      </c>
      <c r="IHQ3236" s="112" t="s">
        <v>3</v>
      </c>
      <c r="IHR3236" s="112" t="s">
        <v>50</v>
      </c>
      <c r="IHS3236" s="112" t="s">
        <v>52</v>
      </c>
      <c r="IHT3236" s="112" t="s">
        <v>13</v>
      </c>
      <c r="IHU3236" s="235" t="s">
        <v>189</v>
      </c>
      <c r="IHV3236" s="112" t="s">
        <v>0</v>
      </c>
      <c r="IHW3236" s="112" t="s">
        <v>1</v>
      </c>
      <c r="IHX3236" s="112" t="s">
        <v>2</v>
      </c>
      <c r="IHY3236" s="112" t="s">
        <v>3</v>
      </c>
      <c r="IHZ3236" s="112" t="s">
        <v>50</v>
      </c>
      <c r="IIA3236" s="112" t="s">
        <v>52</v>
      </c>
      <c r="IIB3236" s="112" t="s">
        <v>13</v>
      </c>
      <c r="IIC3236" s="235" t="s">
        <v>189</v>
      </c>
      <c r="IID3236" s="112" t="s">
        <v>0</v>
      </c>
      <c r="IIE3236" s="112" t="s">
        <v>1</v>
      </c>
      <c r="IIF3236" s="112" t="s">
        <v>2</v>
      </c>
      <c r="IIG3236" s="112" t="s">
        <v>3</v>
      </c>
      <c r="IIH3236" s="112" t="s">
        <v>50</v>
      </c>
      <c r="III3236" s="112" t="s">
        <v>52</v>
      </c>
      <c r="IIJ3236" s="112" t="s">
        <v>13</v>
      </c>
      <c r="IIK3236" s="235" t="s">
        <v>189</v>
      </c>
      <c r="IIL3236" s="112" t="s">
        <v>0</v>
      </c>
      <c r="IIM3236" s="112" t="s">
        <v>1</v>
      </c>
      <c r="IIN3236" s="112" t="s">
        <v>2</v>
      </c>
      <c r="IIO3236" s="112" t="s">
        <v>3</v>
      </c>
      <c r="IIP3236" s="112" t="s">
        <v>50</v>
      </c>
      <c r="IIQ3236" s="112" t="s">
        <v>52</v>
      </c>
      <c r="IIR3236" s="112" t="s">
        <v>13</v>
      </c>
      <c r="IIS3236" s="235" t="s">
        <v>189</v>
      </c>
      <c r="IIT3236" s="112" t="s">
        <v>0</v>
      </c>
      <c r="IIU3236" s="112" t="s">
        <v>1</v>
      </c>
      <c r="IIV3236" s="112" t="s">
        <v>2</v>
      </c>
      <c r="IIW3236" s="112" t="s">
        <v>3</v>
      </c>
      <c r="IIX3236" s="112" t="s">
        <v>50</v>
      </c>
      <c r="IIY3236" s="112" t="s">
        <v>52</v>
      </c>
      <c r="IIZ3236" s="112" t="s">
        <v>13</v>
      </c>
      <c r="IJA3236" s="235" t="s">
        <v>189</v>
      </c>
      <c r="IJB3236" s="112" t="s">
        <v>0</v>
      </c>
      <c r="IJC3236" s="112" t="s">
        <v>1</v>
      </c>
      <c r="IJD3236" s="112" t="s">
        <v>2</v>
      </c>
      <c r="IJE3236" s="112" t="s">
        <v>3</v>
      </c>
      <c r="IJF3236" s="112" t="s">
        <v>50</v>
      </c>
      <c r="IJG3236" s="112" t="s">
        <v>52</v>
      </c>
      <c r="IJH3236" s="112" t="s">
        <v>13</v>
      </c>
      <c r="IJI3236" s="235" t="s">
        <v>189</v>
      </c>
      <c r="IJJ3236" s="112" t="s">
        <v>0</v>
      </c>
      <c r="IJK3236" s="112" t="s">
        <v>1</v>
      </c>
      <c r="IJL3236" s="112" t="s">
        <v>2</v>
      </c>
      <c r="IJM3236" s="112" t="s">
        <v>3</v>
      </c>
      <c r="IJN3236" s="112" t="s">
        <v>50</v>
      </c>
      <c r="IJO3236" s="112" t="s">
        <v>52</v>
      </c>
      <c r="IJP3236" s="112" t="s">
        <v>13</v>
      </c>
      <c r="IJQ3236" s="235" t="s">
        <v>189</v>
      </c>
      <c r="IJR3236" s="112" t="s">
        <v>0</v>
      </c>
      <c r="IJS3236" s="112" t="s">
        <v>1</v>
      </c>
      <c r="IJT3236" s="112" t="s">
        <v>2</v>
      </c>
      <c r="IJU3236" s="112" t="s">
        <v>3</v>
      </c>
      <c r="IJV3236" s="112" t="s">
        <v>50</v>
      </c>
      <c r="IJW3236" s="112" t="s">
        <v>52</v>
      </c>
      <c r="IJX3236" s="112" t="s">
        <v>13</v>
      </c>
      <c r="IJY3236" s="235" t="s">
        <v>189</v>
      </c>
      <c r="IJZ3236" s="112" t="s">
        <v>0</v>
      </c>
      <c r="IKA3236" s="112" t="s">
        <v>1</v>
      </c>
      <c r="IKB3236" s="112" t="s">
        <v>2</v>
      </c>
      <c r="IKC3236" s="112" t="s">
        <v>3</v>
      </c>
      <c r="IKD3236" s="112" t="s">
        <v>50</v>
      </c>
      <c r="IKE3236" s="112" t="s">
        <v>52</v>
      </c>
      <c r="IKF3236" s="112" t="s">
        <v>13</v>
      </c>
      <c r="IKG3236" s="235" t="s">
        <v>189</v>
      </c>
      <c r="IKH3236" s="112" t="s">
        <v>0</v>
      </c>
      <c r="IKI3236" s="112" t="s">
        <v>1</v>
      </c>
      <c r="IKJ3236" s="112" t="s">
        <v>2</v>
      </c>
      <c r="IKK3236" s="112" t="s">
        <v>3</v>
      </c>
      <c r="IKL3236" s="112" t="s">
        <v>50</v>
      </c>
      <c r="IKM3236" s="112" t="s">
        <v>52</v>
      </c>
      <c r="IKN3236" s="112" t="s">
        <v>13</v>
      </c>
      <c r="IKO3236" s="235" t="s">
        <v>189</v>
      </c>
      <c r="IKP3236" s="112" t="s">
        <v>0</v>
      </c>
      <c r="IKQ3236" s="112" t="s">
        <v>1</v>
      </c>
      <c r="IKR3236" s="112" t="s">
        <v>2</v>
      </c>
      <c r="IKS3236" s="112" t="s">
        <v>3</v>
      </c>
      <c r="IKT3236" s="112" t="s">
        <v>50</v>
      </c>
      <c r="IKU3236" s="112" t="s">
        <v>52</v>
      </c>
      <c r="IKV3236" s="112" t="s">
        <v>13</v>
      </c>
      <c r="IKW3236" s="235" t="s">
        <v>189</v>
      </c>
      <c r="IKX3236" s="112" t="s">
        <v>0</v>
      </c>
      <c r="IKY3236" s="112" t="s">
        <v>1</v>
      </c>
      <c r="IKZ3236" s="112" t="s">
        <v>2</v>
      </c>
      <c r="ILA3236" s="112" t="s">
        <v>3</v>
      </c>
      <c r="ILB3236" s="112" t="s">
        <v>50</v>
      </c>
      <c r="ILC3236" s="112" t="s">
        <v>52</v>
      </c>
      <c r="ILD3236" s="112" t="s">
        <v>13</v>
      </c>
      <c r="ILE3236" s="235" t="s">
        <v>189</v>
      </c>
      <c r="ILF3236" s="112" t="s">
        <v>0</v>
      </c>
      <c r="ILG3236" s="112" t="s">
        <v>1</v>
      </c>
      <c r="ILH3236" s="112" t="s">
        <v>2</v>
      </c>
      <c r="ILI3236" s="112" t="s">
        <v>3</v>
      </c>
      <c r="ILJ3236" s="112" t="s">
        <v>50</v>
      </c>
      <c r="ILK3236" s="112" t="s">
        <v>52</v>
      </c>
      <c r="ILL3236" s="112" t="s">
        <v>13</v>
      </c>
      <c r="ILM3236" s="235" t="s">
        <v>189</v>
      </c>
      <c r="ILN3236" s="112" t="s">
        <v>0</v>
      </c>
      <c r="ILO3236" s="112" t="s">
        <v>1</v>
      </c>
      <c r="ILP3236" s="112" t="s">
        <v>2</v>
      </c>
      <c r="ILQ3236" s="112" t="s">
        <v>3</v>
      </c>
      <c r="ILR3236" s="112" t="s">
        <v>50</v>
      </c>
      <c r="ILS3236" s="112" t="s">
        <v>52</v>
      </c>
      <c r="ILT3236" s="112" t="s">
        <v>13</v>
      </c>
      <c r="ILU3236" s="235" t="s">
        <v>189</v>
      </c>
      <c r="ILV3236" s="112" t="s">
        <v>0</v>
      </c>
      <c r="ILW3236" s="112" t="s">
        <v>1</v>
      </c>
      <c r="ILX3236" s="112" t="s">
        <v>2</v>
      </c>
      <c r="ILY3236" s="112" t="s">
        <v>3</v>
      </c>
      <c r="ILZ3236" s="112" t="s">
        <v>50</v>
      </c>
      <c r="IMA3236" s="112" t="s">
        <v>52</v>
      </c>
      <c r="IMB3236" s="112" t="s">
        <v>13</v>
      </c>
      <c r="IMC3236" s="235" t="s">
        <v>189</v>
      </c>
      <c r="IMD3236" s="112" t="s">
        <v>0</v>
      </c>
      <c r="IME3236" s="112" t="s">
        <v>1</v>
      </c>
      <c r="IMF3236" s="112" t="s">
        <v>2</v>
      </c>
      <c r="IMG3236" s="112" t="s">
        <v>3</v>
      </c>
      <c r="IMH3236" s="112" t="s">
        <v>50</v>
      </c>
      <c r="IMI3236" s="112" t="s">
        <v>52</v>
      </c>
      <c r="IMJ3236" s="112" t="s">
        <v>13</v>
      </c>
      <c r="IMK3236" s="235" t="s">
        <v>189</v>
      </c>
      <c r="IML3236" s="112" t="s">
        <v>0</v>
      </c>
      <c r="IMM3236" s="112" t="s">
        <v>1</v>
      </c>
      <c r="IMN3236" s="112" t="s">
        <v>2</v>
      </c>
      <c r="IMO3236" s="112" t="s">
        <v>3</v>
      </c>
      <c r="IMP3236" s="112" t="s">
        <v>50</v>
      </c>
      <c r="IMQ3236" s="112" t="s">
        <v>52</v>
      </c>
      <c r="IMR3236" s="112" t="s">
        <v>13</v>
      </c>
      <c r="IMS3236" s="235" t="s">
        <v>189</v>
      </c>
      <c r="IMT3236" s="112" t="s">
        <v>0</v>
      </c>
      <c r="IMU3236" s="112" t="s">
        <v>1</v>
      </c>
      <c r="IMV3236" s="112" t="s">
        <v>2</v>
      </c>
      <c r="IMW3236" s="112" t="s">
        <v>3</v>
      </c>
      <c r="IMX3236" s="112" t="s">
        <v>50</v>
      </c>
      <c r="IMY3236" s="112" t="s">
        <v>52</v>
      </c>
      <c r="IMZ3236" s="112" t="s">
        <v>13</v>
      </c>
      <c r="INA3236" s="235" t="s">
        <v>189</v>
      </c>
      <c r="INB3236" s="112" t="s">
        <v>0</v>
      </c>
      <c r="INC3236" s="112" t="s">
        <v>1</v>
      </c>
      <c r="IND3236" s="112" t="s">
        <v>2</v>
      </c>
      <c r="INE3236" s="112" t="s">
        <v>3</v>
      </c>
      <c r="INF3236" s="112" t="s">
        <v>50</v>
      </c>
      <c r="ING3236" s="112" t="s">
        <v>52</v>
      </c>
      <c r="INH3236" s="112" t="s">
        <v>13</v>
      </c>
      <c r="INI3236" s="235" t="s">
        <v>189</v>
      </c>
      <c r="INJ3236" s="112" t="s">
        <v>0</v>
      </c>
      <c r="INK3236" s="112" t="s">
        <v>1</v>
      </c>
      <c r="INL3236" s="112" t="s">
        <v>2</v>
      </c>
      <c r="INM3236" s="112" t="s">
        <v>3</v>
      </c>
      <c r="INN3236" s="112" t="s">
        <v>50</v>
      </c>
      <c r="INO3236" s="112" t="s">
        <v>52</v>
      </c>
      <c r="INP3236" s="112" t="s">
        <v>13</v>
      </c>
      <c r="INQ3236" s="235" t="s">
        <v>189</v>
      </c>
      <c r="INR3236" s="112" t="s">
        <v>0</v>
      </c>
      <c r="INS3236" s="112" t="s">
        <v>1</v>
      </c>
      <c r="INT3236" s="112" t="s">
        <v>2</v>
      </c>
      <c r="INU3236" s="112" t="s">
        <v>3</v>
      </c>
      <c r="INV3236" s="112" t="s">
        <v>50</v>
      </c>
      <c r="INW3236" s="112" t="s">
        <v>52</v>
      </c>
      <c r="INX3236" s="112" t="s">
        <v>13</v>
      </c>
      <c r="INY3236" s="235" t="s">
        <v>189</v>
      </c>
      <c r="INZ3236" s="112" t="s">
        <v>0</v>
      </c>
      <c r="IOA3236" s="112" t="s">
        <v>1</v>
      </c>
      <c r="IOB3236" s="112" t="s">
        <v>2</v>
      </c>
      <c r="IOC3236" s="112" t="s">
        <v>3</v>
      </c>
      <c r="IOD3236" s="112" t="s">
        <v>50</v>
      </c>
      <c r="IOE3236" s="112" t="s">
        <v>52</v>
      </c>
      <c r="IOF3236" s="112" t="s">
        <v>13</v>
      </c>
      <c r="IOG3236" s="235" t="s">
        <v>189</v>
      </c>
      <c r="IOH3236" s="112" t="s">
        <v>0</v>
      </c>
      <c r="IOI3236" s="112" t="s">
        <v>1</v>
      </c>
      <c r="IOJ3236" s="112" t="s">
        <v>2</v>
      </c>
      <c r="IOK3236" s="112" t="s">
        <v>3</v>
      </c>
      <c r="IOL3236" s="112" t="s">
        <v>50</v>
      </c>
      <c r="IOM3236" s="112" t="s">
        <v>52</v>
      </c>
      <c r="ION3236" s="112" t="s">
        <v>13</v>
      </c>
      <c r="IOO3236" s="235" t="s">
        <v>189</v>
      </c>
      <c r="IOP3236" s="112" t="s">
        <v>0</v>
      </c>
      <c r="IOQ3236" s="112" t="s">
        <v>1</v>
      </c>
      <c r="IOR3236" s="112" t="s">
        <v>2</v>
      </c>
      <c r="IOS3236" s="112" t="s">
        <v>3</v>
      </c>
      <c r="IOT3236" s="112" t="s">
        <v>50</v>
      </c>
      <c r="IOU3236" s="112" t="s">
        <v>52</v>
      </c>
      <c r="IOV3236" s="112" t="s">
        <v>13</v>
      </c>
      <c r="IOW3236" s="235" t="s">
        <v>189</v>
      </c>
      <c r="IOX3236" s="112" t="s">
        <v>0</v>
      </c>
      <c r="IOY3236" s="112" t="s">
        <v>1</v>
      </c>
      <c r="IOZ3236" s="112" t="s">
        <v>2</v>
      </c>
      <c r="IPA3236" s="112" t="s">
        <v>3</v>
      </c>
      <c r="IPB3236" s="112" t="s">
        <v>50</v>
      </c>
      <c r="IPC3236" s="112" t="s">
        <v>52</v>
      </c>
      <c r="IPD3236" s="112" t="s">
        <v>13</v>
      </c>
      <c r="IPE3236" s="235" t="s">
        <v>189</v>
      </c>
      <c r="IPF3236" s="112" t="s">
        <v>0</v>
      </c>
      <c r="IPG3236" s="112" t="s">
        <v>1</v>
      </c>
      <c r="IPH3236" s="112" t="s">
        <v>2</v>
      </c>
      <c r="IPI3236" s="112" t="s">
        <v>3</v>
      </c>
      <c r="IPJ3236" s="112" t="s">
        <v>50</v>
      </c>
      <c r="IPK3236" s="112" t="s">
        <v>52</v>
      </c>
      <c r="IPL3236" s="112" t="s">
        <v>13</v>
      </c>
      <c r="IPM3236" s="235" t="s">
        <v>189</v>
      </c>
      <c r="IPN3236" s="112" t="s">
        <v>0</v>
      </c>
      <c r="IPO3236" s="112" t="s">
        <v>1</v>
      </c>
      <c r="IPP3236" s="112" t="s">
        <v>2</v>
      </c>
      <c r="IPQ3236" s="112" t="s">
        <v>3</v>
      </c>
      <c r="IPR3236" s="112" t="s">
        <v>50</v>
      </c>
      <c r="IPS3236" s="112" t="s">
        <v>52</v>
      </c>
      <c r="IPT3236" s="112" t="s">
        <v>13</v>
      </c>
      <c r="IPU3236" s="235" t="s">
        <v>189</v>
      </c>
      <c r="IPV3236" s="112" t="s">
        <v>0</v>
      </c>
      <c r="IPW3236" s="112" t="s">
        <v>1</v>
      </c>
      <c r="IPX3236" s="112" t="s">
        <v>2</v>
      </c>
      <c r="IPY3236" s="112" t="s">
        <v>3</v>
      </c>
      <c r="IPZ3236" s="112" t="s">
        <v>50</v>
      </c>
      <c r="IQA3236" s="112" t="s">
        <v>52</v>
      </c>
      <c r="IQB3236" s="112" t="s">
        <v>13</v>
      </c>
      <c r="IQC3236" s="235" t="s">
        <v>189</v>
      </c>
      <c r="IQD3236" s="112" t="s">
        <v>0</v>
      </c>
      <c r="IQE3236" s="112" t="s">
        <v>1</v>
      </c>
      <c r="IQF3236" s="112" t="s">
        <v>2</v>
      </c>
      <c r="IQG3236" s="112" t="s">
        <v>3</v>
      </c>
      <c r="IQH3236" s="112" t="s">
        <v>50</v>
      </c>
      <c r="IQI3236" s="112" t="s">
        <v>52</v>
      </c>
      <c r="IQJ3236" s="112" t="s">
        <v>13</v>
      </c>
      <c r="IQK3236" s="235" t="s">
        <v>189</v>
      </c>
      <c r="IQL3236" s="112" t="s">
        <v>0</v>
      </c>
      <c r="IQM3236" s="112" t="s">
        <v>1</v>
      </c>
      <c r="IQN3236" s="112" t="s">
        <v>2</v>
      </c>
      <c r="IQO3236" s="112" t="s">
        <v>3</v>
      </c>
      <c r="IQP3236" s="112" t="s">
        <v>50</v>
      </c>
      <c r="IQQ3236" s="112" t="s">
        <v>52</v>
      </c>
      <c r="IQR3236" s="112" t="s">
        <v>13</v>
      </c>
      <c r="IQS3236" s="235" t="s">
        <v>189</v>
      </c>
      <c r="IQT3236" s="112" t="s">
        <v>0</v>
      </c>
      <c r="IQU3236" s="112" t="s">
        <v>1</v>
      </c>
      <c r="IQV3236" s="112" t="s">
        <v>2</v>
      </c>
      <c r="IQW3236" s="112" t="s">
        <v>3</v>
      </c>
      <c r="IQX3236" s="112" t="s">
        <v>50</v>
      </c>
      <c r="IQY3236" s="112" t="s">
        <v>52</v>
      </c>
      <c r="IQZ3236" s="112" t="s">
        <v>13</v>
      </c>
      <c r="IRA3236" s="235" t="s">
        <v>189</v>
      </c>
      <c r="IRB3236" s="112" t="s">
        <v>0</v>
      </c>
      <c r="IRC3236" s="112" t="s">
        <v>1</v>
      </c>
      <c r="IRD3236" s="112" t="s">
        <v>2</v>
      </c>
      <c r="IRE3236" s="112" t="s">
        <v>3</v>
      </c>
      <c r="IRF3236" s="112" t="s">
        <v>50</v>
      </c>
      <c r="IRG3236" s="112" t="s">
        <v>52</v>
      </c>
      <c r="IRH3236" s="112" t="s">
        <v>13</v>
      </c>
      <c r="IRI3236" s="235" t="s">
        <v>189</v>
      </c>
      <c r="IRJ3236" s="112" t="s">
        <v>0</v>
      </c>
      <c r="IRK3236" s="112" t="s">
        <v>1</v>
      </c>
      <c r="IRL3236" s="112" t="s">
        <v>2</v>
      </c>
      <c r="IRM3236" s="112" t="s">
        <v>3</v>
      </c>
      <c r="IRN3236" s="112" t="s">
        <v>50</v>
      </c>
      <c r="IRO3236" s="112" t="s">
        <v>52</v>
      </c>
      <c r="IRP3236" s="112" t="s">
        <v>13</v>
      </c>
      <c r="IRQ3236" s="235" t="s">
        <v>189</v>
      </c>
      <c r="IRR3236" s="112" t="s">
        <v>0</v>
      </c>
      <c r="IRS3236" s="112" t="s">
        <v>1</v>
      </c>
      <c r="IRT3236" s="112" t="s">
        <v>2</v>
      </c>
      <c r="IRU3236" s="112" t="s">
        <v>3</v>
      </c>
      <c r="IRV3236" s="112" t="s">
        <v>50</v>
      </c>
      <c r="IRW3236" s="112" t="s">
        <v>52</v>
      </c>
      <c r="IRX3236" s="112" t="s">
        <v>13</v>
      </c>
      <c r="IRY3236" s="235" t="s">
        <v>189</v>
      </c>
      <c r="IRZ3236" s="112" t="s">
        <v>0</v>
      </c>
      <c r="ISA3236" s="112" t="s">
        <v>1</v>
      </c>
      <c r="ISB3236" s="112" t="s">
        <v>2</v>
      </c>
      <c r="ISC3236" s="112" t="s">
        <v>3</v>
      </c>
      <c r="ISD3236" s="112" t="s">
        <v>50</v>
      </c>
      <c r="ISE3236" s="112" t="s">
        <v>52</v>
      </c>
      <c r="ISF3236" s="112" t="s">
        <v>13</v>
      </c>
      <c r="ISG3236" s="235" t="s">
        <v>189</v>
      </c>
      <c r="ISH3236" s="112" t="s">
        <v>0</v>
      </c>
      <c r="ISI3236" s="112" t="s">
        <v>1</v>
      </c>
      <c r="ISJ3236" s="112" t="s">
        <v>2</v>
      </c>
      <c r="ISK3236" s="112" t="s">
        <v>3</v>
      </c>
      <c r="ISL3236" s="112" t="s">
        <v>50</v>
      </c>
      <c r="ISM3236" s="112" t="s">
        <v>52</v>
      </c>
      <c r="ISN3236" s="112" t="s">
        <v>13</v>
      </c>
      <c r="ISO3236" s="235" t="s">
        <v>189</v>
      </c>
      <c r="ISP3236" s="112" t="s">
        <v>0</v>
      </c>
      <c r="ISQ3236" s="112" t="s">
        <v>1</v>
      </c>
      <c r="ISR3236" s="112" t="s">
        <v>2</v>
      </c>
      <c r="ISS3236" s="112" t="s">
        <v>3</v>
      </c>
      <c r="IST3236" s="112" t="s">
        <v>50</v>
      </c>
      <c r="ISU3236" s="112" t="s">
        <v>52</v>
      </c>
      <c r="ISV3236" s="112" t="s">
        <v>13</v>
      </c>
      <c r="ISW3236" s="235" t="s">
        <v>189</v>
      </c>
      <c r="ISX3236" s="112" t="s">
        <v>0</v>
      </c>
      <c r="ISY3236" s="112" t="s">
        <v>1</v>
      </c>
      <c r="ISZ3236" s="112" t="s">
        <v>2</v>
      </c>
      <c r="ITA3236" s="112" t="s">
        <v>3</v>
      </c>
      <c r="ITB3236" s="112" t="s">
        <v>50</v>
      </c>
      <c r="ITC3236" s="112" t="s">
        <v>52</v>
      </c>
      <c r="ITD3236" s="112" t="s">
        <v>13</v>
      </c>
      <c r="ITE3236" s="235" t="s">
        <v>189</v>
      </c>
      <c r="ITF3236" s="112" t="s">
        <v>0</v>
      </c>
      <c r="ITG3236" s="112" t="s">
        <v>1</v>
      </c>
      <c r="ITH3236" s="112" t="s">
        <v>2</v>
      </c>
      <c r="ITI3236" s="112" t="s">
        <v>3</v>
      </c>
      <c r="ITJ3236" s="112" t="s">
        <v>50</v>
      </c>
      <c r="ITK3236" s="112" t="s">
        <v>52</v>
      </c>
      <c r="ITL3236" s="112" t="s">
        <v>13</v>
      </c>
      <c r="ITM3236" s="235" t="s">
        <v>189</v>
      </c>
      <c r="ITN3236" s="112" t="s">
        <v>0</v>
      </c>
      <c r="ITO3236" s="112" t="s">
        <v>1</v>
      </c>
      <c r="ITP3236" s="112" t="s">
        <v>2</v>
      </c>
      <c r="ITQ3236" s="112" t="s">
        <v>3</v>
      </c>
      <c r="ITR3236" s="112" t="s">
        <v>50</v>
      </c>
      <c r="ITS3236" s="112" t="s">
        <v>52</v>
      </c>
      <c r="ITT3236" s="112" t="s">
        <v>13</v>
      </c>
      <c r="ITU3236" s="235" t="s">
        <v>189</v>
      </c>
      <c r="ITV3236" s="112" t="s">
        <v>0</v>
      </c>
      <c r="ITW3236" s="112" t="s">
        <v>1</v>
      </c>
      <c r="ITX3236" s="112" t="s">
        <v>2</v>
      </c>
      <c r="ITY3236" s="112" t="s">
        <v>3</v>
      </c>
      <c r="ITZ3236" s="112" t="s">
        <v>50</v>
      </c>
      <c r="IUA3236" s="112" t="s">
        <v>52</v>
      </c>
      <c r="IUB3236" s="112" t="s">
        <v>13</v>
      </c>
      <c r="IUC3236" s="235" t="s">
        <v>189</v>
      </c>
      <c r="IUD3236" s="112" t="s">
        <v>0</v>
      </c>
      <c r="IUE3236" s="112" t="s">
        <v>1</v>
      </c>
      <c r="IUF3236" s="112" t="s">
        <v>2</v>
      </c>
      <c r="IUG3236" s="112" t="s">
        <v>3</v>
      </c>
      <c r="IUH3236" s="112" t="s">
        <v>50</v>
      </c>
      <c r="IUI3236" s="112" t="s">
        <v>52</v>
      </c>
      <c r="IUJ3236" s="112" t="s">
        <v>13</v>
      </c>
      <c r="IUK3236" s="235" t="s">
        <v>189</v>
      </c>
      <c r="IUL3236" s="112" t="s">
        <v>0</v>
      </c>
      <c r="IUM3236" s="112" t="s">
        <v>1</v>
      </c>
      <c r="IUN3236" s="112" t="s">
        <v>2</v>
      </c>
      <c r="IUO3236" s="112" t="s">
        <v>3</v>
      </c>
      <c r="IUP3236" s="112" t="s">
        <v>50</v>
      </c>
      <c r="IUQ3236" s="112" t="s">
        <v>52</v>
      </c>
      <c r="IUR3236" s="112" t="s">
        <v>13</v>
      </c>
      <c r="IUS3236" s="235" t="s">
        <v>189</v>
      </c>
      <c r="IUT3236" s="112" t="s">
        <v>0</v>
      </c>
      <c r="IUU3236" s="112" t="s">
        <v>1</v>
      </c>
      <c r="IUV3236" s="112" t="s">
        <v>2</v>
      </c>
      <c r="IUW3236" s="112" t="s">
        <v>3</v>
      </c>
      <c r="IUX3236" s="112" t="s">
        <v>50</v>
      </c>
      <c r="IUY3236" s="112" t="s">
        <v>52</v>
      </c>
      <c r="IUZ3236" s="112" t="s">
        <v>13</v>
      </c>
      <c r="IVA3236" s="235" t="s">
        <v>189</v>
      </c>
      <c r="IVB3236" s="112" t="s">
        <v>0</v>
      </c>
      <c r="IVC3236" s="112" t="s">
        <v>1</v>
      </c>
      <c r="IVD3236" s="112" t="s">
        <v>2</v>
      </c>
      <c r="IVE3236" s="112" t="s">
        <v>3</v>
      </c>
      <c r="IVF3236" s="112" t="s">
        <v>50</v>
      </c>
      <c r="IVG3236" s="112" t="s">
        <v>52</v>
      </c>
      <c r="IVH3236" s="112" t="s">
        <v>13</v>
      </c>
      <c r="IVI3236" s="235" t="s">
        <v>189</v>
      </c>
      <c r="IVJ3236" s="112" t="s">
        <v>0</v>
      </c>
      <c r="IVK3236" s="112" t="s">
        <v>1</v>
      </c>
      <c r="IVL3236" s="112" t="s">
        <v>2</v>
      </c>
      <c r="IVM3236" s="112" t="s">
        <v>3</v>
      </c>
      <c r="IVN3236" s="112" t="s">
        <v>50</v>
      </c>
      <c r="IVO3236" s="112" t="s">
        <v>52</v>
      </c>
      <c r="IVP3236" s="112" t="s">
        <v>13</v>
      </c>
      <c r="IVQ3236" s="235" t="s">
        <v>189</v>
      </c>
      <c r="IVR3236" s="112" t="s">
        <v>0</v>
      </c>
      <c r="IVS3236" s="112" t="s">
        <v>1</v>
      </c>
      <c r="IVT3236" s="112" t="s">
        <v>2</v>
      </c>
      <c r="IVU3236" s="112" t="s">
        <v>3</v>
      </c>
      <c r="IVV3236" s="112" t="s">
        <v>50</v>
      </c>
      <c r="IVW3236" s="112" t="s">
        <v>52</v>
      </c>
      <c r="IVX3236" s="112" t="s">
        <v>13</v>
      </c>
      <c r="IVY3236" s="235" t="s">
        <v>189</v>
      </c>
      <c r="IVZ3236" s="112" t="s">
        <v>0</v>
      </c>
      <c r="IWA3236" s="112" t="s">
        <v>1</v>
      </c>
      <c r="IWB3236" s="112" t="s">
        <v>2</v>
      </c>
      <c r="IWC3236" s="112" t="s">
        <v>3</v>
      </c>
      <c r="IWD3236" s="112" t="s">
        <v>50</v>
      </c>
      <c r="IWE3236" s="112" t="s">
        <v>52</v>
      </c>
      <c r="IWF3236" s="112" t="s">
        <v>13</v>
      </c>
      <c r="IWG3236" s="235" t="s">
        <v>189</v>
      </c>
      <c r="IWH3236" s="112" t="s">
        <v>0</v>
      </c>
      <c r="IWI3236" s="112" t="s">
        <v>1</v>
      </c>
      <c r="IWJ3236" s="112" t="s">
        <v>2</v>
      </c>
      <c r="IWK3236" s="112" t="s">
        <v>3</v>
      </c>
      <c r="IWL3236" s="112" t="s">
        <v>50</v>
      </c>
      <c r="IWM3236" s="112" t="s">
        <v>52</v>
      </c>
      <c r="IWN3236" s="112" t="s">
        <v>13</v>
      </c>
      <c r="IWO3236" s="235" t="s">
        <v>189</v>
      </c>
      <c r="IWP3236" s="112" t="s">
        <v>0</v>
      </c>
      <c r="IWQ3236" s="112" t="s">
        <v>1</v>
      </c>
      <c r="IWR3236" s="112" t="s">
        <v>2</v>
      </c>
      <c r="IWS3236" s="112" t="s">
        <v>3</v>
      </c>
      <c r="IWT3236" s="112" t="s">
        <v>50</v>
      </c>
      <c r="IWU3236" s="112" t="s">
        <v>52</v>
      </c>
      <c r="IWV3236" s="112" t="s">
        <v>13</v>
      </c>
      <c r="IWW3236" s="235" t="s">
        <v>189</v>
      </c>
      <c r="IWX3236" s="112" t="s">
        <v>0</v>
      </c>
      <c r="IWY3236" s="112" t="s">
        <v>1</v>
      </c>
      <c r="IWZ3236" s="112" t="s">
        <v>2</v>
      </c>
      <c r="IXA3236" s="112" t="s">
        <v>3</v>
      </c>
      <c r="IXB3236" s="112" t="s">
        <v>50</v>
      </c>
      <c r="IXC3236" s="112" t="s">
        <v>52</v>
      </c>
      <c r="IXD3236" s="112" t="s">
        <v>13</v>
      </c>
      <c r="IXE3236" s="235" t="s">
        <v>189</v>
      </c>
      <c r="IXF3236" s="112" t="s">
        <v>0</v>
      </c>
      <c r="IXG3236" s="112" t="s">
        <v>1</v>
      </c>
      <c r="IXH3236" s="112" t="s">
        <v>2</v>
      </c>
      <c r="IXI3236" s="112" t="s">
        <v>3</v>
      </c>
      <c r="IXJ3236" s="112" t="s">
        <v>50</v>
      </c>
      <c r="IXK3236" s="112" t="s">
        <v>52</v>
      </c>
      <c r="IXL3236" s="112" t="s">
        <v>13</v>
      </c>
      <c r="IXM3236" s="235" t="s">
        <v>189</v>
      </c>
      <c r="IXN3236" s="112" t="s">
        <v>0</v>
      </c>
      <c r="IXO3236" s="112" t="s">
        <v>1</v>
      </c>
      <c r="IXP3236" s="112" t="s">
        <v>2</v>
      </c>
      <c r="IXQ3236" s="112" t="s">
        <v>3</v>
      </c>
      <c r="IXR3236" s="112" t="s">
        <v>50</v>
      </c>
      <c r="IXS3236" s="112" t="s">
        <v>52</v>
      </c>
      <c r="IXT3236" s="112" t="s">
        <v>13</v>
      </c>
      <c r="IXU3236" s="235" t="s">
        <v>189</v>
      </c>
      <c r="IXV3236" s="112" t="s">
        <v>0</v>
      </c>
      <c r="IXW3236" s="112" t="s">
        <v>1</v>
      </c>
      <c r="IXX3236" s="112" t="s">
        <v>2</v>
      </c>
      <c r="IXY3236" s="112" t="s">
        <v>3</v>
      </c>
      <c r="IXZ3236" s="112" t="s">
        <v>50</v>
      </c>
      <c r="IYA3236" s="112" t="s">
        <v>52</v>
      </c>
      <c r="IYB3236" s="112" t="s">
        <v>13</v>
      </c>
      <c r="IYC3236" s="235" t="s">
        <v>189</v>
      </c>
      <c r="IYD3236" s="112" t="s">
        <v>0</v>
      </c>
      <c r="IYE3236" s="112" t="s">
        <v>1</v>
      </c>
      <c r="IYF3236" s="112" t="s">
        <v>2</v>
      </c>
      <c r="IYG3236" s="112" t="s">
        <v>3</v>
      </c>
      <c r="IYH3236" s="112" t="s">
        <v>50</v>
      </c>
      <c r="IYI3236" s="112" t="s">
        <v>52</v>
      </c>
      <c r="IYJ3236" s="112" t="s">
        <v>13</v>
      </c>
      <c r="IYK3236" s="235" t="s">
        <v>189</v>
      </c>
      <c r="IYL3236" s="112" t="s">
        <v>0</v>
      </c>
      <c r="IYM3236" s="112" t="s">
        <v>1</v>
      </c>
      <c r="IYN3236" s="112" t="s">
        <v>2</v>
      </c>
      <c r="IYO3236" s="112" t="s">
        <v>3</v>
      </c>
      <c r="IYP3236" s="112" t="s">
        <v>50</v>
      </c>
      <c r="IYQ3236" s="112" t="s">
        <v>52</v>
      </c>
      <c r="IYR3236" s="112" t="s">
        <v>13</v>
      </c>
      <c r="IYS3236" s="235" t="s">
        <v>189</v>
      </c>
      <c r="IYT3236" s="112" t="s">
        <v>0</v>
      </c>
      <c r="IYU3236" s="112" t="s">
        <v>1</v>
      </c>
      <c r="IYV3236" s="112" t="s">
        <v>2</v>
      </c>
      <c r="IYW3236" s="112" t="s">
        <v>3</v>
      </c>
      <c r="IYX3236" s="112" t="s">
        <v>50</v>
      </c>
      <c r="IYY3236" s="112" t="s">
        <v>52</v>
      </c>
      <c r="IYZ3236" s="112" t="s">
        <v>13</v>
      </c>
      <c r="IZA3236" s="235" t="s">
        <v>189</v>
      </c>
      <c r="IZB3236" s="112" t="s">
        <v>0</v>
      </c>
      <c r="IZC3236" s="112" t="s">
        <v>1</v>
      </c>
      <c r="IZD3236" s="112" t="s">
        <v>2</v>
      </c>
      <c r="IZE3236" s="112" t="s">
        <v>3</v>
      </c>
      <c r="IZF3236" s="112" t="s">
        <v>50</v>
      </c>
      <c r="IZG3236" s="112" t="s">
        <v>52</v>
      </c>
      <c r="IZH3236" s="112" t="s">
        <v>13</v>
      </c>
      <c r="IZI3236" s="235" t="s">
        <v>189</v>
      </c>
      <c r="IZJ3236" s="112" t="s">
        <v>0</v>
      </c>
      <c r="IZK3236" s="112" t="s">
        <v>1</v>
      </c>
      <c r="IZL3236" s="112" t="s">
        <v>2</v>
      </c>
      <c r="IZM3236" s="112" t="s">
        <v>3</v>
      </c>
      <c r="IZN3236" s="112" t="s">
        <v>50</v>
      </c>
      <c r="IZO3236" s="112" t="s">
        <v>52</v>
      </c>
      <c r="IZP3236" s="112" t="s">
        <v>13</v>
      </c>
      <c r="IZQ3236" s="235" t="s">
        <v>189</v>
      </c>
      <c r="IZR3236" s="112" t="s">
        <v>0</v>
      </c>
      <c r="IZS3236" s="112" t="s">
        <v>1</v>
      </c>
      <c r="IZT3236" s="112" t="s">
        <v>2</v>
      </c>
      <c r="IZU3236" s="112" t="s">
        <v>3</v>
      </c>
      <c r="IZV3236" s="112" t="s">
        <v>50</v>
      </c>
      <c r="IZW3236" s="112" t="s">
        <v>52</v>
      </c>
      <c r="IZX3236" s="112" t="s">
        <v>13</v>
      </c>
      <c r="IZY3236" s="235" t="s">
        <v>189</v>
      </c>
      <c r="IZZ3236" s="112" t="s">
        <v>0</v>
      </c>
      <c r="JAA3236" s="112" t="s">
        <v>1</v>
      </c>
      <c r="JAB3236" s="112" t="s">
        <v>2</v>
      </c>
      <c r="JAC3236" s="112" t="s">
        <v>3</v>
      </c>
      <c r="JAD3236" s="112" t="s">
        <v>50</v>
      </c>
      <c r="JAE3236" s="112" t="s">
        <v>52</v>
      </c>
      <c r="JAF3236" s="112" t="s">
        <v>13</v>
      </c>
      <c r="JAG3236" s="235" t="s">
        <v>189</v>
      </c>
      <c r="JAH3236" s="112" t="s">
        <v>0</v>
      </c>
      <c r="JAI3236" s="112" t="s">
        <v>1</v>
      </c>
      <c r="JAJ3236" s="112" t="s">
        <v>2</v>
      </c>
      <c r="JAK3236" s="112" t="s">
        <v>3</v>
      </c>
      <c r="JAL3236" s="112" t="s">
        <v>50</v>
      </c>
      <c r="JAM3236" s="112" t="s">
        <v>52</v>
      </c>
      <c r="JAN3236" s="112" t="s">
        <v>13</v>
      </c>
      <c r="JAO3236" s="235" t="s">
        <v>189</v>
      </c>
      <c r="JAP3236" s="112" t="s">
        <v>0</v>
      </c>
      <c r="JAQ3236" s="112" t="s">
        <v>1</v>
      </c>
      <c r="JAR3236" s="112" t="s">
        <v>2</v>
      </c>
      <c r="JAS3236" s="112" t="s">
        <v>3</v>
      </c>
      <c r="JAT3236" s="112" t="s">
        <v>50</v>
      </c>
      <c r="JAU3236" s="112" t="s">
        <v>52</v>
      </c>
      <c r="JAV3236" s="112" t="s">
        <v>13</v>
      </c>
      <c r="JAW3236" s="235" t="s">
        <v>189</v>
      </c>
      <c r="JAX3236" s="112" t="s">
        <v>0</v>
      </c>
      <c r="JAY3236" s="112" t="s">
        <v>1</v>
      </c>
      <c r="JAZ3236" s="112" t="s">
        <v>2</v>
      </c>
      <c r="JBA3236" s="112" t="s">
        <v>3</v>
      </c>
      <c r="JBB3236" s="112" t="s">
        <v>50</v>
      </c>
      <c r="JBC3236" s="112" t="s">
        <v>52</v>
      </c>
      <c r="JBD3236" s="112" t="s">
        <v>13</v>
      </c>
      <c r="JBE3236" s="235" t="s">
        <v>189</v>
      </c>
      <c r="JBF3236" s="112" t="s">
        <v>0</v>
      </c>
      <c r="JBG3236" s="112" t="s">
        <v>1</v>
      </c>
      <c r="JBH3236" s="112" t="s">
        <v>2</v>
      </c>
      <c r="JBI3236" s="112" t="s">
        <v>3</v>
      </c>
      <c r="JBJ3236" s="112" t="s">
        <v>50</v>
      </c>
      <c r="JBK3236" s="112" t="s">
        <v>52</v>
      </c>
      <c r="JBL3236" s="112" t="s">
        <v>13</v>
      </c>
      <c r="JBM3236" s="235" t="s">
        <v>189</v>
      </c>
      <c r="JBN3236" s="112" t="s">
        <v>0</v>
      </c>
      <c r="JBO3236" s="112" t="s">
        <v>1</v>
      </c>
      <c r="JBP3236" s="112" t="s">
        <v>2</v>
      </c>
      <c r="JBQ3236" s="112" t="s">
        <v>3</v>
      </c>
      <c r="JBR3236" s="112" t="s">
        <v>50</v>
      </c>
      <c r="JBS3236" s="112" t="s">
        <v>52</v>
      </c>
      <c r="JBT3236" s="112" t="s">
        <v>13</v>
      </c>
      <c r="JBU3236" s="235" t="s">
        <v>189</v>
      </c>
      <c r="JBV3236" s="112" t="s">
        <v>0</v>
      </c>
      <c r="JBW3236" s="112" t="s">
        <v>1</v>
      </c>
      <c r="JBX3236" s="112" t="s">
        <v>2</v>
      </c>
      <c r="JBY3236" s="112" t="s">
        <v>3</v>
      </c>
      <c r="JBZ3236" s="112" t="s">
        <v>50</v>
      </c>
      <c r="JCA3236" s="112" t="s">
        <v>52</v>
      </c>
      <c r="JCB3236" s="112" t="s">
        <v>13</v>
      </c>
      <c r="JCC3236" s="235" t="s">
        <v>189</v>
      </c>
      <c r="JCD3236" s="112" t="s">
        <v>0</v>
      </c>
      <c r="JCE3236" s="112" t="s">
        <v>1</v>
      </c>
      <c r="JCF3236" s="112" t="s">
        <v>2</v>
      </c>
      <c r="JCG3236" s="112" t="s">
        <v>3</v>
      </c>
      <c r="JCH3236" s="112" t="s">
        <v>50</v>
      </c>
      <c r="JCI3236" s="112" t="s">
        <v>52</v>
      </c>
      <c r="JCJ3236" s="112" t="s">
        <v>13</v>
      </c>
      <c r="JCK3236" s="235" t="s">
        <v>189</v>
      </c>
      <c r="JCL3236" s="112" t="s">
        <v>0</v>
      </c>
      <c r="JCM3236" s="112" t="s">
        <v>1</v>
      </c>
      <c r="JCN3236" s="112" t="s">
        <v>2</v>
      </c>
      <c r="JCO3236" s="112" t="s">
        <v>3</v>
      </c>
      <c r="JCP3236" s="112" t="s">
        <v>50</v>
      </c>
      <c r="JCQ3236" s="112" t="s">
        <v>52</v>
      </c>
      <c r="JCR3236" s="112" t="s">
        <v>13</v>
      </c>
      <c r="JCS3236" s="235" t="s">
        <v>189</v>
      </c>
      <c r="JCT3236" s="112" t="s">
        <v>0</v>
      </c>
      <c r="JCU3236" s="112" t="s">
        <v>1</v>
      </c>
      <c r="JCV3236" s="112" t="s">
        <v>2</v>
      </c>
      <c r="JCW3236" s="112" t="s">
        <v>3</v>
      </c>
      <c r="JCX3236" s="112" t="s">
        <v>50</v>
      </c>
      <c r="JCY3236" s="112" t="s">
        <v>52</v>
      </c>
      <c r="JCZ3236" s="112" t="s">
        <v>13</v>
      </c>
      <c r="JDA3236" s="235" t="s">
        <v>189</v>
      </c>
      <c r="JDB3236" s="112" t="s">
        <v>0</v>
      </c>
      <c r="JDC3236" s="112" t="s">
        <v>1</v>
      </c>
      <c r="JDD3236" s="112" t="s">
        <v>2</v>
      </c>
      <c r="JDE3236" s="112" t="s">
        <v>3</v>
      </c>
      <c r="JDF3236" s="112" t="s">
        <v>50</v>
      </c>
      <c r="JDG3236" s="112" t="s">
        <v>52</v>
      </c>
      <c r="JDH3236" s="112" t="s">
        <v>13</v>
      </c>
      <c r="JDI3236" s="235" t="s">
        <v>189</v>
      </c>
      <c r="JDJ3236" s="112" t="s">
        <v>0</v>
      </c>
      <c r="JDK3236" s="112" t="s">
        <v>1</v>
      </c>
      <c r="JDL3236" s="112" t="s">
        <v>2</v>
      </c>
      <c r="JDM3236" s="112" t="s">
        <v>3</v>
      </c>
      <c r="JDN3236" s="112" t="s">
        <v>50</v>
      </c>
      <c r="JDO3236" s="112" t="s">
        <v>52</v>
      </c>
      <c r="JDP3236" s="112" t="s">
        <v>13</v>
      </c>
      <c r="JDQ3236" s="235" t="s">
        <v>189</v>
      </c>
      <c r="JDR3236" s="112" t="s">
        <v>0</v>
      </c>
      <c r="JDS3236" s="112" t="s">
        <v>1</v>
      </c>
      <c r="JDT3236" s="112" t="s">
        <v>2</v>
      </c>
      <c r="JDU3236" s="112" t="s">
        <v>3</v>
      </c>
      <c r="JDV3236" s="112" t="s">
        <v>50</v>
      </c>
      <c r="JDW3236" s="112" t="s">
        <v>52</v>
      </c>
      <c r="JDX3236" s="112" t="s">
        <v>13</v>
      </c>
      <c r="JDY3236" s="235" t="s">
        <v>189</v>
      </c>
      <c r="JDZ3236" s="112" t="s">
        <v>0</v>
      </c>
      <c r="JEA3236" s="112" t="s">
        <v>1</v>
      </c>
      <c r="JEB3236" s="112" t="s">
        <v>2</v>
      </c>
      <c r="JEC3236" s="112" t="s">
        <v>3</v>
      </c>
      <c r="JED3236" s="112" t="s">
        <v>50</v>
      </c>
      <c r="JEE3236" s="112" t="s">
        <v>52</v>
      </c>
      <c r="JEF3236" s="112" t="s">
        <v>13</v>
      </c>
      <c r="JEG3236" s="235" t="s">
        <v>189</v>
      </c>
      <c r="JEH3236" s="112" t="s">
        <v>0</v>
      </c>
      <c r="JEI3236" s="112" t="s">
        <v>1</v>
      </c>
      <c r="JEJ3236" s="112" t="s">
        <v>2</v>
      </c>
      <c r="JEK3236" s="112" t="s">
        <v>3</v>
      </c>
      <c r="JEL3236" s="112" t="s">
        <v>50</v>
      </c>
      <c r="JEM3236" s="112" t="s">
        <v>52</v>
      </c>
      <c r="JEN3236" s="112" t="s">
        <v>13</v>
      </c>
      <c r="JEO3236" s="235" t="s">
        <v>189</v>
      </c>
      <c r="JEP3236" s="112" t="s">
        <v>0</v>
      </c>
      <c r="JEQ3236" s="112" t="s">
        <v>1</v>
      </c>
      <c r="JER3236" s="112" t="s">
        <v>2</v>
      </c>
      <c r="JES3236" s="112" t="s">
        <v>3</v>
      </c>
      <c r="JET3236" s="112" t="s">
        <v>50</v>
      </c>
      <c r="JEU3236" s="112" t="s">
        <v>52</v>
      </c>
      <c r="JEV3236" s="112" t="s">
        <v>13</v>
      </c>
      <c r="JEW3236" s="235" t="s">
        <v>189</v>
      </c>
      <c r="JEX3236" s="112" t="s">
        <v>0</v>
      </c>
      <c r="JEY3236" s="112" t="s">
        <v>1</v>
      </c>
      <c r="JEZ3236" s="112" t="s">
        <v>2</v>
      </c>
      <c r="JFA3236" s="112" t="s">
        <v>3</v>
      </c>
      <c r="JFB3236" s="112" t="s">
        <v>50</v>
      </c>
      <c r="JFC3236" s="112" t="s">
        <v>52</v>
      </c>
      <c r="JFD3236" s="112" t="s">
        <v>13</v>
      </c>
      <c r="JFE3236" s="235" t="s">
        <v>189</v>
      </c>
      <c r="JFF3236" s="112" t="s">
        <v>0</v>
      </c>
      <c r="JFG3236" s="112" t="s">
        <v>1</v>
      </c>
      <c r="JFH3236" s="112" t="s">
        <v>2</v>
      </c>
      <c r="JFI3236" s="112" t="s">
        <v>3</v>
      </c>
      <c r="JFJ3236" s="112" t="s">
        <v>50</v>
      </c>
      <c r="JFK3236" s="112" t="s">
        <v>52</v>
      </c>
      <c r="JFL3236" s="112" t="s">
        <v>13</v>
      </c>
      <c r="JFM3236" s="235" t="s">
        <v>189</v>
      </c>
      <c r="JFN3236" s="112" t="s">
        <v>0</v>
      </c>
      <c r="JFO3236" s="112" t="s">
        <v>1</v>
      </c>
      <c r="JFP3236" s="112" t="s">
        <v>2</v>
      </c>
      <c r="JFQ3236" s="112" t="s">
        <v>3</v>
      </c>
      <c r="JFR3236" s="112" t="s">
        <v>50</v>
      </c>
      <c r="JFS3236" s="112" t="s">
        <v>52</v>
      </c>
      <c r="JFT3236" s="112" t="s">
        <v>13</v>
      </c>
      <c r="JFU3236" s="235" t="s">
        <v>189</v>
      </c>
      <c r="JFV3236" s="112" t="s">
        <v>0</v>
      </c>
      <c r="JFW3236" s="112" t="s">
        <v>1</v>
      </c>
      <c r="JFX3236" s="112" t="s">
        <v>2</v>
      </c>
      <c r="JFY3236" s="112" t="s">
        <v>3</v>
      </c>
      <c r="JFZ3236" s="112" t="s">
        <v>50</v>
      </c>
      <c r="JGA3236" s="112" t="s">
        <v>52</v>
      </c>
      <c r="JGB3236" s="112" t="s">
        <v>13</v>
      </c>
      <c r="JGC3236" s="235" t="s">
        <v>189</v>
      </c>
      <c r="JGD3236" s="112" t="s">
        <v>0</v>
      </c>
      <c r="JGE3236" s="112" t="s">
        <v>1</v>
      </c>
      <c r="JGF3236" s="112" t="s">
        <v>2</v>
      </c>
      <c r="JGG3236" s="112" t="s">
        <v>3</v>
      </c>
      <c r="JGH3236" s="112" t="s">
        <v>50</v>
      </c>
      <c r="JGI3236" s="112" t="s">
        <v>52</v>
      </c>
      <c r="JGJ3236" s="112" t="s">
        <v>13</v>
      </c>
      <c r="JGK3236" s="235" t="s">
        <v>189</v>
      </c>
      <c r="JGL3236" s="112" t="s">
        <v>0</v>
      </c>
      <c r="JGM3236" s="112" t="s">
        <v>1</v>
      </c>
      <c r="JGN3236" s="112" t="s">
        <v>2</v>
      </c>
      <c r="JGO3236" s="112" t="s">
        <v>3</v>
      </c>
      <c r="JGP3236" s="112" t="s">
        <v>50</v>
      </c>
      <c r="JGQ3236" s="112" t="s">
        <v>52</v>
      </c>
      <c r="JGR3236" s="112" t="s">
        <v>13</v>
      </c>
      <c r="JGS3236" s="235" t="s">
        <v>189</v>
      </c>
      <c r="JGT3236" s="112" t="s">
        <v>0</v>
      </c>
      <c r="JGU3236" s="112" t="s">
        <v>1</v>
      </c>
      <c r="JGV3236" s="112" t="s">
        <v>2</v>
      </c>
      <c r="JGW3236" s="112" t="s">
        <v>3</v>
      </c>
      <c r="JGX3236" s="112" t="s">
        <v>50</v>
      </c>
      <c r="JGY3236" s="112" t="s">
        <v>52</v>
      </c>
      <c r="JGZ3236" s="112" t="s">
        <v>13</v>
      </c>
      <c r="JHA3236" s="235" t="s">
        <v>189</v>
      </c>
      <c r="JHB3236" s="112" t="s">
        <v>0</v>
      </c>
      <c r="JHC3236" s="112" t="s">
        <v>1</v>
      </c>
      <c r="JHD3236" s="112" t="s">
        <v>2</v>
      </c>
      <c r="JHE3236" s="112" t="s">
        <v>3</v>
      </c>
      <c r="JHF3236" s="112" t="s">
        <v>50</v>
      </c>
      <c r="JHG3236" s="112" t="s">
        <v>52</v>
      </c>
      <c r="JHH3236" s="112" t="s">
        <v>13</v>
      </c>
      <c r="JHI3236" s="235" t="s">
        <v>189</v>
      </c>
      <c r="JHJ3236" s="112" t="s">
        <v>0</v>
      </c>
      <c r="JHK3236" s="112" t="s">
        <v>1</v>
      </c>
      <c r="JHL3236" s="112" t="s">
        <v>2</v>
      </c>
      <c r="JHM3236" s="112" t="s">
        <v>3</v>
      </c>
      <c r="JHN3236" s="112" t="s">
        <v>50</v>
      </c>
      <c r="JHO3236" s="112" t="s">
        <v>52</v>
      </c>
      <c r="JHP3236" s="112" t="s">
        <v>13</v>
      </c>
      <c r="JHQ3236" s="235" t="s">
        <v>189</v>
      </c>
      <c r="JHR3236" s="112" t="s">
        <v>0</v>
      </c>
      <c r="JHS3236" s="112" t="s">
        <v>1</v>
      </c>
      <c r="JHT3236" s="112" t="s">
        <v>2</v>
      </c>
      <c r="JHU3236" s="112" t="s">
        <v>3</v>
      </c>
      <c r="JHV3236" s="112" t="s">
        <v>50</v>
      </c>
      <c r="JHW3236" s="112" t="s">
        <v>52</v>
      </c>
      <c r="JHX3236" s="112" t="s">
        <v>13</v>
      </c>
      <c r="JHY3236" s="235" t="s">
        <v>189</v>
      </c>
      <c r="JHZ3236" s="112" t="s">
        <v>0</v>
      </c>
      <c r="JIA3236" s="112" t="s">
        <v>1</v>
      </c>
      <c r="JIB3236" s="112" t="s">
        <v>2</v>
      </c>
      <c r="JIC3236" s="112" t="s">
        <v>3</v>
      </c>
      <c r="JID3236" s="112" t="s">
        <v>50</v>
      </c>
      <c r="JIE3236" s="112" t="s">
        <v>52</v>
      </c>
      <c r="JIF3236" s="112" t="s">
        <v>13</v>
      </c>
      <c r="JIG3236" s="235" t="s">
        <v>189</v>
      </c>
      <c r="JIH3236" s="112" t="s">
        <v>0</v>
      </c>
      <c r="JII3236" s="112" t="s">
        <v>1</v>
      </c>
      <c r="JIJ3236" s="112" t="s">
        <v>2</v>
      </c>
      <c r="JIK3236" s="112" t="s">
        <v>3</v>
      </c>
      <c r="JIL3236" s="112" t="s">
        <v>50</v>
      </c>
      <c r="JIM3236" s="112" t="s">
        <v>52</v>
      </c>
      <c r="JIN3236" s="112" t="s">
        <v>13</v>
      </c>
      <c r="JIO3236" s="235" t="s">
        <v>189</v>
      </c>
      <c r="JIP3236" s="112" t="s">
        <v>0</v>
      </c>
      <c r="JIQ3236" s="112" t="s">
        <v>1</v>
      </c>
      <c r="JIR3236" s="112" t="s">
        <v>2</v>
      </c>
      <c r="JIS3236" s="112" t="s">
        <v>3</v>
      </c>
      <c r="JIT3236" s="112" t="s">
        <v>50</v>
      </c>
      <c r="JIU3236" s="112" t="s">
        <v>52</v>
      </c>
      <c r="JIV3236" s="112" t="s">
        <v>13</v>
      </c>
      <c r="JIW3236" s="235" t="s">
        <v>189</v>
      </c>
      <c r="JIX3236" s="112" t="s">
        <v>0</v>
      </c>
      <c r="JIY3236" s="112" t="s">
        <v>1</v>
      </c>
      <c r="JIZ3236" s="112" t="s">
        <v>2</v>
      </c>
      <c r="JJA3236" s="112" t="s">
        <v>3</v>
      </c>
      <c r="JJB3236" s="112" t="s">
        <v>50</v>
      </c>
      <c r="JJC3236" s="112" t="s">
        <v>52</v>
      </c>
      <c r="JJD3236" s="112" t="s">
        <v>13</v>
      </c>
      <c r="JJE3236" s="235" t="s">
        <v>189</v>
      </c>
      <c r="JJF3236" s="112" t="s">
        <v>0</v>
      </c>
      <c r="JJG3236" s="112" t="s">
        <v>1</v>
      </c>
      <c r="JJH3236" s="112" t="s">
        <v>2</v>
      </c>
      <c r="JJI3236" s="112" t="s">
        <v>3</v>
      </c>
      <c r="JJJ3236" s="112" t="s">
        <v>50</v>
      </c>
      <c r="JJK3236" s="112" t="s">
        <v>52</v>
      </c>
      <c r="JJL3236" s="112" t="s">
        <v>13</v>
      </c>
      <c r="JJM3236" s="235" t="s">
        <v>189</v>
      </c>
      <c r="JJN3236" s="112" t="s">
        <v>0</v>
      </c>
      <c r="JJO3236" s="112" t="s">
        <v>1</v>
      </c>
      <c r="JJP3236" s="112" t="s">
        <v>2</v>
      </c>
      <c r="JJQ3236" s="112" t="s">
        <v>3</v>
      </c>
      <c r="JJR3236" s="112" t="s">
        <v>50</v>
      </c>
      <c r="JJS3236" s="112" t="s">
        <v>52</v>
      </c>
      <c r="JJT3236" s="112" t="s">
        <v>13</v>
      </c>
      <c r="JJU3236" s="235" t="s">
        <v>189</v>
      </c>
      <c r="JJV3236" s="112" t="s">
        <v>0</v>
      </c>
      <c r="JJW3236" s="112" t="s">
        <v>1</v>
      </c>
      <c r="JJX3236" s="112" t="s">
        <v>2</v>
      </c>
      <c r="JJY3236" s="112" t="s">
        <v>3</v>
      </c>
      <c r="JJZ3236" s="112" t="s">
        <v>50</v>
      </c>
      <c r="JKA3236" s="112" t="s">
        <v>52</v>
      </c>
      <c r="JKB3236" s="112" t="s">
        <v>13</v>
      </c>
      <c r="JKC3236" s="235" t="s">
        <v>189</v>
      </c>
      <c r="JKD3236" s="112" t="s">
        <v>0</v>
      </c>
      <c r="JKE3236" s="112" t="s">
        <v>1</v>
      </c>
      <c r="JKF3236" s="112" t="s">
        <v>2</v>
      </c>
      <c r="JKG3236" s="112" t="s">
        <v>3</v>
      </c>
      <c r="JKH3236" s="112" t="s">
        <v>50</v>
      </c>
      <c r="JKI3236" s="112" t="s">
        <v>52</v>
      </c>
      <c r="JKJ3236" s="112" t="s">
        <v>13</v>
      </c>
      <c r="JKK3236" s="235" t="s">
        <v>189</v>
      </c>
      <c r="JKL3236" s="112" t="s">
        <v>0</v>
      </c>
      <c r="JKM3236" s="112" t="s">
        <v>1</v>
      </c>
      <c r="JKN3236" s="112" t="s">
        <v>2</v>
      </c>
      <c r="JKO3236" s="112" t="s">
        <v>3</v>
      </c>
      <c r="JKP3236" s="112" t="s">
        <v>50</v>
      </c>
      <c r="JKQ3236" s="112" t="s">
        <v>52</v>
      </c>
      <c r="JKR3236" s="112" t="s">
        <v>13</v>
      </c>
      <c r="JKS3236" s="235" t="s">
        <v>189</v>
      </c>
      <c r="JKT3236" s="112" t="s">
        <v>0</v>
      </c>
      <c r="JKU3236" s="112" t="s">
        <v>1</v>
      </c>
      <c r="JKV3236" s="112" t="s">
        <v>2</v>
      </c>
      <c r="JKW3236" s="112" t="s">
        <v>3</v>
      </c>
      <c r="JKX3236" s="112" t="s">
        <v>50</v>
      </c>
      <c r="JKY3236" s="112" t="s">
        <v>52</v>
      </c>
      <c r="JKZ3236" s="112" t="s">
        <v>13</v>
      </c>
      <c r="JLA3236" s="235" t="s">
        <v>189</v>
      </c>
      <c r="JLB3236" s="112" t="s">
        <v>0</v>
      </c>
      <c r="JLC3236" s="112" t="s">
        <v>1</v>
      </c>
      <c r="JLD3236" s="112" t="s">
        <v>2</v>
      </c>
      <c r="JLE3236" s="112" t="s">
        <v>3</v>
      </c>
      <c r="JLF3236" s="112" t="s">
        <v>50</v>
      </c>
      <c r="JLG3236" s="112" t="s">
        <v>52</v>
      </c>
      <c r="JLH3236" s="112" t="s">
        <v>13</v>
      </c>
      <c r="JLI3236" s="235" t="s">
        <v>189</v>
      </c>
      <c r="JLJ3236" s="112" t="s">
        <v>0</v>
      </c>
      <c r="JLK3236" s="112" t="s">
        <v>1</v>
      </c>
      <c r="JLL3236" s="112" t="s">
        <v>2</v>
      </c>
      <c r="JLM3236" s="112" t="s">
        <v>3</v>
      </c>
      <c r="JLN3236" s="112" t="s">
        <v>50</v>
      </c>
      <c r="JLO3236" s="112" t="s">
        <v>52</v>
      </c>
      <c r="JLP3236" s="112" t="s">
        <v>13</v>
      </c>
      <c r="JLQ3236" s="235" t="s">
        <v>189</v>
      </c>
      <c r="JLR3236" s="112" t="s">
        <v>0</v>
      </c>
      <c r="JLS3236" s="112" t="s">
        <v>1</v>
      </c>
      <c r="JLT3236" s="112" t="s">
        <v>2</v>
      </c>
      <c r="JLU3236" s="112" t="s">
        <v>3</v>
      </c>
      <c r="JLV3236" s="112" t="s">
        <v>50</v>
      </c>
      <c r="JLW3236" s="112" t="s">
        <v>52</v>
      </c>
      <c r="JLX3236" s="112" t="s">
        <v>13</v>
      </c>
      <c r="JLY3236" s="235" t="s">
        <v>189</v>
      </c>
      <c r="JLZ3236" s="112" t="s">
        <v>0</v>
      </c>
      <c r="JMA3236" s="112" t="s">
        <v>1</v>
      </c>
      <c r="JMB3236" s="112" t="s">
        <v>2</v>
      </c>
      <c r="JMC3236" s="112" t="s">
        <v>3</v>
      </c>
      <c r="JMD3236" s="112" t="s">
        <v>50</v>
      </c>
      <c r="JME3236" s="112" t="s">
        <v>52</v>
      </c>
      <c r="JMF3236" s="112" t="s">
        <v>13</v>
      </c>
      <c r="JMG3236" s="235" t="s">
        <v>189</v>
      </c>
      <c r="JMH3236" s="112" t="s">
        <v>0</v>
      </c>
      <c r="JMI3236" s="112" t="s">
        <v>1</v>
      </c>
      <c r="JMJ3236" s="112" t="s">
        <v>2</v>
      </c>
      <c r="JMK3236" s="112" t="s">
        <v>3</v>
      </c>
      <c r="JML3236" s="112" t="s">
        <v>50</v>
      </c>
      <c r="JMM3236" s="112" t="s">
        <v>52</v>
      </c>
      <c r="JMN3236" s="112" t="s">
        <v>13</v>
      </c>
      <c r="JMO3236" s="235" t="s">
        <v>189</v>
      </c>
      <c r="JMP3236" s="112" t="s">
        <v>0</v>
      </c>
      <c r="JMQ3236" s="112" t="s">
        <v>1</v>
      </c>
      <c r="JMR3236" s="112" t="s">
        <v>2</v>
      </c>
      <c r="JMS3236" s="112" t="s">
        <v>3</v>
      </c>
      <c r="JMT3236" s="112" t="s">
        <v>50</v>
      </c>
      <c r="JMU3236" s="112" t="s">
        <v>52</v>
      </c>
      <c r="JMV3236" s="112" t="s">
        <v>13</v>
      </c>
      <c r="JMW3236" s="235" t="s">
        <v>189</v>
      </c>
      <c r="JMX3236" s="112" t="s">
        <v>0</v>
      </c>
      <c r="JMY3236" s="112" t="s">
        <v>1</v>
      </c>
      <c r="JMZ3236" s="112" t="s">
        <v>2</v>
      </c>
      <c r="JNA3236" s="112" t="s">
        <v>3</v>
      </c>
      <c r="JNB3236" s="112" t="s">
        <v>50</v>
      </c>
      <c r="JNC3236" s="112" t="s">
        <v>52</v>
      </c>
      <c r="JND3236" s="112" t="s">
        <v>13</v>
      </c>
      <c r="JNE3236" s="235" t="s">
        <v>189</v>
      </c>
      <c r="JNF3236" s="112" t="s">
        <v>0</v>
      </c>
      <c r="JNG3236" s="112" t="s">
        <v>1</v>
      </c>
      <c r="JNH3236" s="112" t="s">
        <v>2</v>
      </c>
      <c r="JNI3236" s="112" t="s">
        <v>3</v>
      </c>
      <c r="JNJ3236" s="112" t="s">
        <v>50</v>
      </c>
      <c r="JNK3236" s="112" t="s">
        <v>52</v>
      </c>
      <c r="JNL3236" s="112" t="s">
        <v>13</v>
      </c>
      <c r="JNM3236" s="235" t="s">
        <v>189</v>
      </c>
      <c r="JNN3236" s="112" t="s">
        <v>0</v>
      </c>
      <c r="JNO3236" s="112" t="s">
        <v>1</v>
      </c>
      <c r="JNP3236" s="112" t="s">
        <v>2</v>
      </c>
      <c r="JNQ3236" s="112" t="s">
        <v>3</v>
      </c>
      <c r="JNR3236" s="112" t="s">
        <v>50</v>
      </c>
      <c r="JNS3236" s="112" t="s">
        <v>52</v>
      </c>
      <c r="JNT3236" s="112" t="s">
        <v>13</v>
      </c>
      <c r="JNU3236" s="235" t="s">
        <v>189</v>
      </c>
      <c r="JNV3236" s="112" t="s">
        <v>0</v>
      </c>
      <c r="JNW3236" s="112" t="s">
        <v>1</v>
      </c>
      <c r="JNX3236" s="112" t="s">
        <v>2</v>
      </c>
      <c r="JNY3236" s="112" t="s">
        <v>3</v>
      </c>
      <c r="JNZ3236" s="112" t="s">
        <v>50</v>
      </c>
      <c r="JOA3236" s="112" t="s">
        <v>52</v>
      </c>
      <c r="JOB3236" s="112" t="s">
        <v>13</v>
      </c>
      <c r="JOC3236" s="235" t="s">
        <v>189</v>
      </c>
      <c r="JOD3236" s="112" t="s">
        <v>0</v>
      </c>
      <c r="JOE3236" s="112" t="s">
        <v>1</v>
      </c>
      <c r="JOF3236" s="112" t="s">
        <v>2</v>
      </c>
      <c r="JOG3236" s="112" t="s">
        <v>3</v>
      </c>
      <c r="JOH3236" s="112" t="s">
        <v>50</v>
      </c>
      <c r="JOI3236" s="112" t="s">
        <v>52</v>
      </c>
      <c r="JOJ3236" s="112" t="s">
        <v>13</v>
      </c>
      <c r="JOK3236" s="235" t="s">
        <v>189</v>
      </c>
      <c r="JOL3236" s="112" t="s">
        <v>0</v>
      </c>
      <c r="JOM3236" s="112" t="s">
        <v>1</v>
      </c>
      <c r="JON3236" s="112" t="s">
        <v>2</v>
      </c>
      <c r="JOO3236" s="112" t="s">
        <v>3</v>
      </c>
      <c r="JOP3236" s="112" t="s">
        <v>50</v>
      </c>
      <c r="JOQ3236" s="112" t="s">
        <v>52</v>
      </c>
      <c r="JOR3236" s="112" t="s">
        <v>13</v>
      </c>
      <c r="JOS3236" s="235" t="s">
        <v>189</v>
      </c>
      <c r="JOT3236" s="112" t="s">
        <v>0</v>
      </c>
      <c r="JOU3236" s="112" t="s">
        <v>1</v>
      </c>
      <c r="JOV3236" s="112" t="s">
        <v>2</v>
      </c>
      <c r="JOW3236" s="112" t="s">
        <v>3</v>
      </c>
      <c r="JOX3236" s="112" t="s">
        <v>50</v>
      </c>
      <c r="JOY3236" s="112" t="s">
        <v>52</v>
      </c>
      <c r="JOZ3236" s="112" t="s">
        <v>13</v>
      </c>
      <c r="JPA3236" s="235" t="s">
        <v>189</v>
      </c>
      <c r="JPB3236" s="112" t="s">
        <v>0</v>
      </c>
      <c r="JPC3236" s="112" t="s">
        <v>1</v>
      </c>
      <c r="JPD3236" s="112" t="s">
        <v>2</v>
      </c>
      <c r="JPE3236" s="112" t="s">
        <v>3</v>
      </c>
      <c r="JPF3236" s="112" t="s">
        <v>50</v>
      </c>
      <c r="JPG3236" s="112" t="s">
        <v>52</v>
      </c>
      <c r="JPH3236" s="112" t="s">
        <v>13</v>
      </c>
      <c r="JPI3236" s="235" t="s">
        <v>189</v>
      </c>
      <c r="JPJ3236" s="112" t="s">
        <v>0</v>
      </c>
      <c r="JPK3236" s="112" t="s">
        <v>1</v>
      </c>
      <c r="JPL3236" s="112" t="s">
        <v>2</v>
      </c>
      <c r="JPM3236" s="112" t="s">
        <v>3</v>
      </c>
      <c r="JPN3236" s="112" t="s">
        <v>50</v>
      </c>
      <c r="JPO3236" s="112" t="s">
        <v>52</v>
      </c>
      <c r="JPP3236" s="112" t="s">
        <v>13</v>
      </c>
      <c r="JPQ3236" s="235" t="s">
        <v>189</v>
      </c>
      <c r="JPR3236" s="112" t="s">
        <v>0</v>
      </c>
      <c r="JPS3236" s="112" t="s">
        <v>1</v>
      </c>
      <c r="JPT3236" s="112" t="s">
        <v>2</v>
      </c>
      <c r="JPU3236" s="112" t="s">
        <v>3</v>
      </c>
      <c r="JPV3236" s="112" t="s">
        <v>50</v>
      </c>
      <c r="JPW3236" s="112" t="s">
        <v>52</v>
      </c>
      <c r="JPX3236" s="112" t="s">
        <v>13</v>
      </c>
      <c r="JPY3236" s="235" t="s">
        <v>189</v>
      </c>
      <c r="JPZ3236" s="112" t="s">
        <v>0</v>
      </c>
      <c r="JQA3236" s="112" t="s">
        <v>1</v>
      </c>
      <c r="JQB3236" s="112" t="s">
        <v>2</v>
      </c>
      <c r="JQC3236" s="112" t="s">
        <v>3</v>
      </c>
      <c r="JQD3236" s="112" t="s">
        <v>50</v>
      </c>
      <c r="JQE3236" s="112" t="s">
        <v>52</v>
      </c>
      <c r="JQF3236" s="112" t="s">
        <v>13</v>
      </c>
      <c r="JQG3236" s="235" t="s">
        <v>189</v>
      </c>
      <c r="JQH3236" s="112" t="s">
        <v>0</v>
      </c>
      <c r="JQI3236" s="112" t="s">
        <v>1</v>
      </c>
      <c r="JQJ3236" s="112" t="s">
        <v>2</v>
      </c>
      <c r="JQK3236" s="112" t="s">
        <v>3</v>
      </c>
      <c r="JQL3236" s="112" t="s">
        <v>50</v>
      </c>
      <c r="JQM3236" s="112" t="s">
        <v>52</v>
      </c>
      <c r="JQN3236" s="112" t="s">
        <v>13</v>
      </c>
      <c r="JQO3236" s="235" t="s">
        <v>189</v>
      </c>
      <c r="JQP3236" s="112" t="s">
        <v>0</v>
      </c>
      <c r="JQQ3236" s="112" t="s">
        <v>1</v>
      </c>
      <c r="JQR3236" s="112" t="s">
        <v>2</v>
      </c>
      <c r="JQS3236" s="112" t="s">
        <v>3</v>
      </c>
      <c r="JQT3236" s="112" t="s">
        <v>50</v>
      </c>
      <c r="JQU3236" s="112" t="s">
        <v>52</v>
      </c>
      <c r="JQV3236" s="112" t="s">
        <v>13</v>
      </c>
      <c r="JQW3236" s="235" t="s">
        <v>189</v>
      </c>
      <c r="JQX3236" s="112" t="s">
        <v>0</v>
      </c>
      <c r="JQY3236" s="112" t="s">
        <v>1</v>
      </c>
      <c r="JQZ3236" s="112" t="s">
        <v>2</v>
      </c>
      <c r="JRA3236" s="112" t="s">
        <v>3</v>
      </c>
      <c r="JRB3236" s="112" t="s">
        <v>50</v>
      </c>
      <c r="JRC3236" s="112" t="s">
        <v>52</v>
      </c>
      <c r="JRD3236" s="112" t="s">
        <v>13</v>
      </c>
      <c r="JRE3236" s="235" t="s">
        <v>189</v>
      </c>
      <c r="JRF3236" s="112" t="s">
        <v>0</v>
      </c>
      <c r="JRG3236" s="112" t="s">
        <v>1</v>
      </c>
      <c r="JRH3236" s="112" t="s">
        <v>2</v>
      </c>
      <c r="JRI3236" s="112" t="s">
        <v>3</v>
      </c>
      <c r="JRJ3236" s="112" t="s">
        <v>50</v>
      </c>
      <c r="JRK3236" s="112" t="s">
        <v>52</v>
      </c>
      <c r="JRL3236" s="112" t="s">
        <v>13</v>
      </c>
      <c r="JRM3236" s="235" t="s">
        <v>189</v>
      </c>
      <c r="JRN3236" s="112" t="s">
        <v>0</v>
      </c>
      <c r="JRO3236" s="112" t="s">
        <v>1</v>
      </c>
      <c r="JRP3236" s="112" t="s">
        <v>2</v>
      </c>
      <c r="JRQ3236" s="112" t="s">
        <v>3</v>
      </c>
      <c r="JRR3236" s="112" t="s">
        <v>50</v>
      </c>
      <c r="JRS3236" s="112" t="s">
        <v>52</v>
      </c>
      <c r="JRT3236" s="112" t="s">
        <v>13</v>
      </c>
      <c r="JRU3236" s="235" t="s">
        <v>189</v>
      </c>
      <c r="JRV3236" s="112" t="s">
        <v>0</v>
      </c>
      <c r="JRW3236" s="112" t="s">
        <v>1</v>
      </c>
      <c r="JRX3236" s="112" t="s">
        <v>2</v>
      </c>
      <c r="JRY3236" s="112" t="s">
        <v>3</v>
      </c>
      <c r="JRZ3236" s="112" t="s">
        <v>50</v>
      </c>
      <c r="JSA3236" s="112" t="s">
        <v>52</v>
      </c>
      <c r="JSB3236" s="112" t="s">
        <v>13</v>
      </c>
      <c r="JSC3236" s="235" t="s">
        <v>189</v>
      </c>
      <c r="JSD3236" s="112" t="s">
        <v>0</v>
      </c>
      <c r="JSE3236" s="112" t="s">
        <v>1</v>
      </c>
      <c r="JSF3236" s="112" t="s">
        <v>2</v>
      </c>
      <c r="JSG3236" s="112" t="s">
        <v>3</v>
      </c>
      <c r="JSH3236" s="112" t="s">
        <v>50</v>
      </c>
      <c r="JSI3236" s="112" t="s">
        <v>52</v>
      </c>
      <c r="JSJ3236" s="112" t="s">
        <v>13</v>
      </c>
      <c r="JSK3236" s="235" t="s">
        <v>189</v>
      </c>
      <c r="JSL3236" s="112" t="s">
        <v>0</v>
      </c>
      <c r="JSM3236" s="112" t="s">
        <v>1</v>
      </c>
      <c r="JSN3236" s="112" t="s">
        <v>2</v>
      </c>
      <c r="JSO3236" s="112" t="s">
        <v>3</v>
      </c>
      <c r="JSP3236" s="112" t="s">
        <v>50</v>
      </c>
      <c r="JSQ3236" s="112" t="s">
        <v>52</v>
      </c>
      <c r="JSR3236" s="112" t="s">
        <v>13</v>
      </c>
      <c r="JSS3236" s="235" t="s">
        <v>189</v>
      </c>
      <c r="JST3236" s="112" t="s">
        <v>0</v>
      </c>
      <c r="JSU3236" s="112" t="s">
        <v>1</v>
      </c>
      <c r="JSV3236" s="112" t="s">
        <v>2</v>
      </c>
      <c r="JSW3236" s="112" t="s">
        <v>3</v>
      </c>
      <c r="JSX3236" s="112" t="s">
        <v>50</v>
      </c>
      <c r="JSY3236" s="112" t="s">
        <v>52</v>
      </c>
      <c r="JSZ3236" s="112" t="s">
        <v>13</v>
      </c>
      <c r="JTA3236" s="235" t="s">
        <v>189</v>
      </c>
      <c r="JTB3236" s="112" t="s">
        <v>0</v>
      </c>
      <c r="JTC3236" s="112" t="s">
        <v>1</v>
      </c>
      <c r="JTD3236" s="112" t="s">
        <v>2</v>
      </c>
      <c r="JTE3236" s="112" t="s">
        <v>3</v>
      </c>
      <c r="JTF3236" s="112" t="s">
        <v>50</v>
      </c>
      <c r="JTG3236" s="112" t="s">
        <v>52</v>
      </c>
      <c r="JTH3236" s="112" t="s">
        <v>13</v>
      </c>
      <c r="JTI3236" s="235" t="s">
        <v>189</v>
      </c>
      <c r="JTJ3236" s="112" t="s">
        <v>0</v>
      </c>
      <c r="JTK3236" s="112" t="s">
        <v>1</v>
      </c>
      <c r="JTL3236" s="112" t="s">
        <v>2</v>
      </c>
      <c r="JTM3236" s="112" t="s">
        <v>3</v>
      </c>
      <c r="JTN3236" s="112" t="s">
        <v>50</v>
      </c>
      <c r="JTO3236" s="112" t="s">
        <v>52</v>
      </c>
      <c r="JTP3236" s="112" t="s">
        <v>13</v>
      </c>
      <c r="JTQ3236" s="235" t="s">
        <v>189</v>
      </c>
      <c r="JTR3236" s="112" t="s">
        <v>0</v>
      </c>
      <c r="JTS3236" s="112" t="s">
        <v>1</v>
      </c>
      <c r="JTT3236" s="112" t="s">
        <v>2</v>
      </c>
      <c r="JTU3236" s="112" t="s">
        <v>3</v>
      </c>
      <c r="JTV3236" s="112" t="s">
        <v>50</v>
      </c>
      <c r="JTW3236" s="112" t="s">
        <v>52</v>
      </c>
      <c r="JTX3236" s="112" t="s">
        <v>13</v>
      </c>
      <c r="JTY3236" s="235" t="s">
        <v>189</v>
      </c>
      <c r="JTZ3236" s="112" t="s">
        <v>0</v>
      </c>
      <c r="JUA3236" s="112" t="s">
        <v>1</v>
      </c>
      <c r="JUB3236" s="112" t="s">
        <v>2</v>
      </c>
      <c r="JUC3236" s="112" t="s">
        <v>3</v>
      </c>
      <c r="JUD3236" s="112" t="s">
        <v>50</v>
      </c>
      <c r="JUE3236" s="112" t="s">
        <v>52</v>
      </c>
      <c r="JUF3236" s="112" t="s">
        <v>13</v>
      </c>
      <c r="JUG3236" s="235" t="s">
        <v>189</v>
      </c>
      <c r="JUH3236" s="112" t="s">
        <v>0</v>
      </c>
      <c r="JUI3236" s="112" t="s">
        <v>1</v>
      </c>
      <c r="JUJ3236" s="112" t="s">
        <v>2</v>
      </c>
      <c r="JUK3236" s="112" t="s">
        <v>3</v>
      </c>
      <c r="JUL3236" s="112" t="s">
        <v>50</v>
      </c>
      <c r="JUM3236" s="112" t="s">
        <v>52</v>
      </c>
      <c r="JUN3236" s="112" t="s">
        <v>13</v>
      </c>
      <c r="JUO3236" s="235" t="s">
        <v>189</v>
      </c>
      <c r="JUP3236" s="112" t="s">
        <v>0</v>
      </c>
      <c r="JUQ3236" s="112" t="s">
        <v>1</v>
      </c>
      <c r="JUR3236" s="112" t="s">
        <v>2</v>
      </c>
      <c r="JUS3236" s="112" t="s">
        <v>3</v>
      </c>
      <c r="JUT3236" s="112" t="s">
        <v>50</v>
      </c>
      <c r="JUU3236" s="112" t="s">
        <v>52</v>
      </c>
      <c r="JUV3236" s="112" t="s">
        <v>13</v>
      </c>
      <c r="JUW3236" s="235" t="s">
        <v>189</v>
      </c>
      <c r="JUX3236" s="112" t="s">
        <v>0</v>
      </c>
      <c r="JUY3236" s="112" t="s">
        <v>1</v>
      </c>
      <c r="JUZ3236" s="112" t="s">
        <v>2</v>
      </c>
      <c r="JVA3236" s="112" t="s">
        <v>3</v>
      </c>
      <c r="JVB3236" s="112" t="s">
        <v>50</v>
      </c>
      <c r="JVC3236" s="112" t="s">
        <v>52</v>
      </c>
      <c r="JVD3236" s="112" t="s">
        <v>13</v>
      </c>
      <c r="JVE3236" s="235" t="s">
        <v>189</v>
      </c>
      <c r="JVF3236" s="112" t="s">
        <v>0</v>
      </c>
      <c r="JVG3236" s="112" t="s">
        <v>1</v>
      </c>
      <c r="JVH3236" s="112" t="s">
        <v>2</v>
      </c>
      <c r="JVI3236" s="112" t="s">
        <v>3</v>
      </c>
      <c r="JVJ3236" s="112" t="s">
        <v>50</v>
      </c>
      <c r="JVK3236" s="112" t="s">
        <v>52</v>
      </c>
      <c r="JVL3236" s="112" t="s">
        <v>13</v>
      </c>
      <c r="JVM3236" s="235" t="s">
        <v>189</v>
      </c>
      <c r="JVN3236" s="112" t="s">
        <v>0</v>
      </c>
      <c r="JVO3236" s="112" t="s">
        <v>1</v>
      </c>
      <c r="JVP3236" s="112" t="s">
        <v>2</v>
      </c>
      <c r="JVQ3236" s="112" t="s">
        <v>3</v>
      </c>
      <c r="JVR3236" s="112" t="s">
        <v>50</v>
      </c>
      <c r="JVS3236" s="112" t="s">
        <v>52</v>
      </c>
      <c r="JVT3236" s="112" t="s">
        <v>13</v>
      </c>
      <c r="JVU3236" s="235" t="s">
        <v>189</v>
      </c>
      <c r="JVV3236" s="112" t="s">
        <v>0</v>
      </c>
      <c r="JVW3236" s="112" t="s">
        <v>1</v>
      </c>
      <c r="JVX3236" s="112" t="s">
        <v>2</v>
      </c>
      <c r="JVY3236" s="112" t="s">
        <v>3</v>
      </c>
      <c r="JVZ3236" s="112" t="s">
        <v>50</v>
      </c>
      <c r="JWA3236" s="112" t="s">
        <v>52</v>
      </c>
      <c r="JWB3236" s="112" t="s">
        <v>13</v>
      </c>
      <c r="JWC3236" s="235" t="s">
        <v>189</v>
      </c>
      <c r="JWD3236" s="112" t="s">
        <v>0</v>
      </c>
      <c r="JWE3236" s="112" t="s">
        <v>1</v>
      </c>
      <c r="JWF3236" s="112" t="s">
        <v>2</v>
      </c>
      <c r="JWG3236" s="112" t="s">
        <v>3</v>
      </c>
      <c r="JWH3236" s="112" t="s">
        <v>50</v>
      </c>
      <c r="JWI3236" s="112" t="s">
        <v>52</v>
      </c>
      <c r="JWJ3236" s="112" t="s">
        <v>13</v>
      </c>
      <c r="JWK3236" s="235" t="s">
        <v>189</v>
      </c>
      <c r="JWL3236" s="112" t="s">
        <v>0</v>
      </c>
      <c r="JWM3236" s="112" t="s">
        <v>1</v>
      </c>
      <c r="JWN3236" s="112" t="s">
        <v>2</v>
      </c>
      <c r="JWO3236" s="112" t="s">
        <v>3</v>
      </c>
      <c r="JWP3236" s="112" t="s">
        <v>50</v>
      </c>
      <c r="JWQ3236" s="112" t="s">
        <v>52</v>
      </c>
      <c r="JWR3236" s="112" t="s">
        <v>13</v>
      </c>
      <c r="JWS3236" s="235" t="s">
        <v>189</v>
      </c>
      <c r="JWT3236" s="112" t="s">
        <v>0</v>
      </c>
      <c r="JWU3236" s="112" t="s">
        <v>1</v>
      </c>
      <c r="JWV3236" s="112" t="s">
        <v>2</v>
      </c>
      <c r="JWW3236" s="112" t="s">
        <v>3</v>
      </c>
      <c r="JWX3236" s="112" t="s">
        <v>50</v>
      </c>
      <c r="JWY3236" s="112" t="s">
        <v>52</v>
      </c>
      <c r="JWZ3236" s="112" t="s">
        <v>13</v>
      </c>
      <c r="JXA3236" s="235" t="s">
        <v>189</v>
      </c>
      <c r="JXB3236" s="112" t="s">
        <v>0</v>
      </c>
      <c r="JXC3236" s="112" t="s">
        <v>1</v>
      </c>
      <c r="JXD3236" s="112" t="s">
        <v>2</v>
      </c>
      <c r="JXE3236" s="112" t="s">
        <v>3</v>
      </c>
      <c r="JXF3236" s="112" t="s">
        <v>50</v>
      </c>
      <c r="JXG3236" s="112" t="s">
        <v>52</v>
      </c>
      <c r="JXH3236" s="112" t="s">
        <v>13</v>
      </c>
      <c r="JXI3236" s="235" t="s">
        <v>189</v>
      </c>
      <c r="JXJ3236" s="112" t="s">
        <v>0</v>
      </c>
      <c r="JXK3236" s="112" t="s">
        <v>1</v>
      </c>
      <c r="JXL3236" s="112" t="s">
        <v>2</v>
      </c>
      <c r="JXM3236" s="112" t="s">
        <v>3</v>
      </c>
      <c r="JXN3236" s="112" t="s">
        <v>50</v>
      </c>
      <c r="JXO3236" s="112" t="s">
        <v>52</v>
      </c>
      <c r="JXP3236" s="112" t="s">
        <v>13</v>
      </c>
      <c r="JXQ3236" s="235" t="s">
        <v>189</v>
      </c>
      <c r="JXR3236" s="112" t="s">
        <v>0</v>
      </c>
      <c r="JXS3236" s="112" t="s">
        <v>1</v>
      </c>
      <c r="JXT3236" s="112" t="s">
        <v>2</v>
      </c>
      <c r="JXU3236" s="112" t="s">
        <v>3</v>
      </c>
      <c r="JXV3236" s="112" t="s">
        <v>50</v>
      </c>
      <c r="JXW3236" s="112" t="s">
        <v>52</v>
      </c>
      <c r="JXX3236" s="112" t="s">
        <v>13</v>
      </c>
      <c r="JXY3236" s="235" t="s">
        <v>189</v>
      </c>
      <c r="JXZ3236" s="112" t="s">
        <v>0</v>
      </c>
      <c r="JYA3236" s="112" t="s">
        <v>1</v>
      </c>
      <c r="JYB3236" s="112" t="s">
        <v>2</v>
      </c>
      <c r="JYC3236" s="112" t="s">
        <v>3</v>
      </c>
      <c r="JYD3236" s="112" t="s">
        <v>50</v>
      </c>
      <c r="JYE3236" s="112" t="s">
        <v>52</v>
      </c>
      <c r="JYF3236" s="112" t="s">
        <v>13</v>
      </c>
      <c r="JYG3236" s="235" t="s">
        <v>189</v>
      </c>
      <c r="JYH3236" s="112" t="s">
        <v>0</v>
      </c>
      <c r="JYI3236" s="112" t="s">
        <v>1</v>
      </c>
      <c r="JYJ3236" s="112" t="s">
        <v>2</v>
      </c>
      <c r="JYK3236" s="112" t="s">
        <v>3</v>
      </c>
      <c r="JYL3236" s="112" t="s">
        <v>50</v>
      </c>
      <c r="JYM3236" s="112" t="s">
        <v>52</v>
      </c>
      <c r="JYN3236" s="112" t="s">
        <v>13</v>
      </c>
      <c r="JYO3236" s="235" t="s">
        <v>189</v>
      </c>
      <c r="JYP3236" s="112" t="s">
        <v>0</v>
      </c>
      <c r="JYQ3236" s="112" t="s">
        <v>1</v>
      </c>
      <c r="JYR3236" s="112" t="s">
        <v>2</v>
      </c>
      <c r="JYS3236" s="112" t="s">
        <v>3</v>
      </c>
      <c r="JYT3236" s="112" t="s">
        <v>50</v>
      </c>
      <c r="JYU3236" s="112" t="s">
        <v>52</v>
      </c>
      <c r="JYV3236" s="112" t="s">
        <v>13</v>
      </c>
      <c r="JYW3236" s="235" t="s">
        <v>189</v>
      </c>
      <c r="JYX3236" s="112" t="s">
        <v>0</v>
      </c>
      <c r="JYY3236" s="112" t="s">
        <v>1</v>
      </c>
      <c r="JYZ3236" s="112" t="s">
        <v>2</v>
      </c>
      <c r="JZA3236" s="112" t="s">
        <v>3</v>
      </c>
      <c r="JZB3236" s="112" t="s">
        <v>50</v>
      </c>
      <c r="JZC3236" s="112" t="s">
        <v>52</v>
      </c>
      <c r="JZD3236" s="112" t="s">
        <v>13</v>
      </c>
      <c r="JZE3236" s="235" t="s">
        <v>189</v>
      </c>
      <c r="JZF3236" s="112" t="s">
        <v>0</v>
      </c>
      <c r="JZG3236" s="112" t="s">
        <v>1</v>
      </c>
      <c r="JZH3236" s="112" t="s">
        <v>2</v>
      </c>
      <c r="JZI3236" s="112" t="s">
        <v>3</v>
      </c>
      <c r="JZJ3236" s="112" t="s">
        <v>50</v>
      </c>
      <c r="JZK3236" s="112" t="s">
        <v>52</v>
      </c>
      <c r="JZL3236" s="112" t="s">
        <v>13</v>
      </c>
      <c r="JZM3236" s="235" t="s">
        <v>189</v>
      </c>
      <c r="JZN3236" s="112" t="s">
        <v>0</v>
      </c>
      <c r="JZO3236" s="112" t="s">
        <v>1</v>
      </c>
      <c r="JZP3236" s="112" t="s">
        <v>2</v>
      </c>
      <c r="JZQ3236" s="112" t="s">
        <v>3</v>
      </c>
      <c r="JZR3236" s="112" t="s">
        <v>50</v>
      </c>
      <c r="JZS3236" s="112" t="s">
        <v>52</v>
      </c>
      <c r="JZT3236" s="112" t="s">
        <v>13</v>
      </c>
      <c r="JZU3236" s="235" t="s">
        <v>189</v>
      </c>
      <c r="JZV3236" s="112" t="s">
        <v>0</v>
      </c>
      <c r="JZW3236" s="112" t="s">
        <v>1</v>
      </c>
      <c r="JZX3236" s="112" t="s">
        <v>2</v>
      </c>
      <c r="JZY3236" s="112" t="s">
        <v>3</v>
      </c>
      <c r="JZZ3236" s="112" t="s">
        <v>50</v>
      </c>
      <c r="KAA3236" s="112" t="s">
        <v>52</v>
      </c>
      <c r="KAB3236" s="112" t="s">
        <v>13</v>
      </c>
      <c r="KAC3236" s="235" t="s">
        <v>189</v>
      </c>
      <c r="KAD3236" s="112" t="s">
        <v>0</v>
      </c>
      <c r="KAE3236" s="112" t="s">
        <v>1</v>
      </c>
      <c r="KAF3236" s="112" t="s">
        <v>2</v>
      </c>
      <c r="KAG3236" s="112" t="s">
        <v>3</v>
      </c>
      <c r="KAH3236" s="112" t="s">
        <v>50</v>
      </c>
      <c r="KAI3236" s="112" t="s">
        <v>52</v>
      </c>
      <c r="KAJ3236" s="112" t="s">
        <v>13</v>
      </c>
      <c r="KAK3236" s="235" t="s">
        <v>189</v>
      </c>
      <c r="KAL3236" s="112" t="s">
        <v>0</v>
      </c>
      <c r="KAM3236" s="112" t="s">
        <v>1</v>
      </c>
      <c r="KAN3236" s="112" t="s">
        <v>2</v>
      </c>
      <c r="KAO3236" s="112" t="s">
        <v>3</v>
      </c>
      <c r="KAP3236" s="112" t="s">
        <v>50</v>
      </c>
      <c r="KAQ3236" s="112" t="s">
        <v>52</v>
      </c>
      <c r="KAR3236" s="112" t="s">
        <v>13</v>
      </c>
      <c r="KAS3236" s="235" t="s">
        <v>189</v>
      </c>
      <c r="KAT3236" s="112" t="s">
        <v>0</v>
      </c>
      <c r="KAU3236" s="112" t="s">
        <v>1</v>
      </c>
      <c r="KAV3236" s="112" t="s">
        <v>2</v>
      </c>
      <c r="KAW3236" s="112" t="s">
        <v>3</v>
      </c>
      <c r="KAX3236" s="112" t="s">
        <v>50</v>
      </c>
      <c r="KAY3236" s="112" t="s">
        <v>52</v>
      </c>
      <c r="KAZ3236" s="112" t="s">
        <v>13</v>
      </c>
      <c r="KBA3236" s="235" t="s">
        <v>189</v>
      </c>
      <c r="KBB3236" s="112" t="s">
        <v>0</v>
      </c>
      <c r="KBC3236" s="112" t="s">
        <v>1</v>
      </c>
      <c r="KBD3236" s="112" t="s">
        <v>2</v>
      </c>
      <c r="KBE3236" s="112" t="s">
        <v>3</v>
      </c>
      <c r="KBF3236" s="112" t="s">
        <v>50</v>
      </c>
      <c r="KBG3236" s="112" t="s">
        <v>52</v>
      </c>
      <c r="KBH3236" s="112" t="s">
        <v>13</v>
      </c>
      <c r="KBI3236" s="235" t="s">
        <v>189</v>
      </c>
      <c r="KBJ3236" s="112" t="s">
        <v>0</v>
      </c>
      <c r="KBK3236" s="112" t="s">
        <v>1</v>
      </c>
      <c r="KBL3236" s="112" t="s">
        <v>2</v>
      </c>
      <c r="KBM3236" s="112" t="s">
        <v>3</v>
      </c>
      <c r="KBN3236" s="112" t="s">
        <v>50</v>
      </c>
      <c r="KBO3236" s="112" t="s">
        <v>52</v>
      </c>
      <c r="KBP3236" s="112" t="s">
        <v>13</v>
      </c>
      <c r="KBQ3236" s="235" t="s">
        <v>189</v>
      </c>
      <c r="KBR3236" s="112" t="s">
        <v>0</v>
      </c>
      <c r="KBS3236" s="112" t="s">
        <v>1</v>
      </c>
      <c r="KBT3236" s="112" t="s">
        <v>2</v>
      </c>
      <c r="KBU3236" s="112" t="s">
        <v>3</v>
      </c>
      <c r="KBV3236" s="112" t="s">
        <v>50</v>
      </c>
      <c r="KBW3236" s="112" t="s">
        <v>52</v>
      </c>
      <c r="KBX3236" s="112" t="s">
        <v>13</v>
      </c>
      <c r="KBY3236" s="235" t="s">
        <v>189</v>
      </c>
      <c r="KBZ3236" s="112" t="s">
        <v>0</v>
      </c>
      <c r="KCA3236" s="112" t="s">
        <v>1</v>
      </c>
      <c r="KCB3236" s="112" t="s">
        <v>2</v>
      </c>
      <c r="KCC3236" s="112" t="s">
        <v>3</v>
      </c>
      <c r="KCD3236" s="112" t="s">
        <v>50</v>
      </c>
      <c r="KCE3236" s="112" t="s">
        <v>52</v>
      </c>
      <c r="KCF3236" s="112" t="s">
        <v>13</v>
      </c>
      <c r="KCG3236" s="235" t="s">
        <v>189</v>
      </c>
      <c r="KCH3236" s="112" t="s">
        <v>0</v>
      </c>
      <c r="KCI3236" s="112" t="s">
        <v>1</v>
      </c>
      <c r="KCJ3236" s="112" t="s">
        <v>2</v>
      </c>
      <c r="KCK3236" s="112" t="s">
        <v>3</v>
      </c>
      <c r="KCL3236" s="112" t="s">
        <v>50</v>
      </c>
      <c r="KCM3236" s="112" t="s">
        <v>52</v>
      </c>
      <c r="KCN3236" s="112" t="s">
        <v>13</v>
      </c>
      <c r="KCO3236" s="235" t="s">
        <v>189</v>
      </c>
      <c r="KCP3236" s="112" t="s">
        <v>0</v>
      </c>
      <c r="KCQ3236" s="112" t="s">
        <v>1</v>
      </c>
      <c r="KCR3236" s="112" t="s">
        <v>2</v>
      </c>
      <c r="KCS3236" s="112" t="s">
        <v>3</v>
      </c>
      <c r="KCT3236" s="112" t="s">
        <v>50</v>
      </c>
      <c r="KCU3236" s="112" t="s">
        <v>52</v>
      </c>
      <c r="KCV3236" s="112" t="s">
        <v>13</v>
      </c>
      <c r="KCW3236" s="235" t="s">
        <v>189</v>
      </c>
      <c r="KCX3236" s="112" t="s">
        <v>0</v>
      </c>
      <c r="KCY3236" s="112" t="s">
        <v>1</v>
      </c>
      <c r="KCZ3236" s="112" t="s">
        <v>2</v>
      </c>
      <c r="KDA3236" s="112" t="s">
        <v>3</v>
      </c>
      <c r="KDB3236" s="112" t="s">
        <v>50</v>
      </c>
      <c r="KDC3236" s="112" t="s">
        <v>52</v>
      </c>
      <c r="KDD3236" s="112" t="s">
        <v>13</v>
      </c>
      <c r="KDE3236" s="235" t="s">
        <v>189</v>
      </c>
      <c r="KDF3236" s="112" t="s">
        <v>0</v>
      </c>
      <c r="KDG3236" s="112" t="s">
        <v>1</v>
      </c>
      <c r="KDH3236" s="112" t="s">
        <v>2</v>
      </c>
      <c r="KDI3236" s="112" t="s">
        <v>3</v>
      </c>
      <c r="KDJ3236" s="112" t="s">
        <v>50</v>
      </c>
      <c r="KDK3236" s="112" t="s">
        <v>52</v>
      </c>
      <c r="KDL3236" s="112" t="s">
        <v>13</v>
      </c>
      <c r="KDM3236" s="235" t="s">
        <v>189</v>
      </c>
      <c r="KDN3236" s="112" t="s">
        <v>0</v>
      </c>
      <c r="KDO3236" s="112" t="s">
        <v>1</v>
      </c>
      <c r="KDP3236" s="112" t="s">
        <v>2</v>
      </c>
      <c r="KDQ3236" s="112" t="s">
        <v>3</v>
      </c>
      <c r="KDR3236" s="112" t="s">
        <v>50</v>
      </c>
      <c r="KDS3236" s="112" t="s">
        <v>52</v>
      </c>
      <c r="KDT3236" s="112" t="s">
        <v>13</v>
      </c>
      <c r="KDU3236" s="235" t="s">
        <v>189</v>
      </c>
      <c r="KDV3236" s="112" t="s">
        <v>0</v>
      </c>
      <c r="KDW3236" s="112" t="s">
        <v>1</v>
      </c>
      <c r="KDX3236" s="112" t="s">
        <v>2</v>
      </c>
      <c r="KDY3236" s="112" t="s">
        <v>3</v>
      </c>
      <c r="KDZ3236" s="112" t="s">
        <v>50</v>
      </c>
      <c r="KEA3236" s="112" t="s">
        <v>52</v>
      </c>
      <c r="KEB3236" s="112" t="s">
        <v>13</v>
      </c>
      <c r="KEC3236" s="235" t="s">
        <v>189</v>
      </c>
      <c r="KED3236" s="112" t="s">
        <v>0</v>
      </c>
      <c r="KEE3236" s="112" t="s">
        <v>1</v>
      </c>
      <c r="KEF3236" s="112" t="s">
        <v>2</v>
      </c>
      <c r="KEG3236" s="112" t="s">
        <v>3</v>
      </c>
      <c r="KEH3236" s="112" t="s">
        <v>50</v>
      </c>
      <c r="KEI3236" s="112" t="s">
        <v>52</v>
      </c>
      <c r="KEJ3236" s="112" t="s">
        <v>13</v>
      </c>
      <c r="KEK3236" s="235" t="s">
        <v>189</v>
      </c>
      <c r="KEL3236" s="112" t="s">
        <v>0</v>
      </c>
      <c r="KEM3236" s="112" t="s">
        <v>1</v>
      </c>
      <c r="KEN3236" s="112" t="s">
        <v>2</v>
      </c>
      <c r="KEO3236" s="112" t="s">
        <v>3</v>
      </c>
      <c r="KEP3236" s="112" t="s">
        <v>50</v>
      </c>
      <c r="KEQ3236" s="112" t="s">
        <v>52</v>
      </c>
      <c r="KER3236" s="112" t="s">
        <v>13</v>
      </c>
      <c r="KES3236" s="235" t="s">
        <v>189</v>
      </c>
      <c r="KET3236" s="112" t="s">
        <v>0</v>
      </c>
      <c r="KEU3236" s="112" t="s">
        <v>1</v>
      </c>
      <c r="KEV3236" s="112" t="s">
        <v>2</v>
      </c>
      <c r="KEW3236" s="112" t="s">
        <v>3</v>
      </c>
      <c r="KEX3236" s="112" t="s">
        <v>50</v>
      </c>
      <c r="KEY3236" s="112" t="s">
        <v>52</v>
      </c>
      <c r="KEZ3236" s="112" t="s">
        <v>13</v>
      </c>
      <c r="KFA3236" s="235" t="s">
        <v>189</v>
      </c>
      <c r="KFB3236" s="112" t="s">
        <v>0</v>
      </c>
      <c r="KFC3236" s="112" t="s">
        <v>1</v>
      </c>
      <c r="KFD3236" s="112" t="s">
        <v>2</v>
      </c>
      <c r="KFE3236" s="112" t="s">
        <v>3</v>
      </c>
      <c r="KFF3236" s="112" t="s">
        <v>50</v>
      </c>
      <c r="KFG3236" s="112" t="s">
        <v>52</v>
      </c>
      <c r="KFH3236" s="112" t="s">
        <v>13</v>
      </c>
      <c r="KFI3236" s="235" t="s">
        <v>189</v>
      </c>
      <c r="KFJ3236" s="112" t="s">
        <v>0</v>
      </c>
      <c r="KFK3236" s="112" t="s">
        <v>1</v>
      </c>
      <c r="KFL3236" s="112" t="s">
        <v>2</v>
      </c>
      <c r="KFM3236" s="112" t="s">
        <v>3</v>
      </c>
      <c r="KFN3236" s="112" t="s">
        <v>50</v>
      </c>
      <c r="KFO3236" s="112" t="s">
        <v>52</v>
      </c>
      <c r="KFP3236" s="112" t="s">
        <v>13</v>
      </c>
      <c r="KFQ3236" s="235" t="s">
        <v>189</v>
      </c>
      <c r="KFR3236" s="112" t="s">
        <v>0</v>
      </c>
      <c r="KFS3236" s="112" t="s">
        <v>1</v>
      </c>
      <c r="KFT3236" s="112" t="s">
        <v>2</v>
      </c>
      <c r="KFU3236" s="112" t="s">
        <v>3</v>
      </c>
      <c r="KFV3236" s="112" t="s">
        <v>50</v>
      </c>
      <c r="KFW3236" s="112" t="s">
        <v>52</v>
      </c>
      <c r="KFX3236" s="112" t="s">
        <v>13</v>
      </c>
      <c r="KFY3236" s="235" t="s">
        <v>189</v>
      </c>
      <c r="KFZ3236" s="112" t="s">
        <v>0</v>
      </c>
      <c r="KGA3236" s="112" t="s">
        <v>1</v>
      </c>
      <c r="KGB3236" s="112" t="s">
        <v>2</v>
      </c>
      <c r="KGC3236" s="112" t="s">
        <v>3</v>
      </c>
      <c r="KGD3236" s="112" t="s">
        <v>50</v>
      </c>
      <c r="KGE3236" s="112" t="s">
        <v>52</v>
      </c>
      <c r="KGF3236" s="112" t="s">
        <v>13</v>
      </c>
      <c r="KGG3236" s="235" t="s">
        <v>189</v>
      </c>
      <c r="KGH3236" s="112" t="s">
        <v>0</v>
      </c>
      <c r="KGI3236" s="112" t="s">
        <v>1</v>
      </c>
      <c r="KGJ3236" s="112" t="s">
        <v>2</v>
      </c>
      <c r="KGK3236" s="112" t="s">
        <v>3</v>
      </c>
      <c r="KGL3236" s="112" t="s">
        <v>50</v>
      </c>
      <c r="KGM3236" s="112" t="s">
        <v>52</v>
      </c>
      <c r="KGN3236" s="112" t="s">
        <v>13</v>
      </c>
      <c r="KGO3236" s="235" t="s">
        <v>189</v>
      </c>
      <c r="KGP3236" s="112" t="s">
        <v>0</v>
      </c>
      <c r="KGQ3236" s="112" t="s">
        <v>1</v>
      </c>
      <c r="KGR3236" s="112" t="s">
        <v>2</v>
      </c>
      <c r="KGS3236" s="112" t="s">
        <v>3</v>
      </c>
      <c r="KGT3236" s="112" t="s">
        <v>50</v>
      </c>
      <c r="KGU3236" s="112" t="s">
        <v>52</v>
      </c>
      <c r="KGV3236" s="112" t="s">
        <v>13</v>
      </c>
      <c r="KGW3236" s="235" t="s">
        <v>189</v>
      </c>
      <c r="KGX3236" s="112" t="s">
        <v>0</v>
      </c>
      <c r="KGY3236" s="112" t="s">
        <v>1</v>
      </c>
      <c r="KGZ3236" s="112" t="s">
        <v>2</v>
      </c>
      <c r="KHA3236" s="112" t="s">
        <v>3</v>
      </c>
      <c r="KHB3236" s="112" t="s">
        <v>50</v>
      </c>
      <c r="KHC3236" s="112" t="s">
        <v>52</v>
      </c>
      <c r="KHD3236" s="112" t="s">
        <v>13</v>
      </c>
      <c r="KHE3236" s="235" t="s">
        <v>189</v>
      </c>
      <c r="KHF3236" s="112" t="s">
        <v>0</v>
      </c>
      <c r="KHG3236" s="112" t="s">
        <v>1</v>
      </c>
      <c r="KHH3236" s="112" t="s">
        <v>2</v>
      </c>
      <c r="KHI3236" s="112" t="s">
        <v>3</v>
      </c>
      <c r="KHJ3236" s="112" t="s">
        <v>50</v>
      </c>
      <c r="KHK3236" s="112" t="s">
        <v>52</v>
      </c>
      <c r="KHL3236" s="112" t="s">
        <v>13</v>
      </c>
      <c r="KHM3236" s="235" t="s">
        <v>189</v>
      </c>
      <c r="KHN3236" s="112" t="s">
        <v>0</v>
      </c>
      <c r="KHO3236" s="112" t="s">
        <v>1</v>
      </c>
      <c r="KHP3236" s="112" t="s">
        <v>2</v>
      </c>
      <c r="KHQ3236" s="112" t="s">
        <v>3</v>
      </c>
      <c r="KHR3236" s="112" t="s">
        <v>50</v>
      </c>
      <c r="KHS3236" s="112" t="s">
        <v>52</v>
      </c>
      <c r="KHT3236" s="112" t="s">
        <v>13</v>
      </c>
      <c r="KHU3236" s="235" t="s">
        <v>189</v>
      </c>
      <c r="KHV3236" s="112" t="s">
        <v>0</v>
      </c>
      <c r="KHW3236" s="112" t="s">
        <v>1</v>
      </c>
      <c r="KHX3236" s="112" t="s">
        <v>2</v>
      </c>
      <c r="KHY3236" s="112" t="s">
        <v>3</v>
      </c>
      <c r="KHZ3236" s="112" t="s">
        <v>50</v>
      </c>
      <c r="KIA3236" s="112" t="s">
        <v>52</v>
      </c>
      <c r="KIB3236" s="112" t="s">
        <v>13</v>
      </c>
      <c r="KIC3236" s="235" t="s">
        <v>189</v>
      </c>
      <c r="KID3236" s="112" t="s">
        <v>0</v>
      </c>
      <c r="KIE3236" s="112" t="s">
        <v>1</v>
      </c>
      <c r="KIF3236" s="112" t="s">
        <v>2</v>
      </c>
      <c r="KIG3236" s="112" t="s">
        <v>3</v>
      </c>
      <c r="KIH3236" s="112" t="s">
        <v>50</v>
      </c>
      <c r="KII3236" s="112" t="s">
        <v>52</v>
      </c>
      <c r="KIJ3236" s="112" t="s">
        <v>13</v>
      </c>
      <c r="KIK3236" s="235" t="s">
        <v>189</v>
      </c>
      <c r="KIL3236" s="112" t="s">
        <v>0</v>
      </c>
      <c r="KIM3236" s="112" t="s">
        <v>1</v>
      </c>
      <c r="KIN3236" s="112" t="s">
        <v>2</v>
      </c>
      <c r="KIO3236" s="112" t="s">
        <v>3</v>
      </c>
      <c r="KIP3236" s="112" t="s">
        <v>50</v>
      </c>
      <c r="KIQ3236" s="112" t="s">
        <v>52</v>
      </c>
      <c r="KIR3236" s="112" t="s">
        <v>13</v>
      </c>
      <c r="KIS3236" s="235" t="s">
        <v>189</v>
      </c>
      <c r="KIT3236" s="112" t="s">
        <v>0</v>
      </c>
      <c r="KIU3236" s="112" t="s">
        <v>1</v>
      </c>
      <c r="KIV3236" s="112" t="s">
        <v>2</v>
      </c>
      <c r="KIW3236" s="112" t="s">
        <v>3</v>
      </c>
      <c r="KIX3236" s="112" t="s">
        <v>50</v>
      </c>
      <c r="KIY3236" s="112" t="s">
        <v>52</v>
      </c>
      <c r="KIZ3236" s="112" t="s">
        <v>13</v>
      </c>
      <c r="KJA3236" s="235" t="s">
        <v>189</v>
      </c>
      <c r="KJB3236" s="112" t="s">
        <v>0</v>
      </c>
      <c r="KJC3236" s="112" t="s">
        <v>1</v>
      </c>
      <c r="KJD3236" s="112" t="s">
        <v>2</v>
      </c>
      <c r="KJE3236" s="112" t="s">
        <v>3</v>
      </c>
      <c r="KJF3236" s="112" t="s">
        <v>50</v>
      </c>
      <c r="KJG3236" s="112" t="s">
        <v>52</v>
      </c>
      <c r="KJH3236" s="112" t="s">
        <v>13</v>
      </c>
      <c r="KJI3236" s="235" t="s">
        <v>189</v>
      </c>
      <c r="KJJ3236" s="112" t="s">
        <v>0</v>
      </c>
      <c r="KJK3236" s="112" t="s">
        <v>1</v>
      </c>
      <c r="KJL3236" s="112" t="s">
        <v>2</v>
      </c>
      <c r="KJM3236" s="112" t="s">
        <v>3</v>
      </c>
      <c r="KJN3236" s="112" t="s">
        <v>50</v>
      </c>
      <c r="KJO3236" s="112" t="s">
        <v>52</v>
      </c>
      <c r="KJP3236" s="112" t="s">
        <v>13</v>
      </c>
      <c r="KJQ3236" s="235" t="s">
        <v>189</v>
      </c>
      <c r="KJR3236" s="112" t="s">
        <v>0</v>
      </c>
      <c r="KJS3236" s="112" t="s">
        <v>1</v>
      </c>
      <c r="KJT3236" s="112" t="s">
        <v>2</v>
      </c>
      <c r="KJU3236" s="112" t="s">
        <v>3</v>
      </c>
      <c r="KJV3236" s="112" t="s">
        <v>50</v>
      </c>
      <c r="KJW3236" s="112" t="s">
        <v>52</v>
      </c>
      <c r="KJX3236" s="112" t="s">
        <v>13</v>
      </c>
      <c r="KJY3236" s="235" t="s">
        <v>189</v>
      </c>
      <c r="KJZ3236" s="112" t="s">
        <v>0</v>
      </c>
      <c r="KKA3236" s="112" t="s">
        <v>1</v>
      </c>
      <c r="KKB3236" s="112" t="s">
        <v>2</v>
      </c>
      <c r="KKC3236" s="112" t="s">
        <v>3</v>
      </c>
      <c r="KKD3236" s="112" t="s">
        <v>50</v>
      </c>
      <c r="KKE3236" s="112" t="s">
        <v>52</v>
      </c>
      <c r="KKF3236" s="112" t="s">
        <v>13</v>
      </c>
      <c r="KKG3236" s="235" t="s">
        <v>189</v>
      </c>
      <c r="KKH3236" s="112" t="s">
        <v>0</v>
      </c>
      <c r="KKI3236" s="112" t="s">
        <v>1</v>
      </c>
      <c r="KKJ3236" s="112" t="s">
        <v>2</v>
      </c>
      <c r="KKK3236" s="112" t="s">
        <v>3</v>
      </c>
      <c r="KKL3236" s="112" t="s">
        <v>50</v>
      </c>
      <c r="KKM3236" s="112" t="s">
        <v>52</v>
      </c>
      <c r="KKN3236" s="112" t="s">
        <v>13</v>
      </c>
      <c r="KKO3236" s="235" t="s">
        <v>189</v>
      </c>
      <c r="KKP3236" s="112" t="s">
        <v>0</v>
      </c>
      <c r="KKQ3236" s="112" t="s">
        <v>1</v>
      </c>
      <c r="KKR3236" s="112" t="s">
        <v>2</v>
      </c>
      <c r="KKS3236" s="112" t="s">
        <v>3</v>
      </c>
      <c r="KKT3236" s="112" t="s">
        <v>50</v>
      </c>
      <c r="KKU3236" s="112" t="s">
        <v>52</v>
      </c>
      <c r="KKV3236" s="112" t="s">
        <v>13</v>
      </c>
      <c r="KKW3236" s="235" t="s">
        <v>189</v>
      </c>
      <c r="KKX3236" s="112" t="s">
        <v>0</v>
      </c>
      <c r="KKY3236" s="112" t="s">
        <v>1</v>
      </c>
      <c r="KKZ3236" s="112" t="s">
        <v>2</v>
      </c>
      <c r="KLA3236" s="112" t="s">
        <v>3</v>
      </c>
      <c r="KLB3236" s="112" t="s">
        <v>50</v>
      </c>
      <c r="KLC3236" s="112" t="s">
        <v>52</v>
      </c>
      <c r="KLD3236" s="112" t="s">
        <v>13</v>
      </c>
      <c r="KLE3236" s="235" t="s">
        <v>189</v>
      </c>
      <c r="KLF3236" s="112" t="s">
        <v>0</v>
      </c>
      <c r="KLG3236" s="112" t="s">
        <v>1</v>
      </c>
      <c r="KLH3236" s="112" t="s">
        <v>2</v>
      </c>
      <c r="KLI3236" s="112" t="s">
        <v>3</v>
      </c>
      <c r="KLJ3236" s="112" t="s">
        <v>50</v>
      </c>
      <c r="KLK3236" s="112" t="s">
        <v>52</v>
      </c>
      <c r="KLL3236" s="112" t="s">
        <v>13</v>
      </c>
      <c r="KLM3236" s="235" t="s">
        <v>189</v>
      </c>
      <c r="KLN3236" s="112" t="s">
        <v>0</v>
      </c>
      <c r="KLO3236" s="112" t="s">
        <v>1</v>
      </c>
      <c r="KLP3236" s="112" t="s">
        <v>2</v>
      </c>
      <c r="KLQ3236" s="112" t="s">
        <v>3</v>
      </c>
      <c r="KLR3236" s="112" t="s">
        <v>50</v>
      </c>
      <c r="KLS3236" s="112" t="s">
        <v>52</v>
      </c>
      <c r="KLT3236" s="112" t="s">
        <v>13</v>
      </c>
      <c r="KLU3236" s="235" t="s">
        <v>189</v>
      </c>
      <c r="KLV3236" s="112" t="s">
        <v>0</v>
      </c>
      <c r="KLW3236" s="112" t="s">
        <v>1</v>
      </c>
      <c r="KLX3236" s="112" t="s">
        <v>2</v>
      </c>
      <c r="KLY3236" s="112" t="s">
        <v>3</v>
      </c>
      <c r="KLZ3236" s="112" t="s">
        <v>50</v>
      </c>
      <c r="KMA3236" s="112" t="s">
        <v>52</v>
      </c>
      <c r="KMB3236" s="112" t="s">
        <v>13</v>
      </c>
      <c r="KMC3236" s="235" t="s">
        <v>189</v>
      </c>
      <c r="KMD3236" s="112" t="s">
        <v>0</v>
      </c>
      <c r="KME3236" s="112" t="s">
        <v>1</v>
      </c>
      <c r="KMF3236" s="112" t="s">
        <v>2</v>
      </c>
      <c r="KMG3236" s="112" t="s">
        <v>3</v>
      </c>
      <c r="KMH3236" s="112" t="s">
        <v>50</v>
      </c>
      <c r="KMI3236" s="112" t="s">
        <v>52</v>
      </c>
      <c r="KMJ3236" s="112" t="s">
        <v>13</v>
      </c>
      <c r="KMK3236" s="235" t="s">
        <v>189</v>
      </c>
      <c r="KML3236" s="112" t="s">
        <v>0</v>
      </c>
      <c r="KMM3236" s="112" t="s">
        <v>1</v>
      </c>
      <c r="KMN3236" s="112" t="s">
        <v>2</v>
      </c>
      <c r="KMO3236" s="112" t="s">
        <v>3</v>
      </c>
      <c r="KMP3236" s="112" t="s">
        <v>50</v>
      </c>
      <c r="KMQ3236" s="112" t="s">
        <v>52</v>
      </c>
      <c r="KMR3236" s="112" t="s">
        <v>13</v>
      </c>
      <c r="KMS3236" s="235" t="s">
        <v>189</v>
      </c>
      <c r="KMT3236" s="112" t="s">
        <v>0</v>
      </c>
      <c r="KMU3236" s="112" t="s">
        <v>1</v>
      </c>
      <c r="KMV3236" s="112" t="s">
        <v>2</v>
      </c>
      <c r="KMW3236" s="112" t="s">
        <v>3</v>
      </c>
      <c r="KMX3236" s="112" t="s">
        <v>50</v>
      </c>
      <c r="KMY3236" s="112" t="s">
        <v>52</v>
      </c>
      <c r="KMZ3236" s="112" t="s">
        <v>13</v>
      </c>
      <c r="KNA3236" s="235" t="s">
        <v>189</v>
      </c>
      <c r="KNB3236" s="112" t="s">
        <v>0</v>
      </c>
      <c r="KNC3236" s="112" t="s">
        <v>1</v>
      </c>
      <c r="KND3236" s="112" t="s">
        <v>2</v>
      </c>
      <c r="KNE3236" s="112" t="s">
        <v>3</v>
      </c>
      <c r="KNF3236" s="112" t="s">
        <v>50</v>
      </c>
      <c r="KNG3236" s="112" t="s">
        <v>52</v>
      </c>
      <c r="KNH3236" s="112" t="s">
        <v>13</v>
      </c>
      <c r="KNI3236" s="235" t="s">
        <v>189</v>
      </c>
      <c r="KNJ3236" s="112" t="s">
        <v>0</v>
      </c>
      <c r="KNK3236" s="112" t="s">
        <v>1</v>
      </c>
      <c r="KNL3236" s="112" t="s">
        <v>2</v>
      </c>
      <c r="KNM3236" s="112" t="s">
        <v>3</v>
      </c>
      <c r="KNN3236" s="112" t="s">
        <v>50</v>
      </c>
      <c r="KNO3236" s="112" t="s">
        <v>52</v>
      </c>
      <c r="KNP3236" s="112" t="s">
        <v>13</v>
      </c>
      <c r="KNQ3236" s="235" t="s">
        <v>189</v>
      </c>
      <c r="KNR3236" s="112" t="s">
        <v>0</v>
      </c>
      <c r="KNS3236" s="112" t="s">
        <v>1</v>
      </c>
      <c r="KNT3236" s="112" t="s">
        <v>2</v>
      </c>
      <c r="KNU3236" s="112" t="s">
        <v>3</v>
      </c>
      <c r="KNV3236" s="112" t="s">
        <v>50</v>
      </c>
      <c r="KNW3236" s="112" t="s">
        <v>52</v>
      </c>
      <c r="KNX3236" s="112" t="s">
        <v>13</v>
      </c>
      <c r="KNY3236" s="235" t="s">
        <v>189</v>
      </c>
      <c r="KNZ3236" s="112" t="s">
        <v>0</v>
      </c>
      <c r="KOA3236" s="112" t="s">
        <v>1</v>
      </c>
      <c r="KOB3236" s="112" t="s">
        <v>2</v>
      </c>
      <c r="KOC3236" s="112" t="s">
        <v>3</v>
      </c>
      <c r="KOD3236" s="112" t="s">
        <v>50</v>
      </c>
      <c r="KOE3236" s="112" t="s">
        <v>52</v>
      </c>
      <c r="KOF3236" s="112" t="s">
        <v>13</v>
      </c>
      <c r="KOG3236" s="235" t="s">
        <v>189</v>
      </c>
      <c r="KOH3236" s="112" t="s">
        <v>0</v>
      </c>
      <c r="KOI3236" s="112" t="s">
        <v>1</v>
      </c>
      <c r="KOJ3236" s="112" t="s">
        <v>2</v>
      </c>
      <c r="KOK3236" s="112" t="s">
        <v>3</v>
      </c>
      <c r="KOL3236" s="112" t="s">
        <v>50</v>
      </c>
      <c r="KOM3236" s="112" t="s">
        <v>52</v>
      </c>
      <c r="KON3236" s="112" t="s">
        <v>13</v>
      </c>
      <c r="KOO3236" s="235" t="s">
        <v>189</v>
      </c>
      <c r="KOP3236" s="112" t="s">
        <v>0</v>
      </c>
      <c r="KOQ3236" s="112" t="s">
        <v>1</v>
      </c>
      <c r="KOR3236" s="112" t="s">
        <v>2</v>
      </c>
      <c r="KOS3236" s="112" t="s">
        <v>3</v>
      </c>
      <c r="KOT3236" s="112" t="s">
        <v>50</v>
      </c>
      <c r="KOU3236" s="112" t="s">
        <v>52</v>
      </c>
      <c r="KOV3236" s="112" t="s">
        <v>13</v>
      </c>
      <c r="KOW3236" s="235" t="s">
        <v>189</v>
      </c>
      <c r="KOX3236" s="112" t="s">
        <v>0</v>
      </c>
      <c r="KOY3236" s="112" t="s">
        <v>1</v>
      </c>
      <c r="KOZ3236" s="112" t="s">
        <v>2</v>
      </c>
      <c r="KPA3236" s="112" t="s">
        <v>3</v>
      </c>
      <c r="KPB3236" s="112" t="s">
        <v>50</v>
      </c>
      <c r="KPC3236" s="112" t="s">
        <v>52</v>
      </c>
      <c r="KPD3236" s="112" t="s">
        <v>13</v>
      </c>
      <c r="KPE3236" s="235" t="s">
        <v>189</v>
      </c>
      <c r="KPF3236" s="112" t="s">
        <v>0</v>
      </c>
      <c r="KPG3236" s="112" t="s">
        <v>1</v>
      </c>
      <c r="KPH3236" s="112" t="s">
        <v>2</v>
      </c>
      <c r="KPI3236" s="112" t="s">
        <v>3</v>
      </c>
      <c r="KPJ3236" s="112" t="s">
        <v>50</v>
      </c>
      <c r="KPK3236" s="112" t="s">
        <v>52</v>
      </c>
      <c r="KPL3236" s="112" t="s">
        <v>13</v>
      </c>
      <c r="KPM3236" s="235" t="s">
        <v>189</v>
      </c>
      <c r="KPN3236" s="112" t="s">
        <v>0</v>
      </c>
      <c r="KPO3236" s="112" t="s">
        <v>1</v>
      </c>
      <c r="KPP3236" s="112" t="s">
        <v>2</v>
      </c>
      <c r="KPQ3236" s="112" t="s">
        <v>3</v>
      </c>
      <c r="KPR3236" s="112" t="s">
        <v>50</v>
      </c>
      <c r="KPS3236" s="112" t="s">
        <v>52</v>
      </c>
      <c r="KPT3236" s="112" t="s">
        <v>13</v>
      </c>
      <c r="KPU3236" s="235" t="s">
        <v>189</v>
      </c>
      <c r="KPV3236" s="112" t="s">
        <v>0</v>
      </c>
      <c r="KPW3236" s="112" t="s">
        <v>1</v>
      </c>
      <c r="KPX3236" s="112" t="s">
        <v>2</v>
      </c>
      <c r="KPY3236" s="112" t="s">
        <v>3</v>
      </c>
      <c r="KPZ3236" s="112" t="s">
        <v>50</v>
      </c>
      <c r="KQA3236" s="112" t="s">
        <v>52</v>
      </c>
      <c r="KQB3236" s="112" t="s">
        <v>13</v>
      </c>
      <c r="KQC3236" s="235" t="s">
        <v>189</v>
      </c>
      <c r="KQD3236" s="112" t="s">
        <v>0</v>
      </c>
      <c r="KQE3236" s="112" t="s">
        <v>1</v>
      </c>
      <c r="KQF3236" s="112" t="s">
        <v>2</v>
      </c>
      <c r="KQG3236" s="112" t="s">
        <v>3</v>
      </c>
      <c r="KQH3236" s="112" t="s">
        <v>50</v>
      </c>
      <c r="KQI3236" s="112" t="s">
        <v>52</v>
      </c>
      <c r="KQJ3236" s="112" t="s">
        <v>13</v>
      </c>
      <c r="KQK3236" s="235" t="s">
        <v>189</v>
      </c>
      <c r="KQL3236" s="112" t="s">
        <v>0</v>
      </c>
      <c r="KQM3236" s="112" t="s">
        <v>1</v>
      </c>
      <c r="KQN3236" s="112" t="s">
        <v>2</v>
      </c>
      <c r="KQO3236" s="112" t="s">
        <v>3</v>
      </c>
      <c r="KQP3236" s="112" t="s">
        <v>50</v>
      </c>
      <c r="KQQ3236" s="112" t="s">
        <v>52</v>
      </c>
      <c r="KQR3236" s="112" t="s">
        <v>13</v>
      </c>
      <c r="KQS3236" s="235" t="s">
        <v>189</v>
      </c>
      <c r="KQT3236" s="112" t="s">
        <v>0</v>
      </c>
      <c r="KQU3236" s="112" t="s">
        <v>1</v>
      </c>
      <c r="KQV3236" s="112" t="s">
        <v>2</v>
      </c>
      <c r="KQW3236" s="112" t="s">
        <v>3</v>
      </c>
      <c r="KQX3236" s="112" t="s">
        <v>50</v>
      </c>
      <c r="KQY3236" s="112" t="s">
        <v>52</v>
      </c>
      <c r="KQZ3236" s="112" t="s">
        <v>13</v>
      </c>
      <c r="KRA3236" s="235" t="s">
        <v>189</v>
      </c>
      <c r="KRB3236" s="112" t="s">
        <v>0</v>
      </c>
      <c r="KRC3236" s="112" t="s">
        <v>1</v>
      </c>
      <c r="KRD3236" s="112" t="s">
        <v>2</v>
      </c>
      <c r="KRE3236" s="112" t="s">
        <v>3</v>
      </c>
      <c r="KRF3236" s="112" t="s">
        <v>50</v>
      </c>
      <c r="KRG3236" s="112" t="s">
        <v>52</v>
      </c>
      <c r="KRH3236" s="112" t="s">
        <v>13</v>
      </c>
      <c r="KRI3236" s="235" t="s">
        <v>189</v>
      </c>
      <c r="KRJ3236" s="112" t="s">
        <v>0</v>
      </c>
      <c r="KRK3236" s="112" t="s">
        <v>1</v>
      </c>
      <c r="KRL3236" s="112" t="s">
        <v>2</v>
      </c>
      <c r="KRM3236" s="112" t="s">
        <v>3</v>
      </c>
      <c r="KRN3236" s="112" t="s">
        <v>50</v>
      </c>
      <c r="KRO3236" s="112" t="s">
        <v>52</v>
      </c>
      <c r="KRP3236" s="112" t="s">
        <v>13</v>
      </c>
      <c r="KRQ3236" s="235" t="s">
        <v>189</v>
      </c>
      <c r="KRR3236" s="112" t="s">
        <v>0</v>
      </c>
      <c r="KRS3236" s="112" t="s">
        <v>1</v>
      </c>
      <c r="KRT3236" s="112" t="s">
        <v>2</v>
      </c>
      <c r="KRU3236" s="112" t="s">
        <v>3</v>
      </c>
      <c r="KRV3236" s="112" t="s">
        <v>50</v>
      </c>
      <c r="KRW3236" s="112" t="s">
        <v>52</v>
      </c>
      <c r="KRX3236" s="112" t="s">
        <v>13</v>
      </c>
      <c r="KRY3236" s="235" t="s">
        <v>189</v>
      </c>
      <c r="KRZ3236" s="112" t="s">
        <v>0</v>
      </c>
      <c r="KSA3236" s="112" t="s">
        <v>1</v>
      </c>
      <c r="KSB3236" s="112" t="s">
        <v>2</v>
      </c>
      <c r="KSC3236" s="112" t="s">
        <v>3</v>
      </c>
      <c r="KSD3236" s="112" t="s">
        <v>50</v>
      </c>
      <c r="KSE3236" s="112" t="s">
        <v>52</v>
      </c>
      <c r="KSF3236" s="112" t="s">
        <v>13</v>
      </c>
      <c r="KSG3236" s="235" t="s">
        <v>189</v>
      </c>
      <c r="KSH3236" s="112" t="s">
        <v>0</v>
      </c>
      <c r="KSI3236" s="112" t="s">
        <v>1</v>
      </c>
      <c r="KSJ3236" s="112" t="s">
        <v>2</v>
      </c>
      <c r="KSK3236" s="112" t="s">
        <v>3</v>
      </c>
      <c r="KSL3236" s="112" t="s">
        <v>50</v>
      </c>
      <c r="KSM3236" s="112" t="s">
        <v>52</v>
      </c>
      <c r="KSN3236" s="112" t="s">
        <v>13</v>
      </c>
      <c r="KSO3236" s="235" t="s">
        <v>189</v>
      </c>
      <c r="KSP3236" s="112" t="s">
        <v>0</v>
      </c>
      <c r="KSQ3236" s="112" t="s">
        <v>1</v>
      </c>
      <c r="KSR3236" s="112" t="s">
        <v>2</v>
      </c>
      <c r="KSS3236" s="112" t="s">
        <v>3</v>
      </c>
      <c r="KST3236" s="112" t="s">
        <v>50</v>
      </c>
      <c r="KSU3236" s="112" t="s">
        <v>52</v>
      </c>
      <c r="KSV3236" s="112" t="s">
        <v>13</v>
      </c>
      <c r="KSW3236" s="235" t="s">
        <v>189</v>
      </c>
      <c r="KSX3236" s="112" t="s">
        <v>0</v>
      </c>
      <c r="KSY3236" s="112" t="s">
        <v>1</v>
      </c>
      <c r="KSZ3236" s="112" t="s">
        <v>2</v>
      </c>
      <c r="KTA3236" s="112" t="s">
        <v>3</v>
      </c>
      <c r="KTB3236" s="112" t="s">
        <v>50</v>
      </c>
      <c r="KTC3236" s="112" t="s">
        <v>52</v>
      </c>
      <c r="KTD3236" s="112" t="s">
        <v>13</v>
      </c>
      <c r="KTE3236" s="235" t="s">
        <v>189</v>
      </c>
      <c r="KTF3236" s="112" t="s">
        <v>0</v>
      </c>
      <c r="KTG3236" s="112" t="s">
        <v>1</v>
      </c>
      <c r="KTH3236" s="112" t="s">
        <v>2</v>
      </c>
      <c r="KTI3236" s="112" t="s">
        <v>3</v>
      </c>
      <c r="KTJ3236" s="112" t="s">
        <v>50</v>
      </c>
      <c r="KTK3236" s="112" t="s">
        <v>52</v>
      </c>
      <c r="KTL3236" s="112" t="s">
        <v>13</v>
      </c>
      <c r="KTM3236" s="235" t="s">
        <v>189</v>
      </c>
      <c r="KTN3236" s="112" t="s">
        <v>0</v>
      </c>
      <c r="KTO3236" s="112" t="s">
        <v>1</v>
      </c>
      <c r="KTP3236" s="112" t="s">
        <v>2</v>
      </c>
      <c r="KTQ3236" s="112" t="s">
        <v>3</v>
      </c>
      <c r="KTR3236" s="112" t="s">
        <v>50</v>
      </c>
      <c r="KTS3236" s="112" t="s">
        <v>52</v>
      </c>
      <c r="KTT3236" s="112" t="s">
        <v>13</v>
      </c>
      <c r="KTU3236" s="235" t="s">
        <v>189</v>
      </c>
      <c r="KTV3236" s="112" t="s">
        <v>0</v>
      </c>
      <c r="KTW3236" s="112" t="s">
        <v>1</v>
      </c>
      <c r="KTX3236" s="112" t="s">
        <v>2</v>
      </c>
      <c r="KTY3236" s="112" t="s">
        <v>3</v>
      </c>
      <c r="KTZ3236" s="112" t="s">
        <v>50</v>
      </c>
      <c r="KUA3236" s="112" t="s">
        <v>52</v>
      </c>
      <c r="KUB3236" s="112" t="s">
        <v>13</v>
      </c>
      <c r="KUC3236" s="235" t="s">
        <v>189</v>
      </c>
      <c r="KUD3236" s="112" t="s">
        <v>0</v>
      </c>
      <c r="KUE3236" s="112" t="s">
        <v>1</v>
      </c>
      <c r="KUF3236" s="112" t="s">
        <v>2</v>
      </c>
      <c r="KUG3236" s="112" t="s">
        <v>3</v>
      </c>
      <c r="KUH3236" s="112" t="s">
        <v>50</v>
      </c>
      <c r="KUI3236" s="112" t="s">
        <v>52</v>
      </c>
      <c r="KUJ3236" s="112" t="s">
        <v>13</v>
      </c>
      <c r="KUK3236" s="235" t="s">
        <v>189</v>
      </c>
      <c r="KUL3236" s="112" t="s">
        <v>0</v>
      </c>
      <c r="KUM3236" s="112" t="s">
        <v>1</v>
      </c>
      <c r="KUN3236" s="112" t="s">
        <v>2</v>
      </c>
      <c r="KUO3236" s="112" t="s">
        <v>3</v>
      </c>
      <c r="KUP3236" s="112" t="s">
        <v>50</v>
      </c>
      <c r="KUQ3236" s="112" t="s">
        <v>52</v>
      </c>
      <c r="KUR3236" s="112" t="s">
        <v>13</v>
      </c>
      <c r="KUS3236" s="235" t="s">
        <v>189</v>
      </c>
      <c r="KUT3236" s="112" t="s">
        <v>0</v>
      </c>
      <c r="KUU3236" s="112" t="s">
        <v>1</v>
      </c>
      <c r="KUV3236" s="112" t="s">
        <v>2</v>
      </c>
      <c r="KUW3236" s="112" t="s">
        <v>3</v>
      </c>
      <c r="KUX3236" s="112" t="s">
        <v>50</v>
      </c>
      <c r="KUY3236" s="112" t="s">
        <v>52</v>
      </c>
      <c r="KUZ3236" s="112" t="s">
        <v>13</v>
      </c>
      <c r="KVA3236" s="235" t="s">
        <v>189</v>
      </c>
      <c r="KVB3236" s="112" t="s">
        <v>0</v>
      </c>
      <c r="KVC3236" s="112" t="s">
        <v>1</v>
      </c>
      <c r="KVD3236" s="112" t="s">
        <v>2</v>
      </c>
      <c r="KVE3236" s="112" t="s">
        <v>3</v>
      </c>
      <c r="KVF3236" s="112" t="s">
        <v>50</v>
      </c>
      <c r="KVG3236" s="112" t="s">
        <v>52</v>
      </c>
      <c r="KVH3236" s="112" t="s">
        <v>13</v>
      </c>
      <c r="KVI3236" s="235" t="s">
        <v>189</v>
      </c>
      <c r="KVJ3236" s="112" t="s">
        <v>0</v>
      </c>
      <c r="KVK3236" s="112" t="s">
        <v>1</v>
      </c>
      <c r="KVL3236" s="112" t="s">
        <v>2</v>
      </c>
      <c r="KVM3236" s="112" t="s">
        <v>3</v>
      </c>
      <c r="KVN3236" s="112" t="s">
        <v>50</v>
      </c>
      <c r="KVO3236" s="112" t="s">
        <v>52</v>
      </c>
      <c r="KVP3236" s="112" t="s">
        <v>13</v>
      </c>
      <c r="KVQ3236" s="235" t="s">
        <v>189</v>
      </c>
      <c r="KVR3236" s="112" t="s">
        <v>0</v>
      </c>
      <c r="KVS3236" s="112" t="s">
        <v>1</v>
      </c>
      <c r="KVT3236" s="112" t="s">
        <v>2</v>
      </c>
      <c r="KVU3236" s="112" t="s">
        <v>3</v>
      </c>
      <c r="KVV3236" s="112" t="s">
        <v>50</v>
      </c>
      <c r="KVW3236" s="112" t="s">
        <v>52</v>
      </c>
      <c r="KVX3236" s="112" t="s">
        <v>13</v>
      </c>
      <c r="KVY3236" s="235" t="s">
        <v>189</v>
      </c>
      <c r="KVZ3236" s="112" t="s">
        <v>0</v>
      </c>
      <c r="KWA3236" s="112" t="s">
        <v>1</v>
      </c>
      <c r="KWB3236" s="112" t="s">
        <v>2</v>
      </c>
      <c r="KWC3236" s="112" t="s">
        <v>3</v>
      </c>
      <c r="KWD3236" s="112" t="s">
        <v>50</v>
      </c>
      <c r="KWE3236" s="112" t="s">
        <v>52</v>
      </c>
      <c r="KWF3236" s="112" t="s">
        <v>13</v>
      </c>
      <c r="KWG3236" s="235" t="s">
        <v>189</v>
      </c>
      <c r="KWH3236" s="112" t="s">
        <v>0</v>
      </c>
      <c r="KWI3236" s="112" t="s">
        <v>1</v>
      </c>
      <c r="KWJ3236" s="112" t="s">
        <v>2</v>
      </c>
      <c r="KWK3236" s="112" t="s">
        <v>3</v>
      </c>
      <c r="KWL3236" s="112" t="s">
        <v>50</v>
      </c>
      <c r="KWM3236" s="112" t="s">
        <v>52</v>
      </c>
      <c r="KWN3236" s="112" t="s">
        <v>13</v>
      </c>
      <c r="KWO3236" s="235" t="s">
        <v>189</v>
      </c>
      <c r="KWP3236" s="112" t="s">
        <v>0</v>
      </c>
      <c r="KWQ3236" s="112" t="s">
        <v>1</v>
      </c>
      <c r="KWR3236" s="112" t="s">
        <v>2</v>
      </c>
      <c r="KWS3236" s="112" t="s">
        <v>3</v>
      </c>
      <c r="KWT3236" s="112" t="s">
        <v>50</v>
      </c>
      <c r="KWU3236" s="112" t="s">
        <v>52</v>
      </c>
      <c r="KWV3236" s="112" t="s">
        <v>13</v>
      </c>
      <c r="KWW3236" s="235" t="s">
        <v>189</v>
      </c>
      <c r="KWX3236" s="112" t="s">
        <v>0</v>
      </c>
      <c r="KWY3236" s="112" t="s">
        <v>1</v>
      </c>
      <c r="KWZ3236" s="112" t="s">
        <v>2</v>
      </c>
      <c r="KXA3236" s="112" t="s">
        <v>3</v>
      </c>
      <c r="KXB3236" s="112" t="s">
        <v>50</v>
      </c>
      <c r="KXC3236" s="112" t="s">
        <v>52</v>
      </c>
      <c r="KXD3236" s="112" t="s">
        <v>13</v>
      </c>
      <c r="KXE3236" s="235" t="s">
        <v>189</v>
      </c>
      <c r="KXF3236" s="112" t="s">
        <v>0</v>
      </c>
      <c r="KXG3236" s="112" t="s">
        <v>1</v>
      </c>
      <c r="KXH3236" s="112" t="s">
        <v>2</v>
      </c>
      <c r="KXI3236" s="112" t="s">
        <v>3</v>
      </c>
      <c r="KXJ3236" s="112" t="s">
        <v>50</v>
      </c>
      <c r="KXK3236" s="112" t="s">
        <v>52</v>
      </c>
      <c r="KXL3236" s="112" t="s">
        <v>13</v>
      </c>
      <c r="KXM3236" s="235" t="s">
        <v>189</v>
      </c>
      <c r="KXN3236" s="112" t="s">
        <v>0</v>
      </c>
      <c r="KXO3236" s="112" t="s">
        <v>1</v>
      </c>
      <c r="KXP3236" s="112" t="s">
        <v>2</v>
      </c>
      <c r="KXQ3236" s="112" t="s">
        <v>3</v>
      </c>
      <c r="KXR3236" s="112" t="s">
        <v>50</v>
      </c>
      <c r="KXS3236" s="112" t="s">
        <v>52</v>
      </c>
      <c r="KXT3236" s="112" t="s">
        <v>13</v>
      </c>
      <c r="KXU3236" s="235" t="s">
        <v>189</v>
      </c>
      <c r="KXV3236" s="112" t="s">
        <v>0</v>
      </c>
      <c r="KXW3236" s="112" t="s">
        <v>1</v>
      </c>
      <c r="KXX3236" s="112" t="s">
        <v>2</v>
      </c>
      <c r="KXY3236" s="112" t="s">
        <v>3</v>
      </c>
      <c r="KXZ3236" s="112" t="s">
        <v>50</v>
      </c>
      <c r="KYA3236" s="112" t="s">
        <v>52</v>
      </c>
      <c r="KYB3236" s="112" t="s">
        <v>13</v>
      </c>
      <c r="KYC3236" s="235" t="s">
        <v>189</v>
      </c>
      <c r="KYD3236" s="112" t="s">
        <v>0</v>
      </c>
      <c r="KYE3236" s="112" t="s">
        <v>1</v>
      </c>
      <c r="KYF3236" s="112" t="s">
        <v>2</v>
      </c>
      <c r="KYG3236" s="112" t="s">
        <v>3</v>
      </c>
      <c r="KYH3236" s="112" t="s">
        <v>50</v>
      </c>
      <c r="KYI3236" s="112" t="s">
        <v>52</v>
      </c>
      <c r="KYJ3236" s="112" t="s">
        <v>13</v>
      </c>
      <c r="KYK3236" s="235" t="s">
        <v>189</v>
      </c>
      <c r="KYL3236" s="112" t="s">
        <v>0</v>
      </c>
      <c r="KYM3236" s="112" t="s">
        <v>1</v>
      </c>
      <c r="KYN3236" s="112" t="s">
        <v>2</v>
      </c>
      <c r="KYO3236" s="112" t="s">
        <v>3</v>
      </c>
      <c r="KYP3236" s="112" t="s">
        <v>50</v>
      </c>
      <c r="KYQ3236" s="112" t="s">
        <v>52</v>
      </c>
      <c r="KYR3236" s="112" t="s">
        <v>13</v>
      </c>
      <c r="KYS3236" s="235" t="s">
        <v>189</v>
      </c>
      <c r="KYT3236" s="112" t="s">
        <v>0</v>
      </c>
      <c r="KYU3236" s="112" t="s">
        <v>1</v>
      </c>
      <c r="KYV3236" s="112" t="s">
        <v>2</v>
      </c>
      <c r="KYW3236" s="112" t="s">
        <v>3</v>
      </c>
      <c r="KYX3236" s="112" t="s">
        <v>50</v>
      </c>
      <c r="KYY3236" s="112" t="s">
        <v>52</v>
      </c>
      <c r="KYZ3236" s="112" t="s">
        <v>13</v>
      </c>
      <c r="KZA3236" s="235" t="s">
        <v>189</v>
      </c>
      <c r="KZB3236" s="112" t="s">
        <v>0</v>
      </c>
      <c r="KZC3236" s="112" t="s">
        <v>1</v>
      </c>
      <c r="KZD3236" s="112" t="s">
        <v>2</v>
      </c>
      <c r="KZE3236" s="112" t="s">
        <v>3</v>
      </c>
      <c r="KZF3236" s="112" t="s">
        <v>50</v>
      </c>
      <c r="KZG3236" s="112" t="s">
        <v>52</v>
      </c>
      <c r="KZH3236" s="112" t="s">
        <v>13</v>
      </c>
      <c r="KZI3236" s="235" t="s">
        <v>189</v>
      </c>
      <c r="KZJ3236" s="112" t="s">
        <v>0</v>
      </c>
      <c r="KZK3236" s="112" t="s">
        <v>1</v>
      </c>
      <c r="KZL3236" s="112" t="s">
        <v>2</v>
      </c>
      <c r="KZM3236" s="112" t="s">
        <v>3</v>
      </c>
      <c r="KZN3236" s="112" t="s">
        <v>50</v>
      </c>
      <c r="KZO3236" s="112" t="s">
        <v>52</v>
      </c>
      <c r="KZP3236" s="112" t="s">
        <v>13</v>
      </c>
      <c r="KZQ3236" s="235" t="s">
        <v>189</v>
      </c>
      <c r="KZR3236" s="112" t="s">
        <v>0</v>
      </c>
      <c r="KZS3236" s="112" t="s">
        <v>1</v>
      </c>
      <c r="KZT3236" s="112" t="s">
        <v>2</v>
      </c>
      <c r="KZU3236" s="112" t="s">
        <v>3</v>
      </c>
      <c r="KZV3236" s="112" t="s">
        <v>50</v>
      </c>
      <c r="KZW3236" s="112" t="s">
        <v>52</v>
      </c>
      <c r="KZX3236" s="112" t="s">
        <v>13</v>
      </c>
      <c r="KZY3236" s="235" t="s">
        <v>189</v>
      </c>
      <c r="KZZ3236" s="112" t="s">
        <v>0</v>
      </c>
      <c r="LAA3236" s="112" t="s">
        <v>1</v>
      </c>
      <c r="LAB3236" s="112" t="s">
        <v>2</v>
      </c>
      <c r="LAC3236" s="112" t="s">
        <v>3</v>
      </c>
      <c r="LAD3236" s="112" t="s">
        <v>50</v>
      </c>
      <c r="LAE3236" s="112" t="s">
        <v>52</v>
      </c>
      <c r="LAF3236" s="112" t="s">
        <v>13</v>
      </c>
      <c r="LAG3236" s="235" t="s">
        <v>189</v>
      </c>
      <c r="LAH3236" s="112" t="s">
        <v>0</v>
      </c>
      <c r="LAI3236" s="112" t="s">
        <v>1</v>
      </c>
      <c r="LAJ3236" s="112" t="s">
        <v>2</v>
      </c>
      <c r="LAK3236" s="112" t="s">
        <v>3</v>
      </c>
      <c r="LAL3236" s="112" t="s">
        <v>50</v>
      </c>
      <c r="LAM3236" s="112" t="s">
        <v>52</v>
      </c>
      <c r="LAN3236" s="112" t="s">
        <v>13</v>
      </c>
      <c r="LAO3236" s="235" t="s">
        <v>189</v>
      </c>
      <c r="LAP3236" s="112" t="s">
        <v>0</v>
      </c>
      <c r="LAQ3236" s="112" t="s">
        <v>1</v>
      </c>
      <c r="LAR3236" s="112" t="s">
        <v>2</v>
      </c>
      <c r="LAS3236" s="112" t="s">
        <v>3</v>
      </c>
      <c r="LAT3236" s="112" t="s">
        <v>50</v>
      </c>
      <c r="LAU3236" s="112" t="s">
        <v>52</v>
      </c>
      <c r="LAV3236" s="112" t="s">
        <v>13</v>
      </c>
      <c r="LAW3236" s="235" t="s">
        <v>189</v>
      </c>
      <c r="LAX3236" s="112" t="s">
        <v>0</v>
      </c>
      <c r="LAY3236" s="112" t="s">
        <v>1</v>
      </c>
      <c r="LAZ3236" s="112" t="s">
        <v>2</v>
      </c>
      <c r="LBA3236" s="112" t="s">
        <v>3</v>
      </c>
      <c r="LBB3236" s="112" t="s">
        <v>50</v>
      </c>
      <c r="LBC3236" s="112" t="s">
        <v>52</v>
      </c>
      <c r="LBD3236" s="112" t="s">
        <v>13</v>
      </c>
      <c r="LBE3236" s="235" t="s">
        <v>189</v>
      </c>
      <c r="LBF3236" s="112" t="s">
        <v>0</v>
      </c>
      <c r="LBG3236" s="112" t="s">
        <v>1</v>
      </c>
      <c r="LBH3236" s="112" t="s">
        <v>2</v>
      </c>
      <c r="LBI3236" s="112" t="s">
        <v>3</v>
      </c>
      <c r="LBJ3236" s="112" t="s">
        <v>50</v>
      </c>
      <c r="LBK3236" s="112" t="s">
        <v>52</v>
      </c>
      <c r="LBL3236" s="112" t="s">
        <v>13</v>
      </c>
      <c r="LBM3236" s="235" t="s">
        <v>189</v>
      </c>
      <c r="LBN3236" s="112" t="s">
        <v>0</v>
      </c>
      <c r="LBO3236" s="112" t="s">
        <v>1</v>
      </c>
      <c r="LBP3236" s="112" t="s">
        <v>2</v>
      </c>
      <c r="LBQ3236" s="112" t="s">
        <v>3</v>
      </c>
      <c r="LBR3236" s="112" t="s">
        <v>50</v>
      </c>
      <c r="LBS3236" s="112" t="s">
        <v>52</v>
      </c>
      <c r="LBT3236" s="112" t="s">
        <v>13</v>
      </c>
      <c r="LBU3236" s="235" t="s">
        <v>189</v>
      </c>
      <c r="LBV3236" s="112" t="s">
        <v>0</v>
      </c>
      <c r="LBW3236" s="112" t="s">
        <v>1</v>
      </c>
      <c r="LBX3236" s="112" t="s">
        <v>2</v>
      </c>
      <c r="LBY3236" s="112" t="s">
        <v>3</v>
      </c>
      <c r="LBZ3236" s="112" t="s">
        <v>50</v>
      </c>
      <c r="LCA3236" s="112" t="s">
        <v>52</v>
      </c>
      <c r="LCB3236" s="112" t="s">
        <v>13</v>
      </c>
      <c r="LCC3236" s="235" t="s">
        <v>189</v>
      </c>
      <c r="LCD3236" s="112" t="s">
        <v>0</v>
      </c>
      <c r="LCE3236" s="112" t="s">
        <v>1</v>
      </c>
      <c r="LCF3236" s="112" t="s">
        <v>2</v>
      </c>
      <c r="LCG3236" s="112" t="s">
        <v>3</v>
      </c>
      <c r="LCH3236" s="112" t="s">
        <v>50</v>
      </c>
      <c r="LCI3236" s="112" t="s">
        <v>52</v>
      </c>
      <c r="LCJ3236" s="112" t="s">
        <v>13</v>
      </c>
      <c r="LCK3236" s="235" t="s">
        <v>189</v>
      </c>
      <c r="LCL3236" s="112" t="s">
        <v>0</v>
      </c>
      <c r="LCM3236" s="112" t="s">
        <v>1</v>
      </c>
      <c r="LCN3236" s="112" t="s">
        <v>2</v>
      </c>
      <c r="LCO3236" s="112" t="s">
        <v>3</v>
      </c>
      <c r="LCP3236" s="112" t="s">
        <v>50</v>
      </c>
      <c r="LCQ3236" s="112" t="s">
        <v>52</v>
      </c>
      <c r="LCR3236" s="112" t="s">
        <v>13</v>
      </c>
      <c r="LCS3236" s="235" t="s">
        <v>189</v>
      </c>
      <c r="LCT3236" s="112" t="s">
        <v>0</v>
      </c>
      <c r="LCU3236" s="112" t="s">
        <v>1</v>
      </c>
      <c r="LCV3236" s="112" t="s">
        <v>2</v>
      </c>
      <c r="LCW3236" s="112" t="s">
        <v>3</v>
      </c>
      <c r="LCX3236" s="112" t="s">
        <v>50</v>
      </c>
      <c r="LCY3236" s="112" t="s">
        <v>52</v>
      </c>
      <c r="LCZ3236" s="112" t="s">
        <v>13</v>
      </c>
      <c r="LDA3236" s="235" t="s">
        <v>189</v>
      </c>
      <c r="LDB3236" s="112" t="s">
        <v>0</v>
      </c>
      <c r="LDC3236" s="112" t="s">
        <v>1</v>
      </c>
      <c r="LDD3236" s="112" t="s">
        <v>2</v>
      </c>
      <c r="LDE3236" s="112" t="s">
        <v>3</v>
      </c>
      <c r="LDF3236" s="112" t="s">
        <v>50</v>
      </c>
      <c r="LDG3236" s="112" t="s">
        <v>52</v>
      </c>
      <c r="LDH3236" s="112" t="s">
        <v>13</v>
      </c>
      <c r="LDI3236" s="235" t="s">
        <v>189</v>
      </c>
      <c r="LDJ3236" s="112" t="s">
        <v>0</v>
      </c>
      <c r="LDK3236" s="112" t="s">
        <v>1</v>
      </c>
      <c r="LDL3236" s="112" t="s">
        <v>2</v>
      </c>
      <c r="LDM3236" s="112" t="s">
        <v>3</v>
      </c>
      <c r="LDN3236" s="112" t="s">
        <v>50</v>
      </c>
      <c r="LDO3236" s="112" t="s">
        <v>52</v>
      </c>
      <c r="LDP3236" s="112" t="s">
        <v>13</v>
      </c>
      <c r="LDQ3236" s="235" t="s">
        <v>189</v>
      </c>
      <c r="LDR3236" s="112" t="s">
        <v>0</v>
      </c>
      <c r="LDS3236" s="112" t="s">
        <v>1</v>
      </c>
      <c r="LDT3236" s="112" t="s">
        <v>2</v>
      </c>
      <c r="LDU3236" s="112" t="s">
        <v>3</v>
      </c>
      <c r="LDV3236" s="112" t="s">
        <v>50</v>
      </c>
      <c r="LDW3236" s="112" t="s">
        <v>52</v>
      </c>
      <c r="LDX3236" s="112" t="s">
        <v>13</v>
      </c>
      <c r="LDY3236" s="235" t="s">
        <v>189</v>
      </c>
      <c r="LDZ3236" s="112" t="s">
        <v>0</v>
      </c>
      <c r="LEA3236" s="112" t="s">
        <v>1</v>
      </c>
      <c r="LEB3236" s="112" t="s">
        <v>2</v>
      </c>
      <c r="LEC3236" s="112" t="s">
        <v>3</v>
      </c>
      <c r="LED3236" s="112" t="s">
        <v>50</v>
      </c>
      <c r="LEE3236" s="112" t="s">
        <v>52</v>
      </c>
      <c r="LEF3236" s="112" t="s">
        <v>13</v>
      </c>
      <c r="LEG3236" s="235" t="s">
        <v>189</v>
      </c>
      <c r="LEH3236" s="112" t="s">
        <v>0</v>
      </c>
      <c r="LEI3236" s="112" t="s">
        <v>1</v>
      </c>
      <c r="LEJ3236" s="112" t="s">
        <v>2</v>
      </c>
      <c r="LEK3236" s="112" t="s">
        <v>3</v>
      </c>
      <c r="LEL3236" s="112" t="s">
        <v>50</v>
      </c>
      <c r="LEM3236" s="112" t="s">
        <v>52</v>
      </c>
      <c r="LEN3236" s="112" t="s">
        <v>13</v>
      </c>
      <c r="LEO3236" s="235" t="s">
        <v>189</v>
      </c>
      <c r="LEP3236" s="112" t="s">
        <v>0</v>
      </c>
      <c r="LEQ3236" s="112" t="s">
        <v>1</v>
      </c>
      <c r="LER3236" s="112" t="s">
        <v>2</v>
      </c>
      <c r="LES3236" s="112" t="s">
        <v>3</v>
      </c>
      <c r="LET3236" s="112" t="s">
        <v>50</v>
      </c>
      <c r="LEU3236" s="112" t="s">
        <v>52</v>
      </c>
      <c r="LEV3236" s="112" t="s">
        <v>13</v>
      </c>
      <c r="LEW3236" s="235" t="s">
        <v>189</v>
      </c>
      <c r="LEX3236" s="112" t="s">
        <v>0</v>
      </c>
      <c r="LEY3236" s="112" t="s">
        <v>1</v>
      </c>
      <c r="LEZ3236" s="112" t="s">
        <v>2</v>
      </c>
      <c r="LFA3236" s="112" t="s">
        <v>3</v>
      </c>
      <c r="LFB3236" s="112" t="s">
        <v>50</v>
      </c>
      <c r="LFC3236" s="112" t="s">
        <v>52</v>
      </c>
      <c r="LFD3236" s="112" t="s">
        <v>13</v>
      </c>
      <c r="LFE3236" s="235" t="s">
        <v>189</v>
      </c>
      <c r="LFF3236" s="112" t="s">
        <v>0</v>
      </c>
      <c r="LFG3236" s="112" t="s">
        <v>1</v>
      </c>
      <c r="LFH3236" s="112" t="s">
        <v>2</v>
      </c>
      <c r="LFI3236" s="112" t="s">
        <v>3</v>
      </c>
      <c r="LFJ3236" s="112" t="s">
        <v>50</v>
      </c>
      <c r="LFK3236" s="112" t="s">
        <v>52</v>
      </c>
      <c r="LFL3236" s="112" t="s">
        <v>13</v>
      </c>
      <c r="LFM3236" s="235" t="s">
        <v>189</v>
      </c>
      <c r="LFN3236" s="112" t="s">
        <v>0</v>
      </c>
      <c r="LFO3236" s="112" t="s">
        <v>1</v>
      </c>
      <c r="LFP3236" s="112" t="s">
        <v>2</v>
      </c>
      <c r="LFQ3236" s="112" t="s">
        <v>3</v>
      </c>
      <c r="LFR3236" s="112" t="s">
        <v>50</v>
      </c>
      <c r="LFS3236" s="112" t="s">
        <v>52</v>
      </c>
      <c r="LFT3236" s="112" t="s">
        <v>13</v>
      </c>
      <c r="LFU3236" s="235" t="s">
        <v>189</v>
      </c>
      <c r="LFV3236" s="112" t="s">
        <v>0</v>
      </c>
      <c r="LFW3236" s="112" t="s">
        <v>1</v>
      </c>
      <c r="LFX3236" s="112" t="s">
        <v>2</v>
      </c>
      <c r="LFY3236" s="112" t="s">
        <v>3</v>
      </c>
      <c r="LFZ3236" s="112" t="s">
        <v>50</v>
      </c>
      <c r="LGA3236" s="112" t="s">
        <v>52</v>
      </c>
      <c r="LGB3236" s="112" t="s">
        <v>13</v>
      </c>
      <c r="LGC3236" s="235" t="s">
        <v>189</v>
      </c>
      <c r="LGD3236" s="112" t="s">
        <v>0</v>
      </c>
      <c r="LGE3236" s="112" t="s">
        <v>1</v>
      </c>
      <c r="LGF3236" s="112" t="s">
        <v>2</v>
      </c>
      <c r="LGG3236" s="112" t="s">
        <v>3</v>
      </c>
      <c r="LGH3236" s="112" t="s">
        <v>50</v>
      </c>
      <c r="LGI3236" s="112" t="s">
        <v>52</v>
      </c>
      <c r="LGJ3236" s="112" t="s">
        <v>13</v>
      </c>
      <c r="LGK3236" s="235" t="s">
        <v>189</v>
      </c>
      <c r="LGL3236" s="112" t="s">
        <v>0</v>
      </c>
      <c r="LGM3236" s="112" t="s">
        <v>1</v>
      </c>
      <c r="LGN3236" s="112" t="s">
        <v>2</v>
      </c>
      <c r="LGO3236" s="112" t="s">
        <v>3</v>
      </c>
      <c r="LGP3236" s="112" t="s">
        <v>50</v>
      </c>
      <c r="LGQ3236" s="112" t="s">
        <v>52</v>
      </c>
      <c r="LGR3236" s="112" t="s">
        <v>13</v>
      </c>
      <c r="LGS3236" s="235" t="s">
        <v>189</v>
      </c>
      <c r="LGT3236" s="112" t="s">
        <v>0</v>
      </c>
      <c r="LGU3236" s="112" t="s">
        <v>1</v>
      </c>
      <c r="LGV3236" s="112" t="s">
        <v>2</v>
      </c>
      <c r="LGW3236" s="112" t="s">
        <v>3</v>
      </c>
      <c r="LGX3236" s="112" t="s">
        <v>50</v>
      </c>
      <c r="LGY3236" s="112" t="s">
        <v>52</v>
      </c>
      <c r="LGZ3236" s="112" t="s">
        <v>13</v>
      </c>
      <c r="LHA3236" s="235" t="s">
        <v>189</v>
      </c>
      <c r="LHB3236" s="112" t="s">
        <v>0</v>
      </c>
      <c r="LHC3236" s="112" t="s">
        <v>1</v>
      </c>
      <c r="LHD3236" s="112" t="s">
        <v>2</v>
      </c>
      <c r="LHE3236" s="112" t="s">
        <v>3</v>
      </c>
      <c r="LHF3236" s="112" t="s">
        <v>50</v>
      </c>
      <c r="LHG3236" s="112" t="s">
        <v>52</v>
      </c>
      <c r="LHH3236" s="112" t="s">
        <v>13</v>
      </c>
      <c r="LHI3236" s="235" t="s">
        <v>189</v>
      </c>
      <c r="LHJ3236" s="112" t="s">
        <v>0</v>
      </c>
      <c r="LHK3236" s="112" t="s">
        <v>1</v>
      </c>
      <c r="LHL3236" s="112" t="s">
        <v>2</v>
      </c>
      <c r="LHM3236" s="112" t="s">
        <v>3</v>
      </c>
      <c r="LHN3236" s="112" t="s">
        <v>50</v>
      </c>
      <c r="LHO3236" s="112" t="s">
        <v>52</v>
      </c>
      <c r="LHP3236" s="112" t="s">
        <v>13</v>
      </c>
      <c r="LHQ3236" s="235" t="s">
        <v>189</v>
      </c>
      <c r="LHR3236" s="112" t="s">
        <v>0</v>
      </c>
      <c r="LHS3236" s="112" t="s">
        <v>1</v>
      </c>
      <c r="LHT3236" s="112" t="s">
        <v>2</v>
      </c>
      <c r="LHU3236" s="112" t="s">
        <v>3</v>
      </c>
      <c r="LHV3236" s="112" t="s">
        <v>50</v>
      </c>
      <c r="LHW3236" s="112" t="s">
        <v>52</v>
      </c>
      <c r="LHX3236" s="112" t="s">
        <v>13</v>
      </c>
      <c r="LHY3236" s="235" t="s">
        <v>189</v>
      </c>
      <c r="LHZ3236" s="112" t="s">
        <v>0</v>
      </c>
      <c r="LIA3236" s="112" t="s">
        <v>1</v>
      </c>
      <c r="LIB3236" s="112" t="s">
        <v>2</v>
      </c>
      <c r="LIC3236" s="112" t="s">
        <v>3</v>
      </c>
      <c r="LID3236" s="112" t="s">
        <v>50</v>
      </c>
      <c r="LIE3236" s="112" t="s">
        <v>52</v>
      </c>
      <c r="LIF3236" s="112" t="s">
        <v>13</v>
      </c>
      <c r="LIG3236" s="235" t="s">
        <v>189</v>
      </c>
      <c r="LIH3236" s="112" t="s">
        <v>0</v>
      </c>
      <c r="LII3236" s="112" t="s">
        <v>1</v>
      </c>
      <c r="LIJ3236" s="112" t="s">
        <v>2</v>
      </c>
      <c r="LIK3236" s="112" t="s">
        <v>3</v>
      </c>
      <c r="LIL3236" s="112" t="s">
        <v>50</v>
      </c>
      <c r="LIM3236" s="112" t="s">
        <v>52</v>
      </c>
      <c r="LIN3236" s="112" t="s">
        <v>13</v>
      </c>
      <c r="LIO3236" s="235" t="s">
        <v>189</v>
      </c>
      <c r="LIP3236" s="112" t="s">
        <v>0</v>
      </c>
      <c r="LIQ3236" s="112" t="s">
        <v>1</v>
      </c>
      <c r="LIR3236" s="112" t="s">
        <v>2</v>
      </c>
      <c r="LIS3236" s="112" t="s">
        <v>3</v>
      </c>
      <c r="LIT3236" s="112" t="s">
        <v>50</v>
      </c>
      <c r="LIU3236" s="112" t="s">
        <v>52</v>
      </c>
      <c r="LIV3236" s="112" t="s">
        <v>13</v>
      </c>
      <c r="LIW3236" s="235" t="s">
        <v>189</v>
      </c>
      <c r="LIX3236" s="112" t="s">
        <v>0</v>
      </c>
      <c r="LIY3236" s="112" t="s">
        <v>1</v>
      </c>
      <c r="LIZ3236" s="112" t="s">
        <v>2</v>
      </c>
      <c r="LJA3236" s="112" t="s">
        <v>3</v>
      </c>
      <c r="LJB3236" s="112" t="s">
        <v>50</v>
      </c>
      <c r="LJC3236" s="112" t="s">
        <v>52</v>
      </c>
      <c r="LJD3236" s="112" t="s">
        <v>13</v>
      </c>
      <c r="LJE3236" s="235" t="s">
        <v>189</v>
      </c>
      <c r="LJF3236" s="112" t="s">
        <v>0</v>
      </c>
      <c r="LJG3236" s="112" t="s">
        <v>1</v>
      </c>
      <c r="LJH3236" s="112" t="s">
        <v>2</v>
      </c>
      <c r="LJI3236" s="112" t="s">
        <v>3</v>
      </c>
      <c r="LJJ3236" s="112" t="s">
        <v>50</v>
      </c>
      <c r="LJK3236" s="112" t="s">
        <v>52</v>
      </c>
      <c r="LJL3236" s="112" t="s">
        <v>13</v>
      </c>
      <c r="LJM3236" s="235" t="s">
        <v>189</v>
      </c>
      <c r="LJN3236" s="112" t="s">
        <v>0</v>
      </c>
      <c r="LJO3236" s="112" t="s">
        <v>1</v>
      </c>
      <c r="LJP3236" s="112" t="s">
        <v>2</v>
      </c>
      <c r="LJQ3236" s="112" t="s">
        <v>3</v>
      </c>
      <c r="LJR3236" s="112" t="s">
        <v>50</v>
      </c>
      <c r="LJS3236" s="112" t="s">
        <v>52</v>
      </c>
      <c r="LJT3236" s="112" t="s">
        <v>13</v>
      </c>
      <c r="LJU3236" s="235" t="s">
        <v>189</v>
      </c>
      <c r="LJV3236" s="112" t="s">
        <v>0</v>
      </c>
      <c r="LJW3236" s="112" t="s">
        <v>1</v>
      </c>
      <c r="LJX3236" s="112" t="s">
        <v>2</v>
      </c>
      <c r="LJY3236" s="112" t="s">
        <v>3</v>
      </c>
      <c r="LJZ3236" s="112" t="s">
        <v>50</v>
      </c>
      <c r="LKA3236" s="112" t="s">
        <v>52</v>
      </c>
      <c r="LKB3236" s="112" t="s">
        <v>13</v>
      </c>
      <c r="LKC3236" s="235" t="s">
        <v>189</v>
      </c>
      <c r="LKD3236" s="112" t="s">
        <v>0</v>
      </c>
      <c r="LKE3236" s="112" t="s">
        <v>1</v>
      </c>
      <c r="LKF3236" s="112" t="s">
        <v>2</v>
      </c>
      <c r="LKG3236" s="112" t="s">
        <v>3</v>
      </c>
      <c r="LKH3236" s="112" t="s">
        <v>50</v>
      </c>
      <c r="LKI3236" s="112" t="s">
        <v>52</v>
      </c>
      <c r="LKJ3236" s="112" t="s">
        <v>13</v>
      </c>
      <c r="LKK3236" s="235" t="s">
        <v>189</v>
      </c>
      <c r="LKL3236" s="112" t="s">
        <v>0</v>
      </c>
      <c r="LKM3236" s="112" t="s">
        <v>1</v>
      </c>
      <c r="LKN3236" s="112" t="s">
        <v>2</v>
      </c>
      <c r="LKO3236" s="112" t="s">
        <v>3</v>
      </c>
      <c r="LKP3236" s="112" t="s">
        <v>50</v>
      </c>
      <c r="LKQ3236" s="112" t="s">
        <v>52</v>
      </c>
      <c r="LKR3236" s="112" t="s">
        <v>13</v>
      </c>
      <c r="LKS3236" s="235" t="s">
        <v>189</v>
      </c>
      <c r="LKT3236" s="112" t="s">
        <v>0</v>
      </c>
      <c r="LKU3236" s="112" t="s">
        <v>1</v>
      </c>
      <c r="LKV3236" s="112" t="s">
        <v>2</v>
      </c>
      <c r="LKW3236" s="112" t="s">
        <v>3</v>
      </c>
      <c r="LKX3236" s="112" t="s">
        <v>50</v>
      </c>
      <c r="LKY3236" s="112" t="s">
        <v>52</v>
      </c>
      <c r="LKZ3236" s="112" t="s">
        <v>13</v>
      </c>
      <c r="LLA3236" s="235" t="s">
        <v>189</v>
      </c>
      <c r="LLB3236" s="112" t="s">
        <v>0</v>
      </c>
      <c r="LLC3236" s="112" t="s">
        <v>1</v>
      </c>
      <c r="LLD3236" s="112" t="s">
        <v>2</v>
      </c>
      <c r="LLE3236" s="112" t="s">
        <v>3</v>
      </c>
      <c r="LLF3236" s="112" t="s">
        <v>50</v>
      </c>
      <c r="LLG3236" s="112" t="s">
        <v>52</v>
      </c>
      <c r="LLH3236" s="112" t="s">
        <v>13</v>
      </c>
      <c r="LLI3236" s="235" t="s">
        <v>189</v>
      </c>
      <c r="LLJ3236" s="112" t="s">
        <v>0</v>
      </c>
      <c r="LLK3236" s="112" t="s">
        <v>1</v>
      </c>
      <c r="LLL3236" s="112" t="s">
        <v>2</v>
      </c>
      <c r="LLM3236" s="112" t="s">
        <v>3</v>
      </c>
      <c r="LLN3236" s="112" t="s">
        <v>50</v>
      </c>
      <c r="LLO3236" s="112" t="s">
        <v>52</v>
      </c>
      <c r="LLP3236" s="112" t="s">
        <v>13</v>
      </c>
      <c r="LLQ3236" s="235" t="s">
        <v>189</v>
      </c>
      <c r="LLR3236" s="112" t="s">
        <v>0</v>
      </c>
      <c r="LLS3236" s="112" t="s">
        <v>1</v>
      </c>
      <c r="LLT3236" s="112" t="s">
        <v>2</v>
      </c>
      <c r="LLU3236" s="112" t="s">
        <v>3</v>
      </c>
      <c r="LLV3236" s="112" t="s">
        <v>50</v>
      </c>
      <c r="LLW3236" s="112" t="s">
        <v>52</v>
      </c>
      <c r="LLX3236" s="112" t="s">
        <v>13</v>
      </c>
      <c r="LLY3236" s="235" t="s">
        <v>189</v>
      </c>
      <c r="LLZ3236" s="112" t="s">
        <v>0</v>
      </c>
      <c r="LMA3236" s="112" t="s">
        <v>1</v>
      </c>
      <c r="LMB3236" s="112" t="s">
        <v>2</v>
      </c>
      <c r="LMC3236" s="112" t="s">
        <v>3</v>
      </c>
      <c r="LMD3236" s="112" t="s">
        <v>50</v>
      </c>
      <c r="LME3236" s="112" t="s">
        <v>52</v>
      </c>
      <c r="LMF3236" s="112" t="s">
        <v>13</v>
      </c>
      <c r="LMG3236" s="235" t="s">
        <v>189</v>
      </c>
      <c r="LMH3236" s="112" t="s">
        <v>0</v>
      </c>
      <c r="LMI3236" s="112" t="s">
        <v>1</v>
      </c>
      <c r="LMJ3236" s="112" t="s">
        <v>2</v>
      </c>
      <c r="LMK3236" s="112" t="s">
        <v>3</v>
      </c>
      <c r="LML3236" s="112" t="s">
        <v>50</v>
      </c>
      <c r="LMM3236" s="112" t="s">
        <v>52</v>
      </c>
      <c r="LMN3236" s="112" t="s">
        <v>13</v>
      </c>
      <c r="LMO3236" s="235" t="s">
        <v>189</v>
      </c>
      <c r="LMP3236" s="112" t="s">
        <v>0</v>
      </c>
      <c r="LMQ3236" s="112" t="s">
        <v>1</v>
      </c>
      <c r="LMR3236" s="112" t="s">
        <v>2</v>
      </c>
      <c r="LMS3236" s="112" t="s">
        <v>3</v>
      </c>
      <c r="LMT3236" s="112" t="s">
        <v>50</v>
      </c>
      <c r="LMU3236" s="112" t="s">
        <v>52</v>
      </c>
      <c r="LMV3236" s="112" t="s">
        <v>13</v>
      </c>
      <c r="LMW3236" s="235" t="s">
        <v>189</v>
      </c>
      <c r="LMX3236" s="112" t="s">
        <v>0</v>
      </c>
      <c r="LMY3236" s="112" t="s">
        <v>1</v>
      </c>
      <c r="LMZ3236" s="112" t="s">
        <v>2</v>
      </c>
      <c r="LNA3236" s="112" t="s">
        <v>3</v>
      </c>
      <c r="LNB3236" s="112" t="s">
        <v>50</v>
      </c>
      <c r="LNC3236" s="112" t="s">
        <v>52</v>
      </c>
      <c r="LND3236" s="112" t="s">
        <v>13</v>
      </c>
      <c r="LNE3236" s="235" t="s">
        <v>189</v>
      </c>
      <c r="LNF3236" s="112" t="s">
        <v>0</v>
      </c>
      <c r="LNG3236" s="112" t="s">
        <v>1</v>
      </c>
      <c r="LNH3236" s="112" t="s">
        <v>2</v>
      </c>
      <c r="LNI3236" s="112" t="s">
        <v>3</v>
      </c>
      <c r="LNJ3236" s="112" t="s">
        <v>50</v>
      </c>
      <c r="LNK3236" s="112" t="s">
        <v>52</v>
      </c>
      <c r="LNL3236" s="112" t="s">
        <v>13</v>
      </c>
      <c r="LNM3236" s="235" t="s">
        <v>189</v>
      </c>
      <c r="LNN3236" s="112" t="s">
        <v>0</v>
      </c>
      <c r="LNO3236" s="112" t="s">
        <v>1</v>
      </c>
      <c r="LNP3236" s="112" t="s">
        <v>2</v>
      </c>
      <c r="LNQ3236" s="112" t="s">
        <v>3</v>
      </c>
      <c r="LNR3236" s="112" t="s">
        <v>50</v>
      </c>
      <c r="LNS3236" s="112" t="s">
        <v>52</v>
      </c>
      <c r="LNT3236" s="112" t="s">
        <v>13</v>
      </c>
      <c r="LNU3236" s="235" t="s">
        <v>189</v>
      </c>
      <c r="LNV3236" s="112" t="s">
        <v>0</v>
      </c>
      <c r="LNW3236" s="112" t="s">
        <v>1</v>
      </c>
      <c r="LNX3236" s="112" t="s">
        <v>2</v>
      </c>
      <c r="LNY3236" s="112" t="s">
        <v>3</v>
      </c>
      <c r="LNZ3236" s="112" t="s">
        <v>50</v>
      </c>
      <c r="LOA3236" s="112" t="s">
        <v>52</v>
      </c>
      <c r="LOB3236" s="112" t="s">
        <v>13</v>
      </c>
      <c r="LOC3236" s="235" t="s">
        <v>189</v>
      </c>
      <c r="LOD3236" s="112" t="s">
        <v>0</v>
      </c>
      <c r="LOE3236" s="112" t="s">
        <v>1</v>
      </c>
      <c r="LOF3236" s="112" t="s">
        <v>2</v>
      </c>
      <c r="LOG3236" s="112" t="s">
        <v>3</v>
      </c>
      <c r="LOH3236" s="112" t="s">
        <v>50</v>
      </c>
      <c r="LOI3236" s="112" t="s">
        <v>52</v>
      </c>
      <c r="LOJ3236" s="112" t="s">
        <v>13</v>
      </c>
      <c r="LOK3236" s="235" t="s">
        <v>189</v>
      </c>
      <c r="LOL3236" s="112" t="s">
        <v>0</v>
      </c>
      <c r="LOM3236" s="112" t="s">
        <v>1</v>
      </c>
      <c r="LON3236" s="112" t="s">
        <v>2</v>
      </c>
      <c r="LOO3236" s="112" t="s">
        <v>3</v>
      </c>
      <c r="LOP3236" s="112" t="s">
        <v>50</v>
      </c>
      <c r="LOQ3236" s="112" t="s">
        <v>52</v>
      </c>
      <c r="LOR3236" s="112" t="s">
        <v>13</v>
      </c>
      <c r="LOS3236" s="235" t="s">
        <v>189</v>
      </c>
      <c r="LOT3236" s="112" t="s">
        <v>0</v>
      </c>
      <c r="LOU3236" s="112" t="s">
        <v>1</v>
      </c>
      <c r="LOV3236" s="112" t="s">
        <v>2</v>
      </c>
      <c r="LOW3236" s="112" t="s">
        <v>3</v>
      </c>
      <c r="LOX3236" s="112" t="s">
        <v>50</v>
      </c>
      <c r="LOY3236" s="112" t="s">
        <v>52</v>
      </c>
      <c r="LOZ3236" s="112" t="s">
        <v>13</v>
      </c>
      <c r="LPA3236" s="235" t="s">
        <v>189</v>
      </c>
      <c r="LPB3236" s="112" t="s">
        <v>0</v>
      </c>
      <c r="LPC3236" s="112" t="s">
        <v>1</v>
      </c>
      <c r="LPD3236" s="112" t="s">
        <v>2</v>
      </c>
      <c r="LPE3236" s="112" t="s">
        <v>3</v>
      </c>
      <c r="LPF3236" s="112" t="s">
        <v>50</v>
      </c>
      <c r="LPG3236" s="112" t="s">
        <v>52</v>
      </c>
      <c r="LPH3236" s="112" t="s">
        <v>13</v>
      </c>
      <c r="LPI3236" s="235" t="s">
        <v>189</v>
      </c>
      <c r="LPJ3236" s="112" t="s">
        <v>0</v>
      </c>
      <c r="LPK3236" s="112" t="s">
        <v>1</v>
      </c>
      <c r="LPL3236" s="112" t="s">
        <v>2</v>
      </c>
      <c r="LPM3236" s="112" t="s">
        <v>3</v>
      </c>
      <c r="LPN3236" s="112" t="s">
        <v>50</v>
      </c>
      <c r="LPO3236" s="112" t="s">
        <v>52</v>
      </c>
      <c r="LPP3236" s="112" t="s">
        <v>13</v>
      </c>
      <c r="LPQ3236" s="235" t="s">
        <v>189</v>
      </c>
      <c r="LPR3236" s="112" t="s">
        <v>0</v>
      </c>
      <c r="LPS3236" s="112" t="s">
        <v>1</v>
      </c>
      <c r="LPT3236" s="112" t="s">
        <v>2</v>
      </c>
      <c r="LPU3236" s="112" t="s">
        <v>3</v>
      </c>
      <c r="LPV3236" s="112" t="s">
        <v>50</v>
      </c>
      <c r="LPW3236" s="112" t="s">
        <v>52</v>
      </c>
      <c r="LPX3236" s="112" t="s">
        <v>13</v>
      </c>
      <c r="LPY3236" s="235" t="s">
        <v>189</v>
      </c>
      <c r="LPZ3236" s="112" t="s">
        <v>0</v>
      </c>
      <c r="LQA3236" s="112" t="s">
        <v>1</v>
      </c>
      <c r="LQB3236" s="112" t="s">
        <v>2</v>
      </c>
      <c r="LQC3236" s="112" t="s">
        <v>3</v>
      </c>
      <c r="LQD3236" s="112" t="s">
        <v>50</v>
      </c>
      <c r="LQE3236" s="112" t="s">
        <v>52</v>
      </c>
      <c r="LQF3236" s="112" t="s">
        <v>13</v>
      </c>
      <c r="LQG3236" s="235" t="s">
        <v>189</v>
      </c>
      <c r="LQH3236" s="112" t="s">
        <v>0</v>
      </c>
      <c r="LQI3236" s="112" t="s">
        <v>1</v>
      </c>
      <c r="LQJ3236" s="112" t="s">
        <v>2</v>
      </c>
      <c r="LQK3236" s="112" t="s">
        <v>3</v>
      </c>
      <c r="LQL3236" s="112" t="s">
        <v>50</v>
      </c>
      <c r="LQM3236" s="112" t="s">
        <v>52</v>
      </c>
      <c r="LQN3236" s="112" t="s">
        <v>13</v>
      </c>
      <c r="LQO3236" s="235" t="s">
        <v>189</v>
      </c>
      <c r="LQP3236" s="112" t="s">
        <v>0</v>
      </c>
      <c r="LQQ3236" s="112" t="s">
        <v>1</v>
      </c>
      <c r="LQR3236" s="112" t="s">
        <v>2</v>
      </c>
      <c r="LQS3236" s="112" t="s">
        <v>3</v>
      </c>
      <c r="LQT3236" s="112" t="s">
        <v>50</v>
      </c>
      <c r="LQU3236" s="112" t="s">
        <v>52</v>
      </c>
      <c r="LQV3236" s="112" t="s">
        <v>13</v>
      </c>
      <c r="LQW3236" s="235" t="s">
        <v>189</v>
      </c>
      <c r="LQX3236" s="112" t="s">
        <v>0</v>
      </c>
      <c r="LQY3236" s="112" t="s">
        <v>1</v>
      </c>
      <c r="LQZ3236" s="112" t="s">
        <v>2</v>
      </c>
      <c r="LRA3236" s="112" t="s">
        <v>3</v>
      </c>
      <c r="LRB3236" s="112" t="s">
        <v>50</v>
      </c>
      <c r="LRC3236" s="112" t="s">
        <v>52</v>
      </c>
      <c r="LRD3236" s="112" t="s">
        <v>13</v>
      </c>
      <c r="LRE3236" s="235" t="s">
        <v>189</v>
      </c>
      <c r="LRF3236" s="112" t="s">
        <v>0</v>
      </c>
      <c r="LRG3236" s="112" t="s">
        <v>1</v>
      </c>
      <c r="LRH3236" s="112" t="s">
        <v>2</v>
      </c>
      <c r="LRI3236" s="112" t="s">
        <v>3</v>
      </c>
      <c r="LRJ3236" s="112" t="s">
        <v>50</v>
      </c>
      <c r="LRK3236" s="112" t="s">
        <v>52</v>
      </c>
      <c r="LRL3236" s="112" t="s">
        <v>13</v>
      </c>
      <c r="LRM3236" s="235" t="s">
        <v>189</v>
      </c>
      <c r="LRN3236" s="112" t="s">
        <v>0</v>
      </c>
      <c r="LRO3236" s="112" t="s">
        <v>1</v>
      </c>
      <c r="LRP3236" s="112" t="s">
        <v>2</v>
      </c>
      <c r="LRQ3236" s="112" t="s">
        <v>3</v>
      </c>
      <c r="LRR3236" s="112" t="s">
        <v>50</v>
      </c>
      <c r="LRS3236" s="112" t="s">
        <v>52</v>
      </c>
      <c r="LRT3236" s="112" t="s">
        <v>13</v>
      </c>
      <c r="LRU3236" s="235" t="s">
        <v>189</v>
      </c>
      <c r="LRV3236" s="112" t="s">
        <v>0</v>
      </c>
      <c r="LRW3236" s="112" t="s">
        <v>1</v>
      </c>
      <c r="LRX3236" s="112" t="s">
        <v>2</v>
      </c>
      <c r="LRY3236" s="112" t="s">
        <v>3</v>
      </c>
      <c r="LRZ3236" s="112" t="s">
        <v>50</v>
      </c>
      <c r="LSA3236" s="112" t="s">
        <v>52</v>
      </c>
      <c r="LSB3236" s="112" t="s">
        <v>13</v>
      </c>
      <c r="LSC3236" s="235" t="s">
        <v>189</v>
      </c>
      <c r="LSD3236" s="112" t="s">
        <v>0</v>
      </c>
      <c r="LSE3236" s="112" t="s">
        <v>1</v>
      </c>
      <c r="LSF3236" s="112" t="s">
        <v>2</v>
      </c>
      <c r="LSG3236" s="112" t="s">
        <v>3</v>
      </c>
      <c r="LSH3236" s="112" t="s">
        <v>50</v>
      </c>
      <c r="LSI3236" s="112" t="s">
        <v>52</v>
      </c>
      <c r="LSJ3236" s="112" t="s">
        <v>13</v>
      </c>
      <c r="LSK3236" s="235" t="s">
        <v>189</v>
      </c>
      <c r="LSL3236" s="112" t="s">
        <v>0</v>
      </c>
      <c r="LSM3236" s="112" t="s">
        <v>1</v>
      </c>
      <c r="LSN3236" s="112" t="s">
        <v>2</v>
      </c>
      <c r="LSO3236" s="112" t="s">
        <v>3</v>
      </c>
      <c r="LSP3236" s="112" t="s">
        <v>50</v>
      </c>
      <c r="LSQ3236" s="112" t="s">
        <v>52</v>
      </c>
      <c r="LSR3236" s="112" t="s">
        <v>13</v>
      </c>
      <c r="LSS3236" s="235" t="s">
        <v>189</v>
      </c>
      <c r="LST3236" s="112" t="s">
        <v>0</v>
      </c>
      <c r="LSU3236" s="112" t="s">
        <v>1</v>
      </c>
      <c r="LSV3236" s="112" t="s">
        <v>2</v>
      </c>
      <c r="LSW3236" s="112" t="s">
        <v>3</v>
      </c>
      <c r="LSX3236" s="112" t="s">
        <v>50</v>
      </c>
      <c r="LSY3236" s="112" t="s">
        <v>52</v>
      </c>
      <c r="LSZ3236" s="112" t="s">
        <v>13</v>
      </c>
      <c r="LTA3236" s="235" t="s">
        <v>189</v>
      </c>
      <c r="LTB3236" s="112" t="s">
        <v>0</v>
      </c>
      <c r="LTC3236" s="112" t="s">
        <v>1</v>
      </c>
      <c r="LTD3236" s="112" t="s">
        <v>2</v>
      </c>
      <c r="LTE3236" s="112" t="s">
        <v>3</v>
      </c>
      <c r="LTF3236" s="112" t="s">
        <v>50</v>
      </c>
      <c r="LTG3236" s="112" t="s">
        <v>52</v>
      </c>
      <c r="LTH3236" s="112" t="s">
        <v>13</v>
      </c>
      <c r="LTI3236" s="235" t="s">
        <v>189</v>
      </c>
      <c r="LTJ3236" s="112" t="s">
        <v>0</v>
      </c>
      <c r="LTK3236" s="112" t="s">
        <v>1</v>
      </c>
      <c r="LTL3236" s="112" t="s">
        <v>2</v>
      </c>
      <c r="LTM3236" s="112" t="s">
        <v>3</v>
      </c>
      <c r="LTN3236" s="112" t="s">
        <v>50</v>
      </c>
      <c r="LTO3236" s="112" t="s">
        <v>52</v>
      </c>
      <c r="LTP3236" s="112" t="s">
        <v>13</v>
      </c>
      <c r="LTQ3236" s="235" t="s">
        <v>189</v>
      </c>
      <c r="LTR3236" s="112" t="s">
        <v>0</v>
      </c>
      <c r="LTS3236" s="112" t="s">
        <v>1</v>
      </c>
      <c r="LTT3236" s="112" t="s">
        <v>2</v>
      </c>
      <c r="LTU3236" s="112" t="s">
        <v>3</v>
      </c>
      <c r="LTV3236" s="112" t="s">
        <v>50</v>
      </c>
      <c r="LTW3236" s="112" t="s">
        <v>52</v>
      </c>
      <c r="LTX3236" s="112" t="s">
        <v>13</v>
      </c>
      <c r="LTY3236" s="235" t="s">
        <v>189</v>
      </c>
      <c r="LTZ3236" s="112" t="s">
        <v>0</v>
      </c>
      <c r="LUA3236" s="112" t="s">
        <v>1</v>
      </c>
      <c r="LUB3236" s="112" t="s">
        <v>2</v>
      </c>
      <c r="LUC3236" s="112" t="s">
        <v>3</v>
      </c>
      <c r="LUD3236" s="112" t="s">
        <v>50</v>
      </c>
      <c r="LUE3236" s="112" t="s">
        <v>52</v>
      </c>
      <c r="LUF3236" s="112" t="s">
        <v>13</v>
      </c>
      <c r="LUG3236" s="235" t="s">
        <v>189</v>
      </c>
      <c r="LUH3236" s="112" t="s">
        <v>0</v>
      </c>
      <c r="LUI3236" s="112" t="s">
        <v>1</v>
      </c>
      <c r="LUJ3236" s="112" t="s">
        <v>2</v>
      </c>
      <c r="LUK3236" s="112" t="s">
        <v>3</v>
      </c>
      <c r="LUL3236" s="112" t="s">
        <v>50</v>
      </c>
      <c r="LUM3236" s="112" t="s">
        <v>52</v>
      </c>
      <c r="LUN3236" s="112" t="s">
        <v>13</v>
      </c>
      <c r="LUO3236" s="235" t="s">
        <v>189</v>
      </c>
      <c r="LUP3236" s="112" t="s">
        <v>0</v>
      </c>
      <c r="LUQ3236" s="112" t="s">
        <v>1</v>
      </c>
      <c r="LUR3236" s="112" t="s">
        <v>2</v>
      </c>
      <c r="LUS3236" s="112" t="s">
        <v>3</v>
      </c>
      <c r="LUT3236" s="112" t="s">
        <v>50</v>
      </c>
      <c r="LUU3236" s="112" t="s">
        <v>52</v>
      </c>
      <c r="LUV3236" s="112" t="s">
        <v>13</v>
      </c>
      <c r="LUW3236" s="235" t="s">
        <v>189</v>
      </c>
      <c r="LUX3236" s="112" t="s">
        <v>0</v>
      </c>
      <c r="LUY3236" s="112" t="s">
        <v>1</v>
      </c>
      <c r="LUZ3236" s="112" t="s">
        <v>2</v>
      </c>
      <c r="LVA3236" s="112" t="s">
        <v>3</v>
      </c>
      <c r="LVB3236" s="112" t="s">
        <v>50</v>
      </c>
      <c r="LVC3236" s="112" t="s">
        <v>52</v>
      </c>
      <c r="LVD3236" s="112" t="s">
        <v>13</v>
      </c>
      <c r="LVE3236" s="235" t="s">
        <v>189</v>
      </c>
      <c r="LVF3236" s="112" t="s">
        <v>0</v>
      </c>
      <c r="LVG3236" s="112" t="s">
        <v>1</v>
      </c>
      <c r="LVH3236" s="112" t="s">
        <v>2</v>
      </c>
      <c r="LVI3236" s="112" t="s">
        <v>3</v>
      </c>
      <c r="LVJ3236" s="112" t="s">
        <v>50</v>
      </c>
      <c r="LVK3236" s="112" t="s">
        <v>52</v>
      </c>
      <c r="LVL3236" s="112" t="s">
        <v>13</v>
      </c>
      <c r="LVM3236" s="235" t="s">
        <v>189</v>
      </c>
      <c r="LVN3236" s="112" t="s">
        <v>0</v>
      </c>
      <c r="LVO3236" s="112" t="s">
        <v>1</v>
      </c>
      <c r="LVP3236" s="112" t="s">
        <v>2</v>
      </c>
      <c r="LVQ3236" s="112" t="s">
        <v>3</v>
      </c>
      <c r="LVR3236" s="112" t="s">
        <v>50</v>
      </c>
      <c r="LVS3236" s="112" t="s">
        <v>52</v>
      </c>
      <c r="LVT3236" s="112" t="s">
        <v>13</v>
      </c>
      <c r="LVU3236" s="235" t="s">
        <v>189</v>
      </c>
      <c r="LVV3236" s="112" t="s">
        <v>0</v>
      </c>
      <c r="LVW3236" s="112" t="s">
        <v>1</v>
      </c>
      <c r="LVX3236" s="112" t="s">
        <v>2</v>
      </c>
      <c r="LVY3236" s="112" t="s">
        <v>3</v>
      </c>
      <c r="LVZ3236" s="112" t="s">
        <v>50</v>
      </c>
      <c r="LWA3236" s="112" t="s">
        <v>52</v>
      </c>
      <c r="LWB3236" s="112" t="s">
        <v>13</v>
      </c>
      <c r="LWC3236" s="235" t="s">
        <v>189</v>
      </c>
      <c r="LWD3236" s="112" t="s">
        <v>0</v>
      </c>
      <c r="LWE3236" s="112" t="s">
        <v>1</v>
      </c>
      <c r="LWF3236" s="112" t="s">
        <v>2</v>
      </c>
      <c r="LWG3236" s="112" t="s">
        <v>3</v>
      </c>
      <c r="LWH3236" s="112" t="s">
        <v>50</v>
      </c>
      <c r="LWI3236" s="112" t="s">
        <v>52</v>
      </c>
      <c r="LWJ3236" s="112" t="s">
        <v>13</v>
      </c>
      <c r="LWK3236" s="235" t="s">
        <v>189</v>
      </c>
      <c r="LWL3236" s="112" t="s">
        <v>0</v>
      </c>
      <c r="LWM3236" s="112" t="s">
        <v>1</v>
      </c>
      <c r="LWN3236" s="112" t="s">
        <v>2</v>
      </c>
      <c r="LWO3236" s="112" t="s">
        <v>3</v>
      </c>
      <c r="LWP3236" s="112" t="s">
        <v>50</v>
      </c>
      <c r="LWQ3236" s="112" t="s">
        <v>52</v>
      </c>
      <c r="LWR3236" s="112" t="s">
        <v>13</v>
      </c>
      <c r="LWS3236" s="235" t="s">
        <v>189</v>
      </c>
      <c r="LWT3236" s="112" t="s">
        <v>0</v>
      </c>
      <c r="LWU3236" s="112" t="s">
        <v>1</v>
      </c>
      <c r="LWV3236" s="112" t="s">
        <v>2</v>
      </c>
      <c r="LWW3236" s="112" t="s">
        <v>3</v>
      </c>
      <c r="LWX3236" s="112" t="s">
        <v>50</v>
      </c>
      <c r="LWY3236" s="112" t="s">
        <v>52</v>
      </c>
      <c r="LWZ3236" s="112" t="s">
        <v>13</v>
      </c>
      <c r="LXA3236" s="235" t="s">
        <v>189</v>
      </c>
      <c r="LXB3236" s="112" t="s">
        <v>0</v>
      </c>
      <c r="LXC3236" s="112" t="s">
        <v>1</v>
      </c>
      <c r="LXD3236" s="112" t="s">
        <v>2</v>
      </c>
      <c r="LXE3236" s="112" t="s">
        <v>3</v>
      </c>
      <c r="LXF3236" s="112" t="s">
        <v>50</v>
      </c>
      <c r="LXG3236" s="112" t="s">
        <v>52</v>
      </c>
      <c r="LXH3236" s="112" t="s">
        <v>13</v>
      </c>
      <c r="LXI3236" s="235" t="s">
        <v>189</v>
      </c>
      <c r="LXJ3236" s="112" t="s">
        <v>0</v>
      </c>
      <c r="LXK3236" s="112" t="s">
        <v>1</v>
      </c>
      <c r="LXL3236" s="112" t="s">
        <v>2</v>
      </c>
      <c r="LXM3236" s="112" t="s">
        <v>3</v>
      </c>
      <c r="LXN3236" s="112" t="s">
        <v>50</v>
      </c>
      <c r="LXO3236" s="112" t="s">
        <v>52</v>
      </c>
      <c r="LXP3236" s="112" t="s">
        <v>13</v>
      </c>
      <c r="LXQ3236" s="235" t="s">
        <v>189</v>
      </c>
      <c r="LXR3236" s="112" t="s">
        <v>0</v>
      </c>
      <c r="LXS3236" s="112" t="s">
        <v>1</v>
      </c>
      <c r="LXT3236" s="112" t="s">
        <v>2</v>
      </c>
      <c r="LXU3236" s="112" t="s">
        <v>3</v>
      </c>
      <c r="LXV3236" s="112" t="s">
        <v>50</v>
      </c>
      <c r="LXW3236" s="112" t="s">
        <v>52</v>
      </c>
      <c r="LXX3236" s="112" t="s">
        <v>13</v>
      </c>
      <c r="LXY3236" s="235" t="s">
        <v>189</v>
      </c>
      <c r="LXZ3236" s="112" t="s">
        <v>0</v>
      </c>
      <c r="LYA3236" s="112" t="s">
        <v>1</v>
      </c>
      <c r="LYB3236" s="112" t="s">
        <v>2</v>
      </c>
      <c r="LYC3236" s="112" t="s">
        <v>3</v>
      </c>
      <c r="LYD3236" s="112" t="s">
        <v>50</v>
      </c>
      <c r="LYE3236" s="112" t="s">
        <v>52</v>
      </c>
      <c r="LYF3236" s="112" t="s">
        <v>13</v>
      </c>
      <c r="LYG3236" s="235" t="s">
        <v>189</v>
      </c>
      <c r="LYH3236" s="112" t="s">
        <v>0</v>
      </c>
      <c r="LYI3236" s="112" t="s">
        <v>1</v>
      </c>
      <c r="LYJ3236" s="112" t="s">
        <v>2</v>
      </c>
      <c r="LYK3236" s="112" t="s">
        <v>3</v>
      </c>
      <c r="LYL3236" s="112" t="s">
        <v>50</v>
      </c>
      <c r="LYM3236" s="112" t="s">
        <v>52</v>
      </c>
      <c r="LYN3236" s="112" t="s">
        <v>13</v>
      </c>
      <c r="LYO3236" s="235" t="s">
        <v>189</v>
      </c>
      <c r="LYP3236" s="112" t="s">
        <v>0</v>
      </c>
      <c r="LYQ3236" s="112" t="s">
        <v>1</v>
      </c>
      <c r="LYR3236" s="112" t="s">
        <v>2</v>
      </c>
      <c r="LYS3236" s="112" t="s">
        <v>3</v>
      </c>
      <c r="LYT3236" s="112" t="s">
        <v>50</v>
      </c>
      <c r="LYU3236" s="112" t="s">
        <v>52</v>
      </c>
      <c r="LYV3236" s="112" t="s">
        <v>13</v>
      </c>
      <c r="LYW3236" s="235" t="s">
        <v>189</v>
      </c>
      <c r="LYX3236" s="112" t="s">
        <v>0</v>
      </c>
      <c r="LYY3236" s="112" t="s">
        <v>1</v>
      </c>
      <c r="LYZ3236" s="112" t="s">
        <v>2</v>
      </c>
      <c r="LZA3236" s="112" t="s">
        <v>3</v>
      </c>
      <c r="LZB3236" s="112" t="s">
        <v>50</v>
      </c>
      <c r="LZC3236" s="112" t="s">
        <v>52</v>
      </c>
      <c r="LZD3236" s="112" t="s">
        <v>13</v>
      </c>
      <c r="LZE3236" s="235" t="s">
        <v>189</v>
      </c>
      <c r="LZF3236" s="112" t="s">
        <v>0</v>
      </c>
      <c r="LZG3236" s="112" t="s">
        <v>1</v>
      </c>
      <c r="LZH3236" s="112" t="s">
        <v>2</v>
      </c>
      <c r="LZI3236" s="112" t="s">
        <v>3</v>
      </c>
      <c r="LZJ3236" s="112" t="s">
        <v>50</v>
      </c>
      <c r="LZK3236" s="112" t="s">
        <v>52</v>
      </c>
      <c r="LZL3236" s="112" t="s">
        <v>13</v>
      </c>
      <c r="LZM3236" s="235" t="s">
        <v>189</v>
      </c>
      <c r="LZN3236" s="112" t="s">
        <v>0</v>
      </c>
      <c r="LZO3236" s="112" t="s">
        <v>1</v>
      </c>
      <c r="LZP3236" s="112" t="s">
        <v>2</v>
      </c>
      <c r="LZQ3236" s="112" t="s">
        <v>3</v>
      </c>
      <c r="LZR3236" s="112" t="s">
        <v>50</v>
      </c>
      <c r="LZS3236" s="112" t="s">
        <v>52</v>
      </c>
      <c r="LZT3236" s="112" t="s">
        <v>13</v>
      </c>
      <c r="LZU3236" s="235" t="s">
        <v>189</v>
      </c>
      <c r="LZV3236" s="112" t="s">
        <v>0</v>
      </c>
      <c r="LZW3236" s="112" t="s">
        <v>1</v>
      </c>
      <c r="LZX3236" s="112" t="s">
        <v>2</v>
      </c>
      <c r="LZY3236" s="112" t="s">
        <v>3</v>
      </c>
      <c r="LZZ3236" s="112" t="s">
        <v>50</v>
      </c>
      <c r="MAA3236" s="112" t="s">
        <v>52</v>
      </c>
      <c r="MAB3236" s="112" t="s">
        <v>13</v>
      </c>
      <c r="MAC3236" s="235" t="s">
        <v>189</v>
      </c>
      <c r="MAD3236" s="112" t="s">
        <v>0</v>
      </c>
      <c r="MAE3236" s="112" t="s">
        <v>1</v>
      </c>
      <c r="MAF3236" s="112" t="s">
        <v>2</v>
      </c>
      <c r="MAG3236" s="112" t="s">
        <v>3</v>
      </c>
      <c r="MAH3236" s="112" t="s">
        <v>50</v>
      </c>
      <c r="MAI3236" s="112" t="s">
        <v>52</v>
      </c>
      <c r="MAJ3236" s="112" t="s">
        <v>13</v>
      </c>
      <c r="MAK3236" s="235" t="s">
        <v>189</v>
      </c>
      <c r="MAL3236" s="112" t="s">
        <v>0</v>
      </c>
      <c r="MAM3236" s="112" t="s">
        <v>1</v>
      </c>
      <c r="MAN3236" s="112" t="s">
        <v>2</v>
      </c>
      <c r="MAO3236" s="112" t="s">
        <v>3</v>
      </c>
      <c r="MAP3236" s="112" t="s">
        <v>50</v>
      </c>
      <c r="MAQ3236" s="112" t="s">
        <v>52</v>
      </c>
      <c r="MAR3236" s="112" t="s">
        <v>13</v>
      </c>
      <c r="MAS3236" s="235" t="s">
        <v>189</v>
      </c>
      <c r="MAT3236" s="112" t="s">
        <v>0</v>
      </c>
      <c r="MAU3236" s="112" t="s">
        <v>1</v>
      </c>
      <c r="MAV3236" s="112" t="s">
        <v>2</v>
      </c>
      <c r="MAW3236" s="112" t="s">
        <v>3</v>
      </c>
      <c r="MAX3236" s="112" t="s">
        <v>50</v>
      </c>
      <c r="MAY3236" s="112" t="s">
        <v>52</v>
      </c>
      <c r="MAZ3236" s="112" t="s">
        <v>13</v>
      </c>
      <c r="MBA3236" s="235" t="s">
        <v>189</v>
      </c>
      <c r="MBB3236" s="112" t="s">
        <v>0</v>
      </c>
      <c r="MBC3236" s="112" t="s">
        <v>1</v>
      </c>
      <c r="MBD3236" s="112" t="s">
        <v>2</v>
      </c>
      <c r="MBE3236" s="112" t="s">
        <v>3</v>
      </c>
      <c r="MBF3236" s="112" t="s">
        <v>50</v>
      </c>
      <c r="MBG3236" s="112" t="s">
        <v>52</v>
      </c>
      <c r="MBH3236" s="112" t="s">
        <v>13</v>
      </c>
      <c r="MBI3236" s="235" t="s">
        <v>189</v>
      </c>
      <c r="MBJ3236" s="112" t="s">
        <v>0</v>
      </c>
      <c r="MBK3236" s="112" t="s">
        <v>1</v>
      </c>
      <c r="MBL3236" s="112" t="s">
        <v>2</v>
      </c>
      <c r="MBM3236" s="112" t="s">
        <v>3</v>
      </c>
      <c r="MBN3236" s="112" t="s">
        <v>50</v>
      </c>
      <c r="MBO3236" s="112" t="s">
        <v>52</v>
      </c>
      <c r="MBP3236" s="112" t="s">
        <v>13</v>
      </c>
      <c r="MBQ3236" s="235" t="s">
        <v>189</v>
      </c>
      <c r="MBR3236" s="112" t="s">
        <v>0</v>
      </c>
      <c r="MBS3236" s="112" t="s">
        <v>1</v>
      </c>
      <c r="MBT3236" s="112" t="s">
        <v>2</v>
      </c>
      <c r="MBU3236" s="112" t="s">
        <v>3</v>
      </c>
      <c r="MBV3236" s="112" t="s">
        <v>50</v>
      </c>
      <c r="MBW3236" s="112" t="s">
        <v>52</v>
      </c>
      <c r="MBX3236" s="112" t="s">
        <v>13</v>
      </c>
      <c r="MBY3236" s="235" t="s">
        <v>189</v>
      </c>
      <c r="MBZ3236" s="112" t="s">
        <v>0</v>
      </c>
      <c r="MCA3236" s="112" t="s">
        <v>1</v>
      </c>
      <c r="MCB3236" s="112" t="s">
        <v>2</v>
      </c>
      <c r="MCC3236" s="112" t="s">
        <v>3</v>
      </c>
      <c r="MCD3236" s="112" t="s">
        <v>50</v>
      </c>
      <c r="MCE3236" s="112" t="s">
        <v>52</v>
      </c>
      <c r="MCF3236" s="112" t="s">
        <v>13</v>
      </c>
      <c r="MCG3236" s="235" t="s">
        <v>189</v>
      </c>
      <c r="MCH3236" s="112" t="s">
        <v>0</v>
      </c>
      <c r="MCI3236" s="112" t="s">
        <v>1</v>
      </c>
      <c r="MCJ3236" s="112" t="s">
        <v>2</v>
      </c>
      <c r="MCK3236" s="112" t="s">
        <v>3</v>
      </c>
      <c r="MCL3236" s="112" t="s">
        <v>50</v>
      </c>
      <c r="MCM3236" s="112" t="s">
        <v>52</v>
      </c>
      <c r="MCN3236" s="112" t="s">
        <v>13</v>
      </c>
      <c r="MCO3236" s="235" t="s">
        <v>189</v>
      </c>
      <c r="MCP3236" s="112" t="s">
        <v>0</v>
      </c>
      <c r="MCQ3236" s="112" t="s">
        <v>1</v>
      </c>
      <c r="MCR3236" s="112" t="s">
        <v>2</v>
      </c>
      <c r="MCS3236" s="112" t="s">
        <v>3</v>
      </c>
      <c r="MCT3236" s="112" t="s">
        <v>50</v>
      </c>
      <c r="MCU3236" s="112" t="s">
        <v>52</v>
      </c>
      <c r="MCV3236" s="112" t="s">
        <v>13</v>
      </c>
      <c r="MCW3236" s="235" t="s">
        <v>189</v>
      </c>
      <c r="MCX3236" s="112" t="s">
        <v>0</v>
      </c>
      <c r="MCY3236" s="112" t="s">
        <v>1</v>
      </c>
      <c r="MCZ3236" s="112" t="s">
        <v>2</v>
      </c>
      <c r="MDA3236" s="112" t="s">
        <v>3</v>
      </c>
      <c r="MDB3236" s="112" t="s">
        <v>50</v>
      </c>
      <c r="MDC3236" s="112" t="s">
        <v>52</v>
      </c>
      <c r="MDD3236" s="112" t="s">
        <v>13</v>
      </c>
      <c r="MDE3236" s="235" t="s">
        <v>189</v>
      </c>
      <c r="MDF3236" s="112" t="s">
        <v>0</v>
      </c>
      <c r="MDG3236" s="112" t="s">
        <v>1</v>
      </c>
      <c r="MDH3236" s="112" t="s">
        <v>2</v>
      </c>
      <c r="MDI3236" s="112" t="s">
        <v>3</v>
      </c>
      <c r="MDJ3236" s="112" t="s">
        <v>50</v>
      </c>
      <c r="MDK3236" s="112" t="s">
        <v>52</v>
      </c>
      <c r="MDL3236" s="112" t="s">
        <v>13</v>
      </c>
      <c r="MDM3236" s="235" t="s">
        <v>189</v>
      </c>
      <c r="MDN3236" s="112" t="s">
        <v>0</v>
      </c>
      <c r="MDO3236" s="112" t="s">
        <v>1</v>
      </c>
      <c r="MDP3236" s="112" t="s">
        <v>2</v>
      </c>
      <c r="MDQ3236" s="112" t="s">
        <v>3</v>
      </c>
      <c r="MDR3236" s="112" t="s">
        <v>50</v>
      </c>
      <c r="MDS3236" s="112" t="s">
        <v>52</v>
      </c>
      <c r="MDT3236" s="112" t="s">
        <v>13</v>
      </c>
      <c r="MDU3236" s="235" t="s">
        <v>189</v>
      </c>
      <c r="MDV3236" s="112" t="s">
        <v>0</v>
      </c>
      <c r="MDW3236" s="112" t="s">
        <v>1</v>
      </c>
      <c r="MDX3236" s="112" t="s">
        <v>2</v>
      </c>
      <c r="MDY3236" s="112" t="s">
        <v>3</v>
      </c>
      <c r="MDZ3236" s="112" t="s">
        <v>50</v>
      </c>
      <c r="MEA3236" s="112" t="s">
        <v>52</v>
      </c>
      <c r="MEB3236" s="112" t="s">
        <v>13</v>
      </c>
      <c r="MEC3236" s="235" t="s">
        <v>189</v>
      </c>
      <c r="MED3236" s="112" t="s">
        <v>0</v>
      </c>
      <c r="MEE3236" s="112" t="s">
        <v>1</v>
      </c>
      <c r="MEF3236" s="112" t="s">
        <v>2</v>
      </c>
      <c r="MEG3236" s="112" t="s">
        <v>3</v>
      </c>
      <c r="MEH3236" s="112" t="s">
        <v>50</v>
      </c>
      <c r="MEI3236" s="112" t="s">
        <v>52</v>
      </c>
      <c r="MEJ3236" s="112" t="s">
        <v>13</v>
      </c>
      <c r="MEK3236" s="235" t="s">
        <v>189</v>
      </c>
      <c r="MEL3236" s="112" t="s">
        <v>0</v>
      </c>
      <c r="MEM3236" s="112" t="s">
        <v>1</v>
      </c>
      <c r="MEN3236" s="112" t="s">
        <v>2</v>
      </c>
      <c r="MEO3236" s="112" t="s">
        <v>3</v>
      </c>
      <c r="MEP3236" s="112" t="s">
        <v>50</v>
      </c>
      <c r="MEQ3236" s="112" t="s">
        <v>52</v>
      </c>
      <c r="MER3236" s="112" t="s">
        <v>13</v>
      </c>
      <c r="MES3236" s="235" t="s">
        <v>189</v>
      </c>
      <c r="MET3236" s="112" t="s">
        <v>0</v>
      </c>
      <c r="MEU3236" s="112" t="s">
        <v>1</v>
      </c>
      <c r="MEV3236" s="112" t="s">
        <v>2</v>
      </c>
      <c r="MEW3236" s="112" t="s">
        <v>3</v>
      </c>
      <c r="MEX3236" s="112" t="s">
        <v>50</v>
      </c>
      <c r="MEY3236" s="112" t="s">
        <v>52</v>
      </c>
      <c r="MEZ3236" s="112" t="s">
        <v>13</v>
      </c>
      <c r="MFA3236" s="235" t="s">
        <v>189</v>
      </c>
      <c r="MFB3236" s="112" t="s">
        <v>0</v>
      </c>
      <c r="MFC3236" s="112" t="s">
        <v>1</v>
      </c>
      <c r="MFD3236" s="112" t="s">
        <v>2</v>
      </c>
      <c r="MFE3236" s="112" t="s">
        <v>3</v>
      </c>
      <c r="MFF3236" s="112" t="s">
        <v>50</v>
      </c>
      <c r="MFG3236" s="112" t="s">
        <v>52</v>
      </c>
      <c r="MFH3236" s="112" t="s">
        <v>13</v>
      </c>
      <c r="MFI3236" s="235" t="s">
        <v>189</v>
      </c>
      <c r="MFJ3236" s="112" t="s">
        <v>0</v>
      </c>
      <c r="MFK3236" s="112" t="s">
        <v>1</v>
      </c>
      <c r="MFL3236" s="112" t="s">
        <v>2</v>
      </c>
      <c r="MFM3236" s="112" t="s">
        <v>3</v>
      </c>
      <c r="MFN3236" s="112" t="s">
        <v>50</v>
      </c>
      <c r="MFO3236" s="112" t="s">
        <v>52</v>
      </c>
      <c r="MFP3236" s="112" t="s">
        <v>13</v>
      </c>
      <c r="MFQ3236" s="235" t="s">
        <v>189</v>
      </c>
      <c r="MFR3236" s="112" t="s">
        <v>0</v>
      </c>
      <c r="MFS3236" s="112" t="s">
        <v>1</v>
      </c>
      <c r="MFT3236" s="112" t="s">
        <v>2</v>
      </c>
      <c r="MFU3236" s="112" t="s">
        <v>3</v>
      </c>
      <c r="MFV3236" s="112" t="s">
        <v>50</v>
      </c>
      <c r="MFW3236" s="112" t="s">
        <v>52</v>
      </c>
      <c r="MFX3236" s="112" t="s">
        <v>13</v>
      </c>
      <c r="MFY3236" s="235" t="s">
        <v>189</v>
      </c>
      <c r="MFZ3236" s="112" t="s">
        <v>0</v>
      </c>
      <c r="MGA3236" s="112" t="s">
        <v>1</v>
      </c>
      <c r="MGB3236" s="112" t="s">
        <v>2</v>
      </c>
      <c r="MGC3236" s="112" t="s">
        <v>3</v>
      </c>
      <c r="MGD3236" s="112" t="s">
        <v>50</v>
      </c>
      <c r="MGE3236" s="112" t="s">
        <v>52</v>
      </c>
      <c r="MGF3236" s="112" t="s">
        <v>13</v>
      </c>
      <c r="MGG3236" s="235" t="s">
        <v>189</v>
      </c>
      <c r="MGH3236" s="112" t="s">
        <v>0</v>
      </c>
      <c r="MGI3236" s="112" t="s">
        <v>1</v>
      </c>
      <c r="MGJ3236" s="112" t="s">
        <v>2</v>
      </c>
      <c r="MGK3236" s="112" t="s">
        <v>3</v>
      </c>
      <c r="MGL3236" s="112" t="s">
        <v>50</v>
      </c>
      <c r="MGM3236" s="112" t="s">
        <v>52</v>
      </c>
      <c r="MGN3236" s="112" t="s">
        <v>13</v>
      </c>
      <c r="MGO3236" s="235" t="s">
        <v>189</v>
      </c>
      <c r="MGP3236" s="112" t="s">
        <v>0</v>
      </c>
      <c r="MGQ3236" s="112" t="s">
        <v>1</v>
      </c>
      <c r="MGR3236" s="112" t="s">
        <v>2</v>
      </c>
      <c r="MGS3236" s="112" t="s">
        <v>3</v>
      </c>
      <c r="MGT3236" s="112" t="s">
        <v>50</v>
      </c>
      <c r="MGU3236" s="112" t="s">
        <v>52</v>
      </c>
      <c r="MGV3236" s="112" t="s">
        <v>13</v>
      </c>
      <c r="MGW3236" s="235" t="s">
        <v>189</v>
      </c>
      <c r="MGX3236" s="112" t="s">
        <v>0</v>
      </c>
      <c r="MGY3236" s="112" t="s">
        <v>1</v>
      </c>
      <c r="MGZ3236" s="112" t="s">
        <v>2</v>
      </c>
      <c r="MHA3236" s="112" t="s">
        <v>3</v>
      </c>
      <c r="MHB3236" s="112" t="s">
        <v>50</v>
      </c>
      <c r="MHC3236" s="112" t="s">
        <v>52</v>
      </c>
      <c r="MHD3236" s="112" t="s">
        <v>13</v>
      </c>
      <c r="MHE3236" s="235" t="s">
        <v>189</v>
      </c>
      <c r="MHF3236" s="112" t="s">
        <v>0</v>
      </c>
      <c r="MHG3236" s="112" t="s">
        <v>1</v>
      </c>
      <c r="MHH3236" s="112" t="s">
        <v>2</v>
      </c>
      <c r="MHI3236" s="112" t="s">
        <v>3</v>
      </c>
      <c r="MHJ3236" s="112" t="s">
        <v>50</v>
      </c>
      <c r="MHK3236" s="112" t="s">
        <v>52</v>
      </c>
      <c r="MHL3236" s="112" t="s">
        <v>13</v>
      </c>
      <c r="MHM3236" s="235" t="s">
        <v>189</v>
      </c>
      <c r="MHN3236" s="112" t="s">
        <v>0</v>
      </c>
      <c r="MHO3236" s="112" t="s">
        <v>1</v>
      </c>
      <c r="MHP3236" s="112" t="s">
        <v>2</v>
      </c>
      <c r="MHQ3236" s="112" t="s">
        <v>3</v>
      </c>
      <c r="MHR3236" s="112" t="s">
        <v>50</v>
      </c>
      <c r="MHS3236" s="112" t="s">
        <v>52</v>
      </c>
      <c r="MHT3236" s="112" t="s">
        <v>13</v>
      </c>
      <c r="MHU3236" s="235" t="s">
        <v>189</v>
      </c>
      <c r="MHV3236" s="112" t="s">
        <v>0</v>
      </c>
      <c r="MHW3236" s="112" t="s">
        <v>1</v>
      </c>
      <c r="MHX3236" s="112" t="s">
        <v>2</v>
      </c>
      <c r="MHY3236" s="112" t="s">
        <v>3</v>
      </c>
      <c r="MHZ3236" s="112" t="s">
        <v>50</v>
      </c>
      <c r="MIA3236" s="112" t="s">
        <v>52</v>
      </c>
      <c r="MIB3236" s="112" t="s">
        <v>13</v>
      </c>
      <c r="MIC3236" s="235" t="s">
        <v>189</v>
      </c>
      <c r="MID3236" s="112" t="s">
        <v>0</v>
      </c>
      <c r="MIE3236" s="112" t="s">
        <v>1</v>
      </c>
      <c r="MIF3236" s="112" t="s">
        <v>2</v>
      </c>
      <c r="MIG3236" s="112" t="s">
        <v>3</v>
      </c>
      <c r="MIH3236" s="112" t="s">
        <v>50</v>
      </c>
      <c r="MII3236" s="112" t="s">
        <v>52</v>
      </c>
      <c r="MIJ3236" s="112" t="s">
        <v>13</v>
      </c>
      <c r="MIK3236" s="235" t="s">
        <v>189</v>
      </c>
      <c r="MIL3236" s="112" t="s">
        <v>0</v>
      </c>
      <c r="MIM3236" s="112" t="s">
        <v>1</v>
      </c>
      <c r="MIN3236" s="112" t="s">
        <v>2</v>
      </c>
      <c r="MIO3236" s="112" t="s">
        <v>3</v>
      </c>
      <c r="MIP3236" s="112" t="s">
        <v>50</v>
      </c>
      <c r="MIQ3236" s="112" t="s">
        <v>52</v>
      </c>
      <c r="MIR3236" s="112" t="s">
        <v>13</v>
      </c>
      <c r="MIS3236" s="235" t="s">
        <v>189</v>
      </c>
      <c r="MIT3236" s="112" t="s">
        <v>0</v>
      </c>
      <c r="MIU3236" s="112" t="s">
        <v>1</v>
      </c>
      <c r="MIV3236" s="112" t="s">
        <v>2</v>
      </c>
      <c r="MIW3236" s="112" t="s">
        <v>3</v>
      </c>
      <c r="MIX3236" s="112" t="s">
        <v>50</v>
      </c>
      <c r="MIY3236" s="112" t="s">
        <v>52</v>
      </c>
      <c r="MIZ3236" s="112" t="s">
        <v>13</v>
      </c>
      <c r="MJA3236" s="235" t="s">
        <v>189</v>
      </c>
      <c r="MJB3236" s="112" t="s">
        <v>0</v>
      </c>
      <c r="MJC3236" s="112" t="s">
        <v>1</v>
      </c>
      <c r="MJD3236" s="112" t="s">
        <v>2</v>
      </c>
      <c r="MJE3236" s="112" t="s">
        <v>3</v>
      </c>
      <c r="MJF3236" s="112" t="s">
        <v>50</v>
      </c>
      <c r="MJG3236" s="112" t="s">
        <v>52</v>
      </c>
      <c r="MJH3236" s="112" t="s">
        <v>13</v>
      </c>
      <c r="MJI3236" s="235" t="s">
        <v>189</v>
      </c>
      <c r="MJJ3236" s="112" t="s">
        <v>0</v>
      </c>
      <c r="MJK3236" s="112" t="s">
        <v>1</v>
      </c>
      <c r="MJL3236" s="112" t="s">
        <v>2</v>
      </c>
      <c r="MJM3236" s="112" t="s">
        <v>3</v>
      </c>
      <c r="MJN3236" s="112" t="s">
        <v>50</v>
      </c>
      <c r="MJO3236" s="112" t="s">
        <v>52</v>
      </c>
      <c r="MJP3236" s="112" t="s">
        <v>13</v>
      </c>
      <c r="MJQ3236" s="235" t="s">
        <v>189</v>
      </c>
      <c r="MJR3236" s="112" t="s">
        <v>0</v>
      </c>
      <c r="MJS3236" s="112" t="s">
        <v>1</v>
      </c>
      <c r="MJT3236" s="112" t="s">
        <v>2</v>
      </c>
      <c r="MJU3236" s="112" t="s">
        <v>3</v>
      </c>
      <c r="MJV3236" s="112" t="s">
        <v>50</v>
      </c>
      <c r="MJW3236" s="112" t="s">
        <v>52</v>
      </c>
      <c r="MJX3236" s="112" t="s">
        <v>13</v>
      </c>
      <c r="MJY3236" s="235" t="s">
        <v>189</v>
      </c>
      <c r="MJZ3236" s="112" t="s">
        <v>0</v>
      </c>
      <c r="MKA3236" s="112" t="s">
        <v>1</v>
      </c>
      <c r="MKB3236" s="112" t="s">
        <v>2</v>
      </c>
      <c r="MKC3236" s="112" t="s">
        <v>3</v>
      </c>
      <c r="MKD3236" s="112" t="s">
        <v>50</v>
      </c>
      <c r="MKE3236" s="112" t="s">
        <v>52</v>
      </c>
      <c r="MKF3236" s="112" t="s">
        <v>13</v>
      </c>
      <c r="MKG3236" s="235" t="s">
        <v>189</v>
      </c>
      <c r="MKH3236" s="112" t="s">
        <v>0</v>
      </c>
      <c r="MKI3236" s="112" t="s">
        <v>1</v>
      </c>
      <c r="MKJ3236" s="112" t="s">
        <v>2</v>
      </c>
      <c r="MKK3236" s="112" t="s">
        <v>3</v>
      </c>
      <c r="MKL3236" s="112" t="s">
        <v>50</v>
      </c>
      <c r="MKM3236" s="112" t="s">
        <v>52</v>
      </c>
      <c r="MKN3236" s="112" t="s">
        <v>13</v>
      </c>
      <c r="MKO3236" s="235" t="s">
        <v>189</v>
      </c>
      <c r="MKP3236" s="112" t="s">
        <v>0</v>
      </c>
      <c r="MKQ3236" s="112" t="s">
        <v>1</v>
      </c>
      <c r="MKR3236" s="112" t="s">
        <v>2</v>
      </c>
      <c r="MKS3236" s="112" t="s">
        <v>3</v>
      </c>
      <c r="MKT3236" s="112" t="s">
        <v>50</v>
      </c>
      <c r="MKU3236" s="112" t="s">
        <v>52</v>
      </c>
      <c r="MKV3236" s="112" t="s">
        <v>13</v>
      </c>
      <c r="MKW3236" s="235" t="s">
        <v>189</v>
      </c>
      <c r="MKX3236" s="112" t="s">
        <v>0</v>
      </c>
      <c r="MKY3236" s="112" t="s">
        <v>1</v>
      </c>
      <c r="MKZ3236" s="112" t="s">
        <v>2</v>
      </c>
      <c r="MLA3236" s="112" t="s">
        <v>3</v>
      </c>
      <c r="MLB3236" s="112" t="s">
        <v>50</v>
      </c>
      <c r="MLC3236" s="112" t="s">
        <v>52</v>
      </c>
      <c r="MLD3236" s="112" t="s">
        <v>13</v>
      </c>
      <c r="MLE3236" s="235" t="s">
        <v>189</v>
      </c>
      <c r="MLF3236" s="112" t="s">
        <v>0</v>
      </c>
      <c r="MLG3236" s="112" t="s">
        <v>1</v>
      </c>
      <c r="MLH3236" s="112" t="s">
        <v>2</v>
      </c>
      <c r="MLI3236" s="112" t="s">
        <v>3</v>
      </c>
      <c r="MLJ3236" s="112" t="s">
        <v>50</v>
      </c>
      <c r="MLK3236" s="112" t="s">
        <v>52</v>
      </c>
      <c r="MLL3236" s="112" t="s">
        <v>13</v>
      </c>
      <c r="MLM3236" s="235" t="s">
        <v>189</v>
      </c>
      <c r="MLN3236" s="112" t="s">
        <v>0</v>
      </c>
      <c r="MLO3236" s="112" t="s">
        <v>1</v>
      </c>
      <c r="MLP3236" s="112" t="s">
        <v>2</v>
      </c>
      <c r="MLQ3236" s="112" t="s">
        <v>3</v>
      </c>
      <c r="MLR3236" s="112" t="s">
        <v>50</v>
      </c>
      <c r="MLS3236" s="112" t="s">
        <v>52</v>
      </c>
      <c r="MLT3236" s="112" t="s">
        <v>13</v>
      </c>
      <c r="MLU3236" s="235" t="s">
        <v>189</v>
      </c>
      <c r="MLV3236" s="112" t="s">
        <v>0</v>
      </c>
      <c r="MLW3236" s="112" t="s">
        <v>1</v>
      </c>
      <c r="MLX3236" s="112" t="s">
        <v>2</v>
      </c>
      <c r="MLY3236" s="112" t="s">
        <v>3</v>
      </c>
      <c r="MLZ3236" s="112" t="s">
        <v>50</v>
      </c>
      <c r="MMA3236" s="112" t="s">
        <v>52</v>
      </c>
      <c r="MMB3236" s="112" t="s">
        <v>13</v>
      </c>
      <c r="MMC3236" s="235" t="s">
        <v>189</v>
      </c>
      <c r="MMD3236" s="112" t="s">
        <v>0</v>
      </c>
      <c r="MME3236" s="112" t="s">
        <v>1</v>
      </c>
      <c r="MMF3236" s="112" t="s">
        <v>2</v>
      </c>
      <c r="MMG3236" s="112" t="s">
        <v>3</v>
      </c>
      <c r="MMH3236" s="112" t="s">
        <v>50</v>
      </c>
      <c r="MMI3236" s="112" t="s">
        <v>52</v>
      </c>
      <c r="MMJ3236" s="112" t="s">
        <v>13</v>
      </c>
      <c r="MMK3236" s="235" t="s">
        <v>189</v>
      </c>
      <c r="MML3236" s="112" t="s">
        <v>0</v>
      </c>
      <c r="MMM3236" s="112" t="s">
        <v>1</v>
      </c>
      <c r="MMN3236" s="112" t="s">
        <v>2</v>
      </c>
      <c r="MMO3236" s="112" t="s">
        <v>3</v>
      </c>
      <c r="MMP3236" s="112" t="s">
        <v>50</v>
      </c>
      <c r="MMQ3236" s="112" t="s">
        <v>52</v>
      </c>
      <c r="MMR3236" s="112" t="s">
        <v>13</v>
      </c>
      <c r="MMS3236" s="235" t="s">
        <v>189</v>
      </c>
      <c r="MMT3236" s="112" t="s">
        <v>0</v>
      </c>
      <c r="MMU3236" s="112" t="s">
        <v>1</v>
      </c>
      <c r="MMV3236" s="112" t="s">
        <v>2</v>
      </c>
      <c r="MMW3236" s="112" t="s">
        <v>3</v>
      </c>
      <c r="MMX3236" s="112" t="s">
        <v>50</v>
      </c>
      <c r="MMY3236" s="112" t="s">
        <v>52</v>
      </c>
      <c r="MMZ3236" s="112" t="s">
        <v>13</v>
      </c>
      <c r="MNA3236" s="235" t="s">
        <v>189</v>
      </c>
      <c r="MNB3236" s="112" t="s">
        <v>0</v>
      </c>
      <c r="MNC3236" s="112" t="s">
        <v>1</v>
      </c>
      <c r="MND3236" s="112" t="s">
        <v>2</v>
      </c>
      <c r="MNE3236" s="112" t="s">
        <v>3</v>
      </c>
      <c r="MNF3236" s="112" t="s">
        <v>50</v>
      </c>
      <c r="MNG3236" s="112" t="s">
        <v>52</v>
      </c>
      <c r="MNH3236" s="112" t="s">
        <v>13</v>
      </c>
      <c r="MNI3236" s="235" t="s">
        <v>189</v>
      </c>
      <c r="MNJ3236" s="112" t="s">
        <v>0</v>
      </c>
      <c r="MNK3236" s="112" t="s">
        <v>1</v>
      </c>
      <c r="MNL3236" s="112" t="s">
        <v>2</v>
      </c>
      <c r="MNM3236" s="112" t="s">
        <v>3</v>
      </c>
      <c r="MNN3236" s="112" t="s">
        <v>50</v>
      </c>
      <c r="MNO3236" s="112" t="s">
        <v>52</v>
      </c>
      <c r="MNP3236" s="112" t="s">
        <v>13</v>
      </c>
      <c r="MNQ3236" s="235" t="s">
        <v>189</v>
      </c>
      <c r="MNR3236" s="112" t="s">
        <v>0</v>
      </c>
      <c r="MNS3236" s="112" t="s">
        <v>1</v>
      </c>
      <c r="MNT3236" s="112" t="s">
        <v>2</v>
      </c>
      <c r="MNU3236" s="112" t="s">
        <v>3</v>
      </c>
      <c r="MNV3236" s="112" t="s">
        <v>50</v>
      </c>
      <c r="MNW3236" s="112" t="s">
        <v>52</v>
      </c>
      <c r="MNX3236" s="112" t="s">
        <v>13</v>
      </c>
      <c r="MNY3236" s="235" t="s">
        <v>189</v>
      </c>
      <c r="MNZ3236" s="112" t="s">
        <v>0</v>
      </c>
      <c r="MOA3236" s="112" t="s">
        <v>1</v>
      </c>
      <c r="MOB3236" s="112" t="s">
        <v>2</v>
      </c>
      <c r="MOC3236" s="112" t="s">
        <v>3</v>
      </c>
      <c r="MOD3236" s="112" t="s">
        <v>50</v>
      </c>
      <c r="MOE3236" s="112" t="s">
        <v>52</v>
      </c>
      <c r="MOF3236" s="112" t="s">
        <v>13</v>
      </c>
      <c r="MOG3236" s="235" t="s">
        <v>189</v>
      </c>
      <c r="MOH3236" s="112" t="s">
        <v>0</v>
      </c>
      <c r="MOI3236" s="112" t="s">
        <v>1</v>
      </c>
      <c r="MOJ3236" s="112" t="s">
        <v>2</v>
      </c>
      <c r="MOK3236" s="112" t="s">
        <v>3</v>
      </c>
      <c r="MOL3236" s="112" t="s">
        <v>50</v>
      </c>
      <c r="MOM3236" s="112" t="s">
        <v>52</v>
      </c>
      <c r="MON3236" s="112" t="s">
        <v>13</v>
      </c>
      <c r="MOO3236" s="235" t="s">
        <v>189</v>
      </c>
      <c r="MOP3236" s="112" t="s">
        <v>0</v>
      </c>
      <c r="MOQ3236" s="112" t="s">
        <v>1</v>
      </c>
      <c r="MOR3236" s="112" t="s">
        <v>2</v>
      </c>
      <c r="MOS3236" s="112" t="s">
        <v>3</v>
      </c>
      <c r="MOT3236" s="112" t="s">
        <v>50</v>
      </c>
      <c r="MOU3236" s="112" t="s">
        <v>52</v>
      </c>
      <c r="MOV3236" s="112" t="s">
        <v>13</v>
      </c>
      <c r="MOW3236" s="235" t="s">
        <v>189</v>
      </c>
      <c r="MOX3236" s="112" t="s">
        <v>0</v>
      </c>
      <c r="MOY3236" s="112" t="s">
        <v>1</v>
      </c>
      <c r="MOZ3236" s="112" t="s">
        <v>2</v>
      </c>
      <c r="MPA3236" s="112" t="s">
        <v>3</v>
      </c>
      <c r="MPB3236" s="112" t="s">
        <v>50</v>
      </c>
      <c r="MPC3236" s="112" t="s">
        <v>52</v>
      </c>
      <c r="MPD3236" s="112" t="s">
        <v>13</v>
      </c>
      <c r="MPE3236" s="235" t="s">
        <v>189</v>
      </c>
      <c r="MPF3236" s="112" t="s">
        <v>0</v>
      </c>
      <c r="MPG3236" s="112" t="s">
        <v>1</v>
      </c>
      <c r="MPH3236" s="112" t="s">
        <v>2</v>
      </c>
      <c r="MPI3236" s="112" t="s">
        <v>3</v>
      </c>
      <c r="MPJ3236" s="112" t="s">
        <v>50</v>
      </c>
      <c r="MPK3236" s="112" t="s">
        <v>52</v>
      </c>
      <c r="MPL3236" s="112" t="s">
        <v>13</v>
      </c>
      <c r="MPM3236" s="235" t="s">
        <v>189</v>
      </c>
      <c r="MPN3236" s="112" t="s">
        <v>0</v>
      </c>
      <c r="MPO3236" s="112" t="s">
        <v>1</v>
      </c>
      <c r="MPP3236" s="112" t="s">
        <v>2</v>
      </c>
      <c r="MPQ3236" s="112" t="s">
        <v>3</v>
      </c>
      <c r="MPR3236" s="112" t="s">
        <v>50</v>
      </c>
      <c r="MPS3236" s="112" t="s">
        <v>52</v>
      </c>
      <c r="MPT3236" s="112" t="s">
        <v>13</v>
      </c>
      <c r="MPU3236" s="235" t="s">
        <v>189</v>
      </c>
      <c r="MPV3236" s="112" t="s">
        <v>0</v>
      </c>
      <c r="MPW3236" s="112" t="s">
        <v>1</v>
      </c>
      <c r="MPX3236" s="112" t="s">
        <v>2</v>
      </c>
      <c r="MPY3236" s="112" t="s">
        <v>3</v>
      </c>
      <c r="MPZ3236" s="112" t="s">
        <v>50</v>
      </c>
      <c r="MQA3236" s="112" t="s">
        <v>52</v>
      </c>
      <c r="MQB3236" s="112" t="s">
        <v>13</v>
      </c>
      <c r="MQC3236" s="235" t="s">
        <v>189</v>
      </c>
      <c r="MQD3236" s="112" t="s">
        <v>0</v>
      </c>
      <c r="MQE3236" s="112" t="s">
        <v>1</v>
      </c>
      <c r="MQF3236" s="112" t="s">
        <v>2</v>
      </c>
      <c r="MQG3236" s="112" t="s">
        <v>3</v>
      </c>
      <c r="MQH3236" s="112" t="s">
        <v>50</v>
      </c>
      <c r="MQI3236" s="112" t="s">
        <v>52</v>
      </c>
      <c r="MQJ3236" s="112" t="s">
        <v>13</v>
      </c>
      <c r="MQK3236" s="235" t="s">
        <v>189</v>
      </c>
      <c r="MQL3236" s="112" t="s">
        <v>0</v>
      </c>
      <c r="MQM3236" s="112" t="s">
        <v>1</v>
      </c>
      <c r="MQN3236" s="112" t="s">
        <v>2</v>
      </c>
      <c r="MQO3236" s="112" t="s">
        <v>3</v>
      </c>
      <c r="MQP3236" s="112" t="s">
        <v>50</v>
      </c>
      <c r="MQQ3236" s="112" t="s">
        <v>52</v>
      </c>
      <c r="MQR3236" s="112" t="s">
        <v>13</v>
      </c>
      <c r="MQS3236" s="235" t="s">
        <v>189</v>
      </c>
      <c r="MQT3236" s="112" t="s">
        <v>0</v>
      </c>
      <c r="MQU3236" s="112" t="s">
        <v>1</v>
      </c>
      <c r="MQV3236" s="112" t="s">
        <v>2</v>
      </c>
      <c r="MQW3236" s="112" t="s">
        <v>3</v>
      </c>
      <c r="MQX3236" s="112" t="s">
        <v>50</v>
      </c>
      <c r="MQY3236" s="112" t="s">
        <v>52</v>
      </c>
      <c r="MQZ3236" s="112" t="s">
        <v>13</v>
      </c>
      <c r="MRA3236" s="235" t="s">
        <v>189</v>
      </c>
      <c r="MRB3236" s="112" t="s">
        <v>0</v>
      </c>
      <c r="MRC3236" s="112" t="s">
        <v>1</v>
      </c>
      <c r="MRD3236" s="112" t="s">
        <v>2</v>
      </c>
      <c r="MRE3236" s="112" t="s">
        <v>3</v>
      </c>
      <c r="MRF3236" s="112" t="s">
        <v>50</v>
      </c>
      <c r="MRG3236" s="112" t="s">
        <v>52</v>
      </c>
      <c r="MRH3236" s="112" t="s">
        <v>13</v>
      </c>
      <c r="MRI3236" s="235" t="s">
        <v>189</v>
      </c>
      <c r="MRJ3236" s="112" t="s">
        <v>0</v>
      </c>
      <c r="MRK3236" s="112" t="s">
        <v>1</v>
      </c>
      <c r="MRL3236" s="112" t="s">
        <v>2</v>
      </c>
      <c r="MRM3236" s="112" t="s">
        <v>3</v>
      </c>
      <c r="MRN3236" s="112" t="s">
        <v>50</v>
      </c>
      <c r="MRO3236" s="112" t="s">
        <v>52</v>
      </c>
      <c r="MRP3236" s="112" t="s">
        <v>13</v>
      </c>
      <c r="MRQ3236" s="235" t="s">
        <v>189</v>
      </c>
      <c r="MRR3236" s="112" t="s">
        <v>0</v>
      </c>
      <c r="MRS3236" s="112" t="s">
        <v>1</v>
      </c>
      <c r="MRT3236" s="112" t="s">
        <v>2</v>
      </c>
      <c r="MRU3236" s="112" t="s">
        <v>3</v>
      </c>
      <c r="MRV3236" s="112" t="s">
        <v>50</v>
      </c>
      <c r="MRW3236" s="112" t="s">
        <v>52</v>
      </c>
      <c r="MRX3236" s="112" t="s">
        <v>13</v>
      </c>
      <c r="MRY3236" s="235" t="s">
        <v>189</v>
      </c>
      <c r="MRZ3236" s="112" t="s">
        <v>0</v>
      </c>
      <c r="MSA3236" s="112" t="s">
        <v>1</v>
      </c>
      <c r="MSB3236" s="112" t="s">
        <v>2</v>
      </c>
      <c r="MSC3236" s="112" t="s">
        <v>3</v>
      </c>
      <c r="MSD3236" s="112" t="s">
        <v>50</v>
      </c>
      <c r="MSE3236" s="112" t="s">
        <v>52</v>
      </c>
      <c r="MSF3236" s="112" t="s">
        <v>13</v>
      </c>
      <c r="MSG3236" s="235" t="s">
        <v>189</v>
      </c>
      <c r="MSH3236" s="112" t="s">
        <v>0</v>
      </c>
      <c r="MSI3236" s="112" t="s">
        <v>1</v>
      </c>
      <c r="MSJ3236" s="112" t="s">
        <v>2</v>
      </c>
      <c r="MSK3236" s="112" t="s">
        <v>3</v>
      </c>
      <c r="MSL3236" s="112" t="s">
        <v>50</v>
      </c>
      <c r="MSM3236" s="112" t="s">
        <v>52</v>
      </c>
      <c r="MSN3236" s="112" t="s">
        <v>13</v>
      </c>
      <c r="MSO3236" s="235" t="s">
        <v>189</v>
      </c>
      <c r="MSP3236" s="112" t="s">
        <v>0</v>
      </c>
      <c r="MSQ3236" s="112" t="s">
        <v>1</v>
      </c>
      <c r="MSR3236" s="112" t="s">
        <v>2</v>
      </c>
      <c r="MSS3236" s="112" t="s">
        <v>3</v>
      </c>
      <c r="MST3236" s="112" t="s">
        <v>50</v>
      </c>
      <c r="MSU3236" s="112" t="s">
        <v>52</v>
      </c>
      <c r="MSV3236" s="112" t="s">
        <v>13</v>
      </c>
      <c r="MSW3236" s="235" t="s">
        <v>189</v>
      </c>
      <c r="MSX3236" s="112" t="s">
        <v>0</v>
      </c>
      <c r="MSY3236" s="112" t="s">
        <v>1</v>
      </c>
      <c r="MSZ3236" s="112" t="s">
        <v>2</v>
      </c>
      <c r="MTA3236" s="112" t="s">
        <v>3</v>
      </c>
      <c r="MTB3236" s="112" t="s">
        <v>50</v>
      </c>
      <c r="MTC3236" s="112" t="s">
        <v>52</v>
      </c>
      <c r="MTD3236" s="112" t="s">
        <v>13</v>
      </c>
      <c r="MTE3236" s="235" t="s">
        <v>189</v>
      </c>
      <c r="MTF3236" s="112" t="s">
        <v>0</v>
      </c>
      <c r="MTG3236" s="112" t="s">
        <v>1</v>
      </c>
      <c r="MTH3236" s="112" t="s">
        <v>2</v>
      </c>
      <c r="MTI3236" s="112" t="s">
        <v>3</v>
      </c>
      <c r="MTJ3236" s="112" t="s">
        <v>50</v>
      </c>
      <c r="MTK3236" s="112" t="s">
        <v>52</v>
      </c>
      <c r="MTL3236" s="112" t="s">
        <v>13</v>
      </c>
      <c r="MTM3236" s="235" t="s">
        <v>189</v>
      </c>
      <c r="MTN3236" s="112" t="s">
        <v>0</v>
      </c>
      <c r="MTO3236" s="112" t="s">
        <v>1</v>
      </c>
      <c r="MTP3236" s="112" t="s">
        <v>2</v>
      </c>
      <c r="MTQ3236" s="112" t="s">
        <v>3</v>
      </c>
      <c r="MTR3236" s="112" t="s">
        <v>50</v>
      </c>
      <c r="MTS3236" s="112" t="s">
        <v>52</v>
      </c>
      <c r="MTT3236" s="112" t="s">
        <v>13</v>
      </c>
      <c r="MTU3236" s="235" t="s">
        <v>189</v>
      </c>
      <c r="MTV3236" s="112" t="s">
        <v>0</v>
      </c>
      <c r="MTW3236" s="112" t="s">
        <v>1</v>
      </c>
      <c r="MTX3236" s="112" t="s">
        <v>2</v>
      </c>
      <c r="MTY3236" s="112" t="s">
        <v>3</v>
      </c>
      <c r="MTZ3236" s="112" t="s">
        <v>50</v>
      </c>
      <c r="MUA3236" s="112" t="s">
        <v>52</v>
      </c>
      <c r="MUB3236" s="112" t="s">
        <v>13</v>
      </c>
      <c r="MUC3236" s="235" t="s">
        <v>189</v>
      </c>
      <c r="MUD3236" s="112" t="s">
        <v>0</v>
      </c>
      <c r="MUE3236" s="112" t="s">
        <v>1</v>
      </c>
      <c r="MUF3236" s="112" t="s">
        <v>2</v>
      </c>
      <c r="MUG3236" s="112" t="s">
        <v>3</v>
      </c>
      <c r="MUH3236" s="112" t="s">
        <v>50</v>
      </c>
      <c r="MUI3236" s="112" t="s">
        <v>52</v>
      </c>
      <c r="MUJ3236" s="112" t="s">
        <v>13</v>
      </c>
      <c r="MUK3236" s="235" t="s">
        <v>189</v>
      </c>
      <c r="MUL3236" s="112" t="s">
        <v>0</v>
      </c>
      <c r="MUM3236" s="112" t="s">
        <v>1</v>
      </c>
      <c r="MUN3236" s="112" t="s">
        <v>2</v>
      </c>
      <c r="MUO3236" s="112" t="s">
        <v>3</v>
      </c>
      <c r="MUP3236" s="112" t="s">
        <v>50</v>
      </c>
      <c r="MUQ3236" s="112" t="s">
        <v>52</v>
      </c>
      <c r="MUR3236" s="112" t="s">
        <v>13</v>
      </c>
      <c r="MUS3236" s="235" t="s">
        <v>189</v>
      </c>
      <c r="MUT3236" s="112" t="s">
        <v>0</v>
      </c>
      <c r="MUU3236" s="112" t="s">
        <v>1</v>
      </c>
      <c r="MUV3236" s="112" t="s">
        <v>2</v>
      </c>
      <c r="MUW3236" s="112" t="s">
        <v>3</v>
      </c>
      <c r="MUX3236" s="112" t="s">
        <v>50</v>
      </c>
      <c r="MUY3236" s="112" t="s">
        <v>52</v>
      </c>
      <c r="MUZ3236" s="112" t="s">
        <v>13</v>
      </c>
      <c r="MVA3236" s="235" t="s">
        <v>189</v>
      </c>
      <c r="MVB3236" s="112" t="s">
        <v>0</v>
      </c>
      <c r="MVC3236" s="112" t="s">
        <v>1</v>
      </c>
      <c r="MVD3236" s="112" t="s">
        <v>2</v>
      </c>
      <c r="MVE3236" s="112" t="s">
        <v>3</v>
      </c>
      <c r="MVF3236" s="112" t="s">
        <v>50</v>
      </c>
      <c r="MVG3236" s="112" t="s">
        <v>52</v>
      </c>
      <c r="MVH3236" s="112" t="s">
        <v>13</v>
      </c>
      <c r="MVI3236" s="235" t="s">
        <v>189</v>
      </c>
      <c r="MVJ3236" s="112" t="s">
        <v>0</v>
      </c>
      <c r="MVK3236" s="112" t="s">
        <v>1</v>
      </c>
      <c r="MVL3236" s="112" t="s">
        <v>2</v>
      </c>
      <c r="MVM3236" s="112" t="s">
        <v>3</v>
      </c>
      <c r="MVN3236" s="112" t="s">
        <v>50</v>
      </c>
      <c r="MVO3236" s="112" t="s">
        <v>52</v>
      </c>
      <c r="MVP3236" s="112" t="s">
        <v>13</v>
      </c>
      <c r="MVQ3236" s="235" t="s">
        <v>189</v>
      </c>
      <c r="MVR3236" s="112" t="s">
        <v>0</v>
      </c>
      <c r="MVS3236" s="112" t="s">
        <v>1</v>
      </c>
      <c r="MVT3236" s="112" t="s">
        <v>2</v>
      </c>
      <c r="MVU3236" s="112" t="s">
        <v>3</v>
      </c>
      <c r="MVV3236" s="112" t="s">
        <v>50</v>
      </c>
      <c r="MVW3236" s="112" t="s">
        <v>52</v>
      </c>
      <c r="MVX3236" s="112" t="s">
        <v>13</v>
      </c>
      <c r="MVY3236" s="235" t="s">
        <v>189</v>
      </c>
      <c r="MVZ3236" s="112" t="s">
        <v>0</v>
      </c>
      <c r="MWA3236" s="112" t="s">
        <v>1</v>
      </c>
      <c r="MWB3236" s="112" t="s">
        <v>2</v>
      </c>
      <c r="MWC3236" s="112" t="s">
        <v>3</v>
      </c>
      <c r="MWD3236" s="112" t="s">
        <v>50</v>
      </c>
      <c r="MWE3236" s="112" t="s">
        <v>52</v>
      </c>
      <c r="MWF3236" s="112" t="s">
        <v>13</v>
      </c>
      <c r="MWG3236" s="235" t="s">
        <v>189</v>
      </c>
      <c r="MWH3236" s="112" t="s">
        <v>0</v>
      </c>
      <c r="MWI3236" s="112" t="s">
        <v>1</v>
      </c>
      <c r="MWJ3236" s="112" t="s">
        <v>2</v>
      </c>
      <c r="MWK3236" s="112" t="s">
        <v>3</v>
      </c>
      <c r="MWL3236" s="112" t="s">
        <v>50</v>
      </c>
      <c r="MWM3236" s="112" t="s">
        <v>52</v>
      </c>
      <c r="MWN3236" s="112" t="s">
        <v>13</v>
      </c>
      <c r="MWO3236" s="235" t="s">
        <v>189</v>
      </c>
      <c r="MWP3236" s="112" t="s">
        <v>0</v>
      </c>
      <c r="MWQ3236" s="112" t="s">
        <v>1</v>
      </c>
      <c r="MWR3236" s="112" t="s">
        <v>2</v>
      </c>
      <c r="MWS3236" s="112" t="s">
        <v>3</v>
      </c>
      <c r="MWT3236" s="112" t="s">
        <v>50</v>
      </c>
      <c r="MWU3236" s="112" t="s">
        <v>52</v>
      </c>
      <c r="MWV3236" s="112" t="s">
        <v>13</v>
      </c>
      <c r="MWW3236" s="235" t="s">
        <v>189</v>
      </c>
      <c r="MWX3236" s="112" t="s">
        <v>0</v>
      </c>
      <c r="MWY3236" s="112" t="s">
        <v>1</v>
      </c>
      <c r="MWZ3236" s="112" t="s">
        <v>2</v>
      </c>
      <c r="MXA3236" s="112" t="s">
        <v>3</v>
      </c>
      <c r="MXB3236" s="112" t="s">
        <v>50</v>
      </c>
      <c r="MXC3236" s="112" t="s">
        <v>52</v>
      </c>
      <c r="MXD3236" s="112" t="s">
        <v>13</v>
      </c>
      <c r="MXE3236" s="235" t="s">
        <v>189</v>
      </c>
      <c r="MXF3236" s="112" t="s">
        <v>0</v>
      </c>
      <c r="MXG3236" s="112" t="s">
        <v>1</v>
      </c>
      <c r="MXH3236" s="112" t="s">
        <v>2</v>
      </c>
      <c r="MXI3236" s="112" t="s">
        <v>3</v>
      </c>
      <c r="MXJ3236" s="112" t="s">
        <v>50</v>
      </c>
      <c r="MXK3236" s="112" t="s">
        <v>52</v>
      </c>
      <c r="MXL3236" s="112" t="s">
        <v>13</v>
      </c>
      <c r="MXM3236" s="235" t="s">
        <v>189</v>
      </c>
      <c r="MXN3236" s="112" t="s">
        <v>0</v>
      </c>
      <c r="MXO3236" s="112" t="s">
        <v>1</v>
      </c>
      <c r="MXP3236" s="112" t="s">
        <v>2</v>
      </c>
      <c r="MXQ3236" s="112" t="s">
        <v>3</v>
      </c>
      <c r="MXR3236" s="112" t="s">
        <v>50</v>
      </c>
      <c r="MXS3236" s="112" t="s">
        <v>52</v>
      </c>
      <c r="MXT3236" s="112" t="s">
        <v>13</v>
      </c>
      <c r="MXU3236" s="235" t="s">
        <v>189</v>
      </c>
      <c r="MXV3236" s="112" t="s">
        <v>0</v>
      </c>
      <c r="MXW3236" s="112" t="s">
        <v>1</v>
      </c>
      <c r="MXX3236" s="112" t="s">
        <v>2</v>
      </c>
      <c r="MXY3236" s="112" t="s">
        <v>3</v>
      </c>
      <c r="MXZ3236" s="112" t="s">
        <v>50</v>
      </c>
      <c r="MYA3236" s="112" t="s">
        <v>52</v>
      </c>
      <c r="MYB3236" s="112" t="s">
        <v>13</v>
      </c>
      <c r="MYC3236" s="235" t="s">
        <v>189</v>
      </c>
      <c r="MYD3236" s="112" t="s">
        <v>0</v>
      </c>
      <c r="MYE3236" s="112" t="s">
        <v>1</v>
      </c>
      <c r="MYF3236" s="112" t="s">
        <v>2</v>
      </c>
      <c r="MYG3236" s="112" t="s">
        <v>3</v>
      </c>
      <c r="MYH3236" s="112" t="s">
        <v>50</v>
      </c>
      <c r="MYI3236" s="112" t="s">
        <v>52</v>
      </c>
      <c r="MYJ3236" s="112" t="s">
        <v>13</v>
      </c>
      <c r="MYK3236" s="235" t="s">
        <v>189</v>
      </c>
      <c r="MYL3236" s="112" t="s">
        <v>0</v>
      </c>
      <c r="MYM3236" s="112" t="s">
        <v>1</v>
      </c>
      <c r="MYN3236" s="112" t="s">
        <v>2</v>
      </c>
      <c r="MYO3236" s="112" t="s">
        <v>3</v>
      </c>
      <c r="MYP3236" s="112" t="s">
        <v>50</v>
      </c>
      <c r="MYQ3236" s="112" t="s">
        <v>52</v>
      </c>
      <c r="MYR3236" s="112" t="s">
        <v>13</v>
      </c>
      <c r="MYS3236" s="235" t="s">
        <v>189</v>
      </c>
      <c r="MYT3236" s="112" t="s">
        <v>0</v>
      </c>
      <c r="MYU3236" s="112" t="s">
        <v>1</v>
      </c>
      <c r="MYV3236" s="112" t="s">
        <v>2</v>
      </c>
      <c r="MYW3236" s="112" t="s">
        <v>3</v>
      </c>
      <c r="MYX3236" s="112" t="s">
        <v>50</v>
      </c>
      <c r="MYY3236" s="112" t="s">
        <v>52</v>
      </c>
      <c r="MYZ3236" s="112" t="s">
        <v>13</v>
      </c>
      <c r="MZA3236" s="235" t="s">
        <v>189</v>
      </c>
      <c r="MZB3236" s="112" t="s">
        <v>0</v>
      </c>
      <c r="MZC3236" s="112" t="s">
        <v>1</v>
      </c>
      <c r="MZD3236" s="112" t="s">
        <v>2</v>
      </c>
      <c r="MZE3236" s="112" t="s">
        <v>3</v>
      </c>
      <c r="MZF3236" s="112" t="s">
        <v>50</v>
      </c>
      <c r="MZG3236" s="112" t="s">
        <v>52</v>
      </c>
      <c r="MZH3236" s="112" t="s">
        <v>13</v>
      </c>
      <c r="MZI3236" s="235" t="s">
        <v>189</v>
      </c>
      <c r="MZJ3236" s="112" t="s">
        <v>0</v>
      </c>
      <c r="MZK3236" s="112" t="s">
        <v>1</v>
      </c>
      <c r="MZL3236" s="112" t="s">
        <v>2</v>
      </c>
      <c r="MZM3236" s="112" t="s">
        <v>3</v>
      </c>
      <c r="MZN3236" s="112" t="s">
        <v>50</v>
      </c>
      <c r="MZO3236" s="112" t="s">
        <v>52</v>
      </c>
      <c r="MZP3236" s="112" t="s">
        <v>13</v>
      </c>
      <c r="MZQ3236" s="235" t="s">
        <v>189</v>
      </c>
      <c r="MZR3236" s="112" t="s">
        <v>0</v>
      </c>
      <c r="MZS3236" s="112" t="s">
        <v>1</v>
      </c>
      <c r="MZT3236" s="112" t="s">
        <v>2</v>
      </c>
      <c r="MZU3236" s="112" t="s">
        <v>3</v>
      </c>
      <c r="MZV3236" s="112" t="s">
        <v>50</v>
      </c>
      <c r="MZW3236" s="112" t="s">
        <v>52</v>
      </c>
      <c r="MZX3236" s="112" t="s">
        <v>13</v>
      </c>
      <c r="MZY3236" s="235" t="s">
        <v>189</v>
      </c>
      <c r="MZZ3236" s="112" t="s">
        <v>0</v>
      </c>
      <c r="NAA3236" s="112" t="s">
        <v>1</v>
      </c>
      <c r="NAB3236" s="112" t="s">
        <v>2</v>
      </c>
      <c r="NAC3236" s="112" t="s">
        <v>3</v>
      </c>
      <c r="NAD3236" s="112" t="s">
        <v>50</v>
      </c>
      <c r="NAE3236" s="112" t="s">
        <v>52</v>
      </c>
      <c r="NAF3236" s="112" t="s">
        <v>13</v>
      </c>
      <c r="NAG3236" s="235" t="s">
        <v>189</v>
      </c>
      <c r="NAH3236" s="112" t="s">
        <v>0</v>
      </c>
      <c r="NAI3236" s="112" t="s">
        <v>1</v>
      </c>
      <c r="NAJ3236" s="112" t="s">
        <v>2</v>
      </c>
      <c r="NAK3236" s="112" t="s">
        <v>3</v>
      </c>
      <c r="NAL3236" s="112" t="s">
        <v>50</v>
      </c>
      <c r="NAM3236" s="112" t="s">
        <v>52</v>
      </c>
      <c r="NAN3236" s="112" t="s">
        <v>13</v>
      </c>
      <c r="NAO3236" s="235" t="s">
        <v>189</v>
      </c>
      <c r="NAP3236" s="112" t="s">
        <v>0</v>
      </c>
      <c r="NAQ3236" s="112" t="s">
        <v>1</v>
      </c>
      <c r="NAR3236" s="112" t="s">
        <v>2</v>
      </c>
      <c r="NAS3236" s="112" t="s">
        <v>3</v>
      </c>
      <c r="NAT3236" s="112" t="s">
        <v>50</v>
      </c>
      <c r="NAU3236" s="112" t="s">
        <v>52</v>
      </c>
      <c r="NAV3236" s="112" t="s">
        <v>13</v>
      </c>
      <c r="NAW3236" s="235" t="s">
        <v>189</v>
      </c>
      <c r="NAX3236" s="112" t="s">
        <v>0</v>
      </c>
      <c r="NAY3236" s="112" t="s">
        <v>1</v>
      </c>
      <c r="NAZ3236" s="112" t="s">
        <v>2</v>
      </c>
      <c r="NBA3236" s="112" t="s">
        <v>3</v>
      </c>
      <c r="NBB3236" s="112" t="s">
        <v>50</v>
      </c>
      <c r="NBC3236" s="112" t="s">
        <v>52</v>
      </c>
      <c r="NBD3236" s="112" t="s">
        <v>13</v>
      </c>
      <c r="NBE3236" s="235" t="s">
        <v>189</v>
      </c>
      <c r="NBF3236" s="112" t="s">
        <v>0</v>
      </c>
      <c r="NBG3236" s="112" t="s">
        <v>1</v>
      </c>
      <c r="NBH3236" s="112" t="s">
        <v>2</v>
      </c>
      <c r="NBI3236" s="112" t="s">
        <v>3</v>
      </c>
      <c r="NBJ3236" s="112" t="s">
        <v>50</v>
      </c>
      <c r="NBK3236" s="112" t="s">
        <v>52</v>
      </c>
      <c r="NBL3236" s="112" t="s">
        <v>13</v>
      </c>
      <c r="NBM3236" s="235" t="s">
        <v>189</v>
      </c>
      <c r="NBN3236" s="112" t="s">
        <v>0</v>
      </c>
      <c r="NBO3236" s="112" t="s">
        <v>1</v>
      </c>
      <c r="NBP3236" s="112" t="s">
        <v>2</v>
      </c>
      <c r="NBQ3236" s="112" t="s">
        <v>3</v>
      </c>
      <c r="NBR3236" s="112" t="s">
        <v>50</v>
      </c>
      <c r="NBS3236" s="112" t="s">
        <v>52</v>
      </c>
      <c r="NBT3236" s="112" t="s">
        <v>13</v>
      </c>
      <c r="NBU3236" s="235" t="s">
        <v>189</v>
      </c>
      <c r="NBV3236" s="112" t="s">
        <v>0</v>
      </c>
      <c r="NBW3236" s="112" t="s">
        <v>1</v>
      </c>
      <c r="NBX3236" s="112" t="s">
        <v>2</v>
      </c>
      <c r="NBY3236" s="112" t="s">
        <v>3</v>
      </c>
      <c r="NBZ3236" s="112" t="s">
        <v>50</v>
      </c>
      <c r="NCA3236" s="112" t="s">
        <v>52</v>
      </c>
      <c r="NCB3236" s="112" t="s">
        <v>13</v>
      </c>
      <c r="NCC3236" s="235" t="s">
        <v>189</v>
      </c>
      <c r="NCD3236" s="112" t="s">
        <v>0</v>
      </c>
      <c r="NCE3236" s="112" t="s">
        <v>1</v>
      </c>
      <c r="NCF3236" s="112" t="s">
        <v>2</v>
      </c>
      <c r="NCG3236" s="112" t="s">
        <v>3</v>
      </c>
      <c r="NCH3236" s="112" t="s">
        <v>50</v>
      </c>
      <c r="NCI3236" s="112" t="s">
        <v>52</v>
      </c>
      <c r="NCJ3236" s="112" t="s">
        <v>13</v>
      </c>
      <c r="NCK3236" s="235" t="s">
        <v>189</v>
      </c>
      <c r="NCL3236" s="112" t="s">
        <v>0</v>
      </c>
      <c r="NCM3236" s="112" t="s">
        <v>1</v>
      </c>
      <c r="NCN3236" s="112" t="s">
        <v>2</v>
      </c>
      <c r="NCO3236" s="112" t="s">
        <v>3</v>
      </c>
      <c r="NCP3236" s="112" t="s">
        <v>50</v>
      </c>
      <c r="NCQ3236" s="112" t="s">
        <v>52</v>
      </c>
      <c r="NCR3236" s="112" t="s">
        <v>13</v>
      </c>
      <c r="NCS3236" s="235" t="s">
        <v>189</v>
      </c>
      <c r="NCT3236" s="112" t="s">
        <v>0</v>
      </c>
      <c r="NCU3236" s="112" t="s">
        <v>1</v>
      </c>
      <c r="NCV3236" s="112" t="s">
        <v>2</v>
      </c>
      <c r="NCW3236" s="112" t="s">
        <v>3</v>
      </c>
      <c r="NCX3236" s="112" t="s">
        <v>50</v>
      </c>
      <c r="NCY3236" s="112" t="s">
        <v>52</v>
      </c>
      <c r="NCZ3236" s="112" t="s">
        <v>13</v>
      </c>
      <c r="NDA3236" s="235" t="s">
        <v>189</v>
      </c>
      <c r="NDB3236" s="112" t="s">
        <v>0</v>
      </c>
      <c r="NDC3236" s="112" t="s">
        <v>1</v>
      </c>
      <c r="NDD3236" s="112" t="s">
        <v>2</v>
      </c>
      <c r="NDE3236" s="112" t="s">
        <v>3</v>
      </c>
      <c r="NDF3236" s="112" t="s">
        <v>50</v>
      </c>
      <c r="NDG3236" s="112" t="s">
        <v>52</v>
      </c>
      <c r="NDH3236" s="112" t="s">
        <v>13</v>
      </c>
      <c r="NDI3236" s="235" t="s">
        <v>189</v>
      </c>
      <c r="NDJ3236" s="112" t="s">
        <v>0</v>
      </c>
      <c r="NDK3236" s="112" t="s">
        <v>1</v>
      </c>
      <c r="NDL3236" s="112" t="s">
        <v>2</v>
      </c>
      <c r="NDM3236" s="112" t="s">
        <v>3</v>
      </c>
      <c r="NDN3236" s="112" t="s">
        <v>50</v>
      </c>
      <c r="NDO3236" s="112" t="s">
        <v>52</v>
      </c>
      <c r="NDP3236" s="112" t="s">
        <v>13</v>
      </c>
      <c r="NDQ3236" s="235" t="s">
        <v>189</v>
      </c>
      <c r="NDR3236" s="112" t="s">
        <v>0</v>
      </c>
      <c r="NDS3236" s="112" t="s">
        <v>1</v>
      </c>
      <c r="NDT3236" s="112" t="s">
        <v>2</v>
      </c>
      <c r="NDU3236" s="112" t="s">
        <v>3</v>
      </c>
      <c r="NDV3236" s="112" t="s">
        <v>50</v>
      </c>
      <c r="NDW3236" s="112" t="s">
        <v>52</v>
      </c>
      <c r="NDX3236" s="112" t="s">
        <v>13</v>
      </c>
      <c r="NDY3236" s="235" t="s">
        <v>189</v>
      </c>
      <c r="NDZ3236" s="112" t="s">
        <v>0</v>
      </c>
      <c r="NEA3236" s="112" t="s">
        <v>1</v>
      </c>
      <c r="NEB3236" s="112" t="s">
        <v>2</v>
      </c>
      <c r="NEC3236" s="112" t="s">
        <v>3</v>
      </c>
      <c r="NED3236" s="112" t="s">
        <v>50</v>
      </c>
      <c r="NEE3236" s="112" t="s">
        <v>52</v>
      </c>
      <c r="NEF3236" s="112" t="s">
        <v>13</v>
      </c>
      <c r="NEG3236" s="235" t="s">
        <v>189</v>
      </c>
      <c r="NEH3236" s="112" t="s">
        <v>0</v>
      </c>
      <c r="NEI3236" s="112" t="s">
        <v>1</v>
      </c>
      <c r="NEJ3236" s="112" t="s">
        <v>2</v>
      </c>
      <c r="NEK3236" s="112" t="s">
        <v>3</v>
      </c>
      <c r="NEL3236" s="112" t="s">
        <v>50</v>
      </c>
      <c r="NEM3236" s="112" t="s">
        <v>52</v>
      </c>
      <c r="NEN3236" s="112" t="s">
        <v>13</v>
      </c>
      <c r="NEO3236" s="235" t="s">
        <v>189</v>
      </c>
      <c r="NEP3236" s="112" t="s">
        <v>0</v>
      </c>
      <c r="NEQ3236" s="112" t="s">
        <v>1</v>
      </c>
      <c r="NER3236" s="112" t="s">
        <v>2</v>
      </c>
      <c r="NES3236" s="112" t="s">
        <v>3</v>
      </c>
      <c r="NET3236" s="112" t="s">
        <v>50</v>
      </c>
      <c r="NEU3236" s="112" t="s">
        <v>52</v>
      </c>
      <c r="NEV3236" s="112" t="s">
        <v>13</v>
      </c>
      <c r="NEW3236" s="235" t="s">
        <v>189</v>
      </c>
      <c r="NEX3236" s="112" t="s">
        <v>0</v>
      </c>
      <c r="NEY3236" s="112" t="s">
        <v>1</v>
      </c>
      <c r="NEZ3236" s="112" t="s">
        <v>2</v>
      </c>
      <c r="NFA3236" s="112" t="s">
        <v>3</v>
      </c>
      <c r="NFB3236" s="112" t="s">
        <v>50</v>
      </c>
      <c r="NFC3236" s="112" t="s">
        <v>52</v>
      </c>
      <c r="NFD3236" s="112" t="s">
        <v>13</v>
      </c>
      <c r="NFE3236" s="235" t="s">
        <v>189</v>
      </c>
      <c r="NFF3236" s="112" t="s">
        <v>0</v>
      </c>
      <c r="NFG3236" s="112" t="s">
        <v>1</v>
      </c>
      <c r="NFH3236" s="112" t="s">
        <v>2</v>
      </c>
      <c r="NFI3236" s="112" t="s">
        <v>3</v>
      </c>
      <c r="NFJ3236" s="112" t="s">
        <v>50</v>
      </c>
      <c r="NFK3236" s="112" t="s">
        <v>52</v>
      </c>
      <c r="NFL3236" s="112" t="s">
        <v>13</v>
      </c>
      <c r="NFM3236" s="235" t="s">
        <v>189</v>
      </c>
      <c r="NFN3236" s="112" t="s">
        <v>0</v>
      </c>
      <c r="NFO3236" s="112" t="s">
        <v>1</v>
      </c>
      <c r="NFP3236" s="112" t="s">
        <v>2</v>
      </c>
      <c r="NFQ3236" s="112" t="s">
        <v>3</v>
      </c>
      <c r="NFR3236" s="112" t="s">
        <v>50</v>
      </c>
      <c r="NFS3236" s="112" t="s">
        <v>52</v>
      </c>
      <c r="NFT3236" s="112" t="s">
        <v>13</v>
      </c>
      <c r="NFU3236" s="235" t="s">
        <v>189</v>
      </c>
      <c r="NFV3236" s="112" t="s">
        <v>0</v>
      </c>
      <c r="NFW3236" s="112" t="s">
        <v>1</v>
      </c>
      <c r="NFX3236" s="112" t="s">
        <v>2</v>
      </c>
      <c r="NFY3236" s="112" t="s">
        <v>3</v>
      </c>
      <c r="NFZ3236" s="112" t="s">
        <v>50</v>
      </c>
      <c r="NGA3236" s="112" t="s">
        <v>52</v>
      </c>
      <c r="NGB3236" s="112" t="s">
        <v>13</v>
      </c>
      <c r="NGC3236" s="235" t="s">
        <v>189</v>
      </c>
      <c r="NGD3236" s="112" t="s">
        <v>0</v>
      </c>
      <c r="NGE3236" s="112" t="s">
        <v>1</v>
      </c>
      <c r="NGF3236" s="112" t="s">
        <v>2</v>
      </c>
      <c r="NGG3236" s="112" t="s">
        <v>3</v>
      </c>
      <c r="NGH3236" s="112" t="s">
        <v>50</v>
      </c>
      <c r="NGI3236" s="112" t="s">
        <v>52</v>
      </c>
      <c r="NGJ3236" s="112" t="s">
        <v>13</v>
      </c>
      <c r="NGK3236" s="235" t="s">
        <v>189</v>
      </c>
      <c r="NGL3236" s="112" t="s">
        <v>0</v>
      </c>
      <c r="NGM3236" s="112" t="s">
        <v>1</v>
      </c>
      <c r="NGN3236" s="112" t="s">
        <v>2</v>
      </c>
      <c r="NGO3236" s="112" t="s">
        <v>3</v>
      </c>
      <c r="NGP3236" s="112" t="s">
        <v>50</v>
      </c>
      <c r="NGQ3236" s="112" t="s">
        <v>52</v>
      </c>
      <c r="NGR3236" s="112" t="s">
        <v>13</v>
      </c>
      <c r="NGS3236" s="235" t="s">
        <v>189</v>
      </c>
      <c r="NGT3236" s="112" t="s">
        <v>0</v>
      </c>
      <c r="NGU3236" s="112" t="s">
        <v>1</v>
      </c>
      <c r="NGV3236" s="112" t="s">
        <v>2</v>
      </c>
      <c r="NGW3236" s="112" t="s">
        <v>3</v>
      </c>
      <c r="NGX3236" s="112" t="s">
        <v>50</v>
      </c>
      <c r="NGY3236" s="112" t="s">
        <v>52</v>
      </c>
      <c r="NGZ3236" s="112" t="s">
        <v>13</v>
      </c>
      <c r="NHA3236" s="235" t="s">
        <v>189</v>
      </c>
      <c r="NHB3236" s="112" t="s">
        <v>0</v>
      </c>
      <c r="NHC3236" s="112" t="s">
        <v>1</v>
      </c>
      <c r="NHD3236" s="112" t="s">
        <v>2</v>
      </c>
      <c r="NHE3236" s="112" t="s">
        <v>3</v>
      </c>
      <c r="NHF3236" s="112" t="s">
        <v>50</v>
      </c>
      <c r="NHG3236" s="112" t="s">
        <v>52</v>
      </c>
      <c r="NHH3236" s="112" t="s">
        <v>13</v>
      </c>
      <c r="NHI3236" s="235" t="s">
        <v>189</v>
      </c>
      <c r="NHJ3236" s="112" t="s">
        <v>0</v>
      </c>
      <c r="NHK3236" s="112" t="s">
        <v>1</v>
      </c>
      <c r="NHL3236" s="112" t="s">
        <v>2</v>
      </c>
      <c r="NHM3236" s="112" t="s">
        <v>3</v>
      </c>
      <c r="NHN3236" s="112" t="s">
        <v>50</v>
      </c>
      <c r="NHO3236" s="112" t="s">
        <v>52</v>
      </c>
      <c r="NHP3236" s="112" t="s">
        <v>13</v>
      </c>
      <c r="NHQ3236" s="235" t="s">
        <v>189</v>
      </c>
      <c r="NHR3236" s="112" t="s">
        <v>0</v>
      </c>
      <c r="NHS3236" s="112" t="s">
        <v>1</v>
      </c>
      <c r="NHT3236" s="112" t="s">
        <v>2</v>
      </c>
      <c r="NHU3236" s="112" t="s">
        <v>3</v>
      </c>
      <c r="NHV3236" s="112" t="s">
        <v>50</v>
      </c>
      <c r="NHW3236" s="112" t="s">
        <v>52</v>
      </c>
      <c r="NHX3236" s="112" t="s">
        <v>13</v>
      </c>
      <c r="NHY3236" s="235" t="s">
        <v>189</v>
      </c>
      <c r="NHZ3236" s="112" t="s">
        <v>0</v>
      </c>
      <c r="NIA3236" s="112" t="s">
        <v>1</v>
      </c>
      <c r="NIB3236" s="112" t="s">
        <v>2</v>
      </c>
      <c r="NIC3236" s="112" t="s">
        <v>3</v>
      </c>
      <c r="NID3236" s="112" t="s">
        <v>50</v>
      </c>
      <c r="NIE3236" s="112" t="s">
        <v>52</v>
      </c>
      <c r="NIF3236" s="112" t="s">
        <v>13</v>
      </c>
      <c r="NIG3236" s="235" t="s">
        <v>189</v>
      </c>
      <c r="NIH3236" s="112" t="s">
        <v>0</v>
      </c>
      <c r="NII3236" s="112" t="s">
        <v>1</v>
      </c>
      <c r="NIJ3236" s="112" t="s">
        <v>2</v>
      </c>
      <c r="NIK3236" s="112" t="s">
        <v>3</v>
      </c>
      <c r="NIL3236" s="112" t="s">
        <v>50</v>
      </c>
      <c r="NIM3236" s="112" t="s">
        <v>52</v>
      </c>
      <c r="NIN3236" s="112" t="s">
        <v>13</v>
      </c>
      <c r="NIO3236" s="235" t="s">
        <v>189</v>
      </c>
      <c r="NIP3236" s="112" t="s">
        <v>0</v>
      </c>
      <c r="NIQ3236" s="112" t="s">
        <v>1</v>
      </c>
      <c r="NIR3236" s="112" t="s">
        <v>2</v>
      </c>
      <c r="NIS3236" s="112" t="s">
        <v>3</v>
      </c>
      <c r="NIT3236" s="112" t="s">
        <v>50</v>
      </c>
      <c r="NIU3236" s="112" t="s">
        <v>52</v>
      </c>
      <c r="NIV3236" s="112" t="s">
        <v>13</v>
      </c>
      <c r="NIW3236" s="235" t="s">
        <v>189</v>
      </c>
      <c r="NIX3236" s="112" t="s">
        <v>0</v>
      </c>
      <c r="NIY3236" s="112" t="s">
        <v>1</v>
      </c>
      <c r="NIZ3236" s="112" t="s">
        <v>2</v>
      </c>
      <c r="NJA3236" s="112" t="s">
        <v>3</v>
      </c>
      <c r="NJB3236" s="112" t="s">
        <v>50</v>
      </c>
      <c r="NJC3236" s="112" t="s">
        <v>52</v>
      </c>
      <c r="NJD3236" s="112" t="s">
        <v>13</v>
      </c>
      <c r="NJE3236" s="235" t="s">
        <v>189</v>
      </c>
      <c r="NJF3236" s="112" t="s">
        <v>0</v>
      </c>
      <c r="NJG3236" s="112" t="s">
        <v>1</v>
      </c>
      <c r="NJH3236" s="112" t="s">
        <v>2</v>
      </c>
      <c r="NJI3236" s="112" t="s">
        <v>3</v>
      </c>
      <c r="NJJ3236" s="112" t="s">
        <v>50</v>
      </c>
      <c r="NJK3236" s="112" t="s">
        <v>52</v>
      </c>
      <c r="NJL3236" s="112" t="s">
        <v>13</v>
      </c>
      <c r="NJM3236" s="235" t="s">
        <v>189</v>
      </c>
      <c r="NJN3236" s="112" t="s">
        <v>0</v>
      </c>
      <c r="NJO3236" s="112" t="s">
        <v>1</v>
      </c>
      <c r="NJP3236" s="112" t="s">
        <v>2</v>
      </c>
      <c r="NJQ3236" s="112" t="s">
        <v>3</v>
      </c>
      <c r="NJR3236" s="112" t="s">
        <v>50</v>
      </c>
      <c r="NJS3236" s="112" t="s">
        <v>52</v>
      </c>
      <c r="NJT3236" s="112" t="s">
        <v>13</v>
      </c>
      <c r="NJU3236" s="235" t="s">
        <v>189</v>
      </c>
      <c r="NJV3236" s="112" t="s">
        <v>0</v>
      </c>
      <c r="NJW3236" s="112" t="s">
        <v>1</v>
      </c>
      <c r="NJX3236" s="112" t="s">
        <v>2</v>
      </c>
      <c r="NJY3236" s="112" t="s">
        <v>3</v>
      </c>
      <c r="NJZ3236" s="112" t="s">
        <v>50</v>
      </c>
      <c r="NKA3236" s="112" t="s">
        <v>52</v>
      </c>
      <c r="NKB3236" s="112" t="s">
        <v>13</v>
      </c>
      <c r="NKC3236" s="235" t="s">
        <v>189</v>
      </c>
      <c r="NKD3236" s="112" t="s">
        <v>0</v>
      </c>
      <c r="NKE3236" s="112" t="s">
        <v>1</v>
      </c>
      <c r="NKF3236" s="112" t="s">
        <v>2</v>
      </c>
      <c r="NKG3236" s="112" t="s">
        <v>3</v>
      </c>
      <c r="NKH3236" s="112" t="s">
        <v>50</v>
      </c>
      <c r="NKI3236" s="112" t="s">
        <v>52</v>
      </c>
      <c r="NKJ3236" s="112" t="s">
        <v>13</v>
      </c>
      <c r="NKK3236" s="235" t="s">
        <v>189</v>
      </c>
      <c r="NKL3236" s="112" t="s">
        <v>0</v>
      </c>
      <c r="NKM3236" s="112" t="s">
        <v>1</v>
      </c>
      <c r="NKN3236" s="112" t="s">
        <v>2</v>
      </c>
      <c r="NKO3236" s="112" t="s">
        <v>3</v>
      </c>
      <c r="NKP3236" s="112" t="s">
        <v>50</v>
      </c>
      <c r="NKQ3236" s="112" t="s">
        <v>52</v>
      </c>
      <c r="NKR3236" s="112" t="s">
        <v>13</v>
      </c>
      <c r="NKS3236" s="235" t="s">
        <v>189</v>
      </c>
      <c r="NKT3236" s="112" t="s">
        <v>0</v>
      </c>
      <c r="NKU3236" s="112" t="s">
        <v>1</v>
      </c>
      <c r="NKV3236" s="112" t="s">
        <v>2</v>
      </c>
      <c r="NKW3236" s="112" t="s">
        <v>3</v>
      </c>
      <c r="NKX3236" s="112" t="s">
        <v>50</v>
      </c>
      <c r="NKY3236" s="112" t="s">
        <v>52</v>
      </c>
      <c r="NKZ3236" s="112" t="s">
        <v>13</v>
      </c>
      <c r="NLA3236" s="235" t="s">
        <v>189</v>
      </c>
      <c r="NLB3236" s="112" t="s">
        <v>0</v>
      </c>
      <c r="NLC3236" s="112" t="s">
        <v>1</v>
      </c>
      <c r="NLD3236" s="112" t="s">
        <v>2</v>
      </c>
      <c r="NLE3236" s="112" t="s">
        <v>3</v>
      </c>
      <c r="NLF3236" s="112" t="s">
        <v>50</v>
      </c>
      <c r="NLG3236" s="112" t="s">
        <v>52</v>
      </c>
      <c r="NLH3236" s="112" t="s">
        <v>13</v>
      </c>
      <c r="NLI3236" s="235" t="s">
        <v>189</v>
      </c>
      <c r="NLJ3236" s="112" t="s">
        <v>0</v>
      </c>
      <c r="NLK3236" s="112" t="s">
        <v>1</v>
      </c>
      <c r="NLL3236" s="112" t="s">
        <v>2</v>
      </c>
      <c r="NLM3236" s="112" t="s">
        <v>3</v>
      </c>
      <c r="NLN3236" s="112" t="s">
        <v>50</v>
      </c>
      <c r="NLO3236" s="112" t="s">
        <v>52</v>
      </c>
      <c r="NLP3236" s="112" t="s">
        <v>13</v>
      </c>
      <c r="NLQ3236" s="235" t="s">
        <v>189</v>
      </c>
      <c r="NLR3236" s="112" t="s">
        <v>0</v>
      </c>
      <c r="NLS3236" s="112" t="s">
        <v>1</v>
      </c>
      <c r="NLT3236" s="112" t="s">
        <v>2</v>
      </c>
      <c r="NLU3236" s="112" t="s">
        <v>3</v>
      </c>
      <c r="NLV3236" s="112" t="s">
        <v>50</v>
      </c>
      <c r="NLW3236" s="112" t="s">
        <v>52</v>
      </c>
      <c r="NLX3236" s="112" t="s">
        <v>13</v>
      </c>
      <c r="NLY3236" s="235" t="s">
        <v>189</v>
      </c>
      <c r="NLZ3236" s="112" t="s">
        <v>0</v>
      </c>
      <c r="NMA3236" s="112" t="s">
        <v>1</v>
      </c>
      <c r="NMB3236" s="112" t="s">
        <v>2</v>
      </c>
      <c r="NMC3236" s="112" t="s">
        <v>3</v>
      </c>
      <c r="NMD3236" s="112" t="s">
        <v>50</v>
      </c>
      <c r="NME3236" s="112" t="s">
        <v>52</v>
      </c>
      <c r="NMF3236" s="112" t="s">
        <v>13</v>
      </c>
      <c r="NMG3236" s="235" t="s">
        <v>189</v>
      </c>
      <c r="NMH3236" s="112" t="s">
        <v>0</v>
      </c>
      <c r="NMI3236" s="112" t="s">
        <v>1</v>
      </c>
      <c r="NMJ3236" s="112" t="s">
        <v>2</v>
      </c>
      <c r="NMK3236" s="112" t="s">
        <v>3</v>
      </c>
      <c r="NML3236" s="112" t="s">
        <v>50</v>
      </c>
      <c r="NMM3236" s="112" t="s">
        <v>52</v>
      </c>
      <c r="NMN3236" s="112" t="s">
        <v>13</v>
      </c>
      <c r="NMO3236" s="235" t="s">
        <v>189</v>
      </c>
      <c r="NMP3236" s="112" t="s">
        <v>0</v>
      </c>
      <c r="NMQ3236" s="112" t="s">
        <v>1</v>
      </c>
      <c r="NMR3236" s="112" t="s">
        <v>2</v>
      </c>
      <c r="NMS3236" s="112" t="s">
        <v>3</v>
      </c>
      <c r="NMT3236" s="112" t="s">
        <v>50</v>
      </c>
      <c r="NMU3236" s="112" t="s">
        <v>52</v>
      </c>
      <c r="NMV3236" s="112" t="s">
        <v>13</v>
      </c>
      <c r="NMW3236" s="235" t="s">
        <v>189</v>
      </c>
      <c r="NMX3236" s="112" t="s">
        <v>0</v>
      </c>
      <c r="NMY3236" s="112" t="s">
        <v>1</v>
      </c>
      <c r="NMZ3236" s="112" t="s">
        <v>2</v>
      </c>
      <c r="NNA3236" s="112" t="s">
        <v>3</v>
      </c>
      <c r="NNB3236" s="112" t="s">
        <v>50</v>
      </c>
      <c r="NNC3236" s="112" t="s">
        <v>52</v>
      </c>
      <c r="NND3236" s="112" t="s">
        <v>13</v>
      </c>
      <c r="NNE3236" s="235" t="s">
        <v>189</v>
      </c>
      <c r="NNF3236" s="112" t="s">
        <v>0</v>
      </c>
      <c r="NNG3236" s="112" t="s">
        <v>1</v>
      </c>
      <c r="NNH3236" s="112" t="s">
        <v>2</v>
      </c>
      <c r="NNI3236" s="112" t="s">
        <v>3</v>
      </c>
      <c r="NNJ3236" s="112" t="s">
        <v>50</v>
      </c>
      <c r="NNK3236" s="112" t="s">
        <v>52</v>
      </c>
      <c r="NNL3236" s="112" t="s">
        <v>13</v>
      </c>
      <c r="NNM3236" s="235" t="s">
        <v>189</v>
      </c>
      <c r="NNN3236" s="112" t="s">
        <v>0</v>
      </c>
      <c r="NNO3236" s="112" t="s">
        <v>1</v>
      </c>
      <c r="NNP3236" s="112" t="s">
        <v>2</v>
      </c>
      <c r="NNQ3236" s="112" t="s">
        <v>3</v>
      </c>
      <c r="NNR3236" s="112" t="s">
        <v>50</v>
      </c>
      <c r="NNS3236" s="112" t="s">
        <v>52</v>
      </c>
      <c r="NNT3236" s="112" t="s">
        <v>13</v>
      </c>
      <c r="NNU3236" s="235" t="s">
        <v>189</v>
      </c>
      <c r="NNV3236" s="112" t="s">
        <v>0</v>
      </c>
      <c r="NNW3236" s="112" t="s">
        <v>1</v>
      </c>
      <c r="NNX3236" s="112" t="s">
        <v>2</v>
      </c>
      <c r="NNY3236" s="112" t="s">
        <v>3</v>
      </c>
      <c r="NNZ3236" s="112" t="s">
        <v>50</v>
      </c>
      <c r="NOA3236" s="112" t="s">
        <v>52</v>
      </c>
      <c r="NOB3236" s="112" t="s">
        <v>13</v>
      </c>
      <c r="NOC3236" s="235" t="s">
        <v>189</v>
      </c>
      <c r="NOD3236" s="112" t="s">
        <v>0</v>
      </c>
      <c r="NOE3236" s="112" t="s">
        <v>1</v>
      </c>
      <c r="NOF3236" s="112" t="s">
        <v>2</v>
      </c>
      <c r="NOG3236" s="112" t="s">
        <v>3</v>
      </c>
      <c r="NOH3236" s="112" t="s">
        <v>50</v>
      </c>
      <c r="NOI3236" s="112" t="s">
        <v>52</v>
      </c>
      <c r="NOJ3236" s="112" t="s">
        <v>13</v>
      </c>
      <c r="NOK3236" s="235" t="s">
        <v>189</v>
      </c>
      <c r="NOL3236" s="112" t="s">
        <v>0</v>
      </c>
      <c r="NOM3236" s="112" t="s">
        <v>1</v>
      </c>
      <c r="NON3236" s="112" t="s">
        <v>2</v>
      </c>
      <c r="NOO3236" s="112" t="s">
        <v>3</v>
      </c>
      <c r="NOP3236" s="112" t="s">
        <v>50</v>
      </c>
      <c r="NOQ3236" s="112" t="s">
        <v>52</v>
      </c>
      <c r="NOR3236" s="112" t="s">
        <v>13</v>
      </c>
      <c r="NOS3236" s="235" t="s">
        <v>189</v>
      </c>
      <c r="NOT3236" s="112" t="s">
        <v>0</v>
      </c>
      <c r="NOU3236" s="112" t="s">
        <v>1</v>
      </c>
      <c r="NOV3236" s="112" t="s">
        <v>2</v>
      </c>
      <c r="NOW3236" s="112" t="s">
        <v>3</v>
      </c>
      <c r="NOX3236" s="112" t="s">
        <v>50</v>
      </c>
      <c r="NOY3236" s="112" t="s">
        <v>52</v>
      </c>
      <c r="NOZ3236" s="112" t="s">
        <v>13</v>
      </c>
      <c r="NPA3236" s="235" t="s">
        <v>189</v>
      </c>
      <c r="NPB3236" s="112" t="s">
        <v>0</v>
      </c>
      <c r="NPC3236" s="112" t="s">
        <v>1</v>
      </c>
      <c r="NPD3236" s="112" t="s">
        <v>2</v>
      </c>
      <c r="NPE3236" s="112" t="s">
        <v>3</v>
      </c>
      <c r="NPF3236" s="112" t="s">
        <v>50</v>
      </c>
      <c r="NPG3236" s="112" t="s">
        <v>52</v>
      </c>
      <c r="NPH3236" s="112" t="s">
        <v>13</v>
      </c>
      <c r="NPI3236" s="235" t="s">
        <v>189</v>
      </c>
      <c r="NPJ3236" s="112" t="s">
        <v>0</v>
      </c>
      <c r="NPK3236" s="112" t="s">
        <v>1</v>
      </c>
      <c r="NPL3236" s="112" t="s">
        <v>2</v>
      </c>
      <c r="NPM3236" s="112" t="s">
        <v>3</v>
      </c>
      <c r="NPN3236" s="112" t="s">
        <v>50</v>
      </c>
      <c r="NPO3236" s="112" t="s">
        <v>52</v>
      </c>
      <c r="NPP3236" s="112" t="s">
        <v>13</v>
      </c>
      <c r="NPQ3236" s="235" t="s">
        <v>189</v>
      </c>
      <c r="NPR3236" s="112" t="s">
        <v>0</v>
      </c>
      <c r="NPS3236" s="112" t="s">
        <v>1</v>
      </c>
      <c r="NPT3236" s="112" t="s">
        <v>2</v>
      </c>
      <c r="NPU3236" s="112" t="s">
        <v>3</v>
      </c>
      <c r="NPV3236" s="112" t="s">
        <v>50</v>
      </c>
      <c r="NPW3236" s="112" t="s">
        <v>52</v>
      </c>
      <c r="NPX3236" s="112" t="s">
        <v>13</v>
      </c>
      <c r="NPY3236" s="235" t="s">
        <v>189</v>
      </c>
      <c r="NPZ3236" s="112" t="s">
        <v>0</v>
      </c>
      <c r="NQA3236" s="112" t="s">
        <v>1</v>
      </c>
      <c r="NQB3236" s="112" t="s">
        <v>2</v>
      </c>
      <c r="NQC3236" s="112" t="s">
        <v>3</v>
      </c>
      <c r="NQD3236" s="112" t="s">
        <v>50</v>
      </c>
      <c r="NQE3236" s="112" t="s">
        <v>52</v>
      </c>
      <c r="NQF3236" s="112" t="s">
        <v>13</v>
      </c>
      <c r="NQG3236" s="235" t="s">
        <v>189</v>
      </c>
      <c r="NQH3236" s="112" t="s">
        <v>0</v>
      </c>
      <c r="NQI3236" s="112" t="s">
        <v>1</v>
      </c>
      <c r="NQJ3236" s="112" t="s">
        <v>2</v>
      </c>
      <c r="NQK3236" s="112" t="s">
        <v>3</v>
      </c>
      <c r="NQL3236" s="112" t="s">
        <v>50</v>
      </c>
      <c r="NQM3236" s="112" t="s">
        <v>52</v>
      </c>
      <c r="NQN3236" s="112" t="s">
        <v>13</v>
      </c>
      <c r="NQO3236" s="235" t="s">
        <v>189</v>
      </c>
      <c r="NQP3236" s="112" t="s">
        <v>0</v>
      </c>
      <c r="NQQ3236" s="112" t="s">
        <v>1</v>
      </c>
      <c r="NQR3236" s="112" t="s">
        <v>2</v>
      </c>
      <c r="NQS3236" s="112" t="s">
        <v>3</v>
      </c>
      <c r="NQT3236" s="112" t="s">
        <v>50</v>
      </c>
      <c r="NQU3236" s="112" t="s">
        <v>52</v>
      </c>
      <c r="NQV3236" s="112" t="s">
        <v>13</v>
      </c>
      <c r="NQW3236" s="235" t="s">
        <v>189</v>
      </c>
      <c r="NQX3236" s="112" t="s">
        <v>0</v>
      </c>
      <c r="NQY3236" s="112" t="s">
        <v>1</v>
      </c>
      <c r="NQZ3236" s="112" t="s">
        <v>2</v>
      </c>
      <c r="NRA3236" s="112" t="s">
        <v>3</v>
      </c>
      <c r="NRB3236" s="112" t="s">
        <v>50</v>
      </c>
      <c r="NRC3236" s="112" t="s">
        <v>52</v>
      </c>
      <c r="NRD3236" s="112" t="s">
        <v>13</v>
      </c>
      <c r="NRE3236" s="235" t="s">
        <v>189</v>
      </c>
      <c r="NRF3236" s="112" t="s">
        <v>0</v>
      </c>
      <c r="NRG3236" s="112" t="s">
        <v>1</v>
      </c>
      <c r="NRH3236" s="112" t="s">
        <v>2</v>
      </c>
      <c r="NRI3236" s="112" t="s">
        <v>3</v>
      </c>
      <c r="NRJ3236" s="112" t="s">
        <v>50</v>
      </c>
      <c r="NRK3236" s="112" t="s">
        <v>52</v>
      </c>
      <c r="NRL3236" s="112" t="s">
        <v>13</v>
      </c>
      <c r="NRM3236" s="235" t="s">
        <v>189</v>
      </c>
      <c r="NRN3236" s="112" t="s">
        <v>0</v>
      </c>
      <c r="NRO3236" s="112" t="s">
        <v>1</v>
      </c>
      <c r="NRP3236" s="112" t="s">
        <v>2</v>
      </c>
      <c r="NRQ3236" s="112" t="s">
        <v>3</v>
      </c>
      <c r="NRR3236" s="112" t="s">
        <v>50</v>
      </c>
      <c r="NRS3236" s="112" t="s">
        <v>52</v>
      </c>
      <c r="NRT3236" s="112" t="s">
        <v>13</v>
      </c>
      <c r="NRU3236" s="235" t="s">
        <v>189</v>
      </c>
      <c r="NRV3236" s="112" t="s">
        <v>0</v>
      </c>
      <c r="NRW3236" s="112" t="s">
        <v>1</v>
      </c>
      <c r="NRX3236" s="112" t="s">
        <v>2</v>
      </c>
      <c r="NRY3236" s="112" t="s">
        <v>3</v>
      </c>
      <c r="NRZ3236" s="112" t="s">
        <v>50</v>
      </c>
      <c r="NSA3236" s="112" t="s">
        <v>52</v>
      </c>
      <c r="NSB3236" s="112" t="s">
        <v>13</v>
      </c>
      <c r="NSC3236" s="235" t="s">
        <v>189</v>
      </c>
      <c r="NSD3236" s="112" t="s">
        <v>0</v>
      </c>
      <c r="NSE3236" s="112" t="s">
        <v>1</v>
      </c>
      <c r="NSF3236" s="112" t="s">
        <v>2</v>
      </c>
      <c r="NSG3236" s="112" t="s">
        <v>3</v>
      </c>
      <c r="NSH3236" s="112" t="s">
        <v>50</v>
      </c>
      <c r="NSI3236" s="112" t="s">
        <v>52</v>
      </c>
      <c r="NSJ3236" s="112" t="s">
        <v>13</v>
      </c>
      <c r="NSK3236" s="235" t="s">
        <v>189</v>
      </c>
      <c r="NSL3236" s="112" t="s">
        <v>0</v>
      </c>
      <c r="NSM3236" s="112" t="s">
        <v>1</v>
      </c>
      <c r="NSN3236" s="112" t="s">
        <v>2</v>
      </c>
      <c r="NSO3236" s="112" t="s">
        <v>3</v>
      </c>
      <c r="NSP3236" s="112" t="s">
        <v>50</v>
      </c>
      <c r="NSQ3236" s="112" t="s">
        <v>52</v>
      </c>
      <c r="NSR3236" s="112" t="s">
        <v>13</v>
      </c>
      <c r="NSS3236" s="235" t="s">
        <v>189</v>
      </c>
      <c r="NST3236" s="112" t="s">
        <v>0</v>
      </c>
      <c r="NSU3236" s="112" t="s">
        <v>1</v>
      </c>
      <c r="NSV3236" s="112" t="s">
        <v>2</v>
      </c>
      <c r="NSW3236" s="112" t="s">
        <v>3</v>
      </c>
      <c r="NSX3236" s="112" t="s">
        <v>50</v>
      </c>
      <c r="NSY3236" s="112" t="s">
        <v>52</v>
      </c>
      <c r="NSZ3236" s="112" t="s">
        <v>13</v>
      </c>
      <c r="NTA3236" s="235" t="s">
        <v>189</v>
      </c>
      <c r="NTB3236" s="112" t="s">
        <v>0</v>
      </c>
      <c r="NTC3236" s="112" t="s">
        <v>1</v>
      </c>
      <c r="NTD3236" s="112" t="s">
        <v>2</v>
      </c>
      <c r="NTE3236" s="112" t="s">
        <v>3</v>
      </c>
      <c r="NTF3236" s="112" t="s">
        <v>50</v>
      </c>
      <c r="NTG3236" s="112" t="s">
        <v>52</v>
      </c>
      <c r="NTH3236" s="112" t="s">
        <v>13</v>
      </c>
      <c r="NTI3236" s="235" t="s">
        <v>189</v>
      </c>
      <c r="NTJ3236" s="112" t="s">
        <v>0</v>
      </c>
      <c r="NTK3236" s="112" t="s">
        <v>1</v>
      </c>
      <c r="NTL3236" s="112" t="s">
        <v>2</v>
      </c>
      <c r="NTM3236" s="112" t="s">
        <v>3</v>
      </c>
      <c r="NTN3236" s="112" t="s">
        <v>50</v>
      </c>
      <c r="NTO3236" s="112" t="s">
        <v>52</v>
      </c>
      <c r="NTP3236" s="112" t="s">
        <v>13</v>
      </c>
      <c r="NTQ3236" s="235" t="s">
        <v>189</v>
      </c>
      <c r="NTR3236" s="112" t="s">
        <v>0</v>
      </c>
      <c r="NTS3236" s="112" t="s">
        <v>1</v>
      </c>
      <c r="NTT3236" s="112" t="s">
        <v>2</v>
      </c>
      <c r="NTU3236" s="112" t="s">
        <v>3</v>
      </c>
      <c r="NTV3236" s="112" t="s">
        <v>50</v>
      </c>
      <c r="NTW3236" s="112" t="s">
        <v>52</v>
      </c>
      <c r="NTX3236" s="112" t="s">
        <v>13</v>
      </c>
      <c r="NTY3236" s="235" t="s">
        <v>189</v>
      </c>
      <c r="NTZ3236" s="112" t="s">
        <v>0</v>
      </c>
      <c r="NUA3236" s="112" t="s">
        <v>1</v>
      </c>
      <c r="NUB3236" s="112" t="s">
        <v>2</v>
      </c>
      <c r="NUC3236" s="112" t="s">
        <v>3</v>
      </c>
      <c r="NUD3236" s="112" t="s">
        <v>50</v>
      </c>
      <c r="NUE3236" s="112" t="s">
        <v>52</v>
      </c>
      <c r="NUF3236" s="112" t="s">
        <v>13</v>
      </c>
      <c r="NUG3236" s="235" t="s">
        <v>189</v>
      </c>
      <c r="NUH3236" s="112" t="s">
        <v>0</v>
      </c>
      <c r="NUI3236" s="112" t="s">
        <v>1</v>
      </c>
      <c r="NUJ3236" s="112" t="s">
        <v>2</v>
      </c>
      <c r="NUK3236" s="112" t="s">
        <v>3</v>
      </c>
      <c r="NUL3236" s="112" t="s">
        <v>50</v>
      </c>
      <c r="NUM3236" s="112" t="s">
        <v>52</v>
      </c>
      <c r="NUN3236" s="112" t="s">
        <v>13</v>
      </c>
      <c r="NUO3236" s="235" t="s">
        <v>189</v>
      </c>
      <c r="NUP3236" s="112" t="s">
        <v>0</v>
      </c>
      <c r="NUQ3236" s="112" t="s">
        <v>1</v>
      </c>
      <c r="NUR3236" s="112" t="s">
        <v>2</v>
      </c>
      <c r="NUS3236" s="112" t="s">
        <v>3</v>
      </c>
      <c r="NUT3236" s="112" t="s">
        <v>50</v>
      </c>
      <c r="NUU3236" s="112" t="s">
        <v>52</v>
      </c>
      <c r="NUV3236" s="112" t="s">
        <v>13</v>
      </c>
      <c r="NUW3236" s="235" t="s">
        <v>189</v>
      </c>
      <c r="NUX3236" s="112" t="s">
        <v>0</v>
      </c>
      <c r="NUY3236" s="112" t="s">
        <v>1</v>
      </c>
      <c r="NUZ3236" s="112" t="s">
        <v>2</v>
      </c>
      <c r="NVA3236" s="112" t="s">
        <v>3</v>
      </c>
      <c r="NVB3236" s="112" t="s">
        <v>50</v>
      </c>
      <c r="NVC3236" s="112" t="s">
        <v>52</v>
      </c>
      <c r="NVD3236" s="112" t="s">
        <v>13</v>
      </c>
      <c r="NVE3236" s="235" t="s">
        <v>189</v>
      </c>
      <c r="NVF3236" s="112" t="s">
        <v>0</v>
      </c>
      <c r="NVG3236" s="112" t="s">
        <v>1</v>
      </c>
      <c r="NVH3236" s="112" t="s">
        <v>2</v>
      </c>
      <c r="NVI3236" s="112" t="s">
        <v>3</v>
      </c>
      <c r="NVJ3236" s="112" t="s">
        <v>50</v>
      </c>
      <c r="NVK3236" s="112" t="s">
        <v>52</v>
      </c>
      <c r="NVL3236" s="112" t="s">
        <v>13</v>
      </c>
      <c r="NVM3236" s="235" t="s">
        <v>189</v>
      </c>
      <c r="NVN3236" s="112" t="s">
        <v>0</v>
      </c>
      <c r="NVO3236" s="112" t="s">
        <v>1</v>
      </c>
      <c r="NVP3236" s="112" t="s">
        <v>2</v>
      </c>
      <c r="NVQ3236" s="112" t="s">
        <v>3</v>
      </c>
      <c r="NVR3236" s="112" t="s">
        <v>50</v>
      </c>
      <c r="NVS3236" s="112" t="s">
        <v>52</v>
      </c>
      <c r="NVT3236" s="112" t="s">
        <v>13</v>
      </c>
      <c r="NVU3236" s="235" t="s">
        <v>189</v>
      </c>
      <c r="NVV3236" s="112" t="s">
        <v>0</v>
      </c>
      <c r="NVW3236" s="112" t="s">
        <v>1</v>
      </c>
      <c r="NVX3236" s="112" t="s">
        <v>2</v>
      </c>
      <c r="NVY3236" s="112" t="s">
        <v>3</v>
      </c>
      <c r="NVZ3236" s="112" t="s">
        <v>50</v>
      </c>
      <c r="NWA3236" s="112" t="s">
        <v>52</v>
      </c>
      <c r="NWB3236" s="112" t="s">
        <v>13</v>
      </c>
      <c r="NWC3236" s="235" t="s">
        <v>189</v>
      </c>
      <c r="NWD3236" s="112" t="s">
        <v>0</v>
      </c>
      <c r="NWE3236" s="112" t="s">
        <v>1</v>
      </c>
      <c r="NWF3236" s="112" t="s">
        <v>2</v>
      </c>
      <c r="NWG3236" s="112" t="s">
        <v>3</v>
      </c>
      <c r="NWH3236" s="112" t="s">
        <v>50</v>
      </c>
      <c r="NWI3236" s="112" t="s">
        <v>52</v>
      </c>
      <c r="NWJ3236" s="112" t="s">
        <v>13</v>
      </c>
      <c r="NWK3236" s="235" t="s">
        <v>189</v>
      </c>
      <c r="NWL3236" s="112" t="s">
        <v>0</v>
      </c>
      <c r="NWM3236" s="112" t="s">
        <v>1</v>
      </c>
      <c r="NWN3236" s="112" t="s">
        <v>2</v>
      </c>
      <c r="NWO3236" s="112" t="s">
        <v>3</v>
      </c>
      <c r="NWP3236" s="112" t="s">
        <v>50</v>
      </c>
      <c r="NWQ3236" s="112" t="s">
        <v>52</v>
      </c>
      <c r="NWR3236" s="112" t="s">
        <v>13</v>
      </c>
      <c r="NWS3236" s="235" t="s">
        <v>189</v>
      </c>
      <c r="NWT3236" s="112" t="s">
        <v>0</v>
      </c>
      <c r="NWU3236" s="112" t="s">
        <v>1</v>
      </c>
      <c r="NWV3236" s="112" t="s">
        <v>2</v>
      </c>
      <c r="NWW3236" s="112" t="s">
        <v>3</v>
      </c>
      <c r="NWX3236" s="112" t="s">
        <v>50</v>
      </c>
      <c r="NWY3236" s="112" t="s">
        <v>52</v>
      </c>
      <c r="NWZ3236" s="112" t="s">
        <v>13</v>
      </c>
      <c r="NXA3236" s="235" t="s">
        <v>189</v>
      </c>
      <c r="NXB3236" s="112" t="s">
        <v>0</v>
      </c>
      <c r="NXC3236" s="112" t="s">
        <v>1</v>
      </c>
      <c r="NXD3236" s="112" t="s">
        <v>2</v>
      </c>
      <c r="NXE3236" s="112" t="s">
        <v>3</v>
      </c>
      <c r="NXF3236" s="112" t="s">
        <v>50</v>
      </c>
      <c r="NXG3236" s="112" t="s">
        <v>52</v>
      </c>
      <c r="NXH3236" s="112" t="s">
        <v>13</v>
      </c>
      <c r="NXI3236" s="235" t="s">
        <v>189</v>
      </c>
      <c r="NXJ3236" s="112" t="s">
        <v>0</v>
      </c>
      <c r="NXK3236" s="112" t="s">
        <v>1</v>
      </c>
      <c r="NXL3236" s="112" t="s">
        <v>2</v>
      </c>
      <c r="NXM3236" s="112" t="s">
        <v>3</v>
      </c>
      <c r="NXN3236" s="112" t="s">
        <v>50</v>
      </c>
      <c r="NXO3236" s="112" t="s">
        <v>52</v>
      </c>
      <c r="NXP3236" s="112" t="s">
        <v>13</v>
      </c>
      <c r="NXQ3236" s="235" t="s">
        <v>189</v>
      </c>
      <c r="NXR3236" s="112" t="s">
        <v>0</v>
      </c>
      <c r="NXS3236" s="112" t="s">
        <v>1</v>
      </c>
      <c r="NXT3236" s="112" t="s">
        <v>2</v>
      </c>
      <c r="NXU3236" s="112" t="s">
        <v>3</v>
      </c>
      <c r="NXV3236" s="112" t="s">
        <v>50</v>
      </c>
      <c r="NXW3236" s="112" t="s">
        <v>52</v>
      </c>
      <c r="NXX3236" s="112" t="s">
        <v>13</v>
      </c>
      <c r="NXY3236" s="235" t="s">
        <v>189</v>
      </c>
      <c r="NXZ3236" s="112" t="s">
        <v>0</v>
      </c>
      <c r="NYA3236" s="112" t="s">
        <v>1</v>
      </c>
      <c r="NYB3236" s="112" t="s">
        <v>2</v>
      </c>
      <c r="NYC3236" s="112" t="s">
        <v>3</v>
      </c>
      <c r="NYD3236" s="112" t="s">
        <v>50</v>
      </c>
      <c r="NYE3236" s="112" t="s">
        <v>52</v>
      </c>
      <c r="NYF3236" s="112" t="s">
        <v>13</v>
      </c>
      <c r="NYG3236" s="235" t="s">
        <v>189</v>
      </c>
      <c r="NYH3236" s="112" t="s">
        <v>0</v>
      </c>
      <c r="NYI3236" s="112" t="s">
        <v>1</v>
      </c>
      <c r="NYJ3236" s="112" t="s">
        <v>2</v>
      </c>
      <c r="NYK3236" s="112" t="s">
        <v>3</v>
      </c>
      <c r="NYL3236" s="112" t="s">
        <v>50</v>
      </c>
      <c r="NYM3236" s="112" t="s">
        <v>52</v>
      </c>
      <c r="NYN3236" s="112" t="s">
        <v>13</v>
      </c>
      <c r="NYO3236" s="235" t="s">
        <v>189</v>
      </c>
      <c r="NYP3236" s="112" t="s">
        <v>0</v>
      </c>
      <c r="NYQ3236" s="112" t="s">
        <v>1</v>
      </c>
      <c r="NYR3236" s="112" t="s">
        <v>2</v>
      </c>
      <c r="NYS3236" s="112" t="s">
        <v>3</v>
      </c>
      <c r="NYT3236" s="112" t="s">
        <v>50</v>
      </c>
      <c r="NYU3236" s="112" t="s">
        <v>52</v>
      </c>
      <c r="NYV3236" s="112" t="s">
        <v>13</v>
      </c>
      <c r="NYW3236" s="235" t="s">
        <v>189</v>
      </c>
      <c r="NYX3236" s="112" t="s">
        <v>0</v>
      </c>
      <c r="NYY3236" s="112" t="s">
        <v>1</v>
      </c>
      <c r="NYZ3236" s="112" t="s">
        <v>2</v>
      </c>
      <c r="NZA3236" s="112" t="s">
        <v>3</v>
      </c>
      <c r="NZB3236" s="112" t="s">
        <v>50</v>
      </c>
      <c r="NZC3236" s="112" t="s">
        <v>52</v>
      </c>
      <c r="NZD3236" s="112" t="s">
        <v>13</v>
      </c>
      <c r="NZE3236" s="235" t="s">
        <v>189</v>
      </c>
      <c r="NZF3236" s="112" t="s">
        <v>0</v>
      </c>
      <c r="NZG3236" s="112" t="s">
        <v>1</v>
      </c>
      <c r="NZH3236" s="112" t="s">
        <v>2</v>
      </c>
      <c r="NZI3236" s="112" t="s">
        <v>3</v>
      </c>
      <c r="NZJ3236" s="112" t="s">
        <v>50</v>
      </c>
      <c r="NZK3236" s="112" t="s">
        <v>52</v>
      </c>
      <c r="NZL3236" s="112" t="s">
        <v>13</v>
      </c>
      <c r="NZM3236" s="235" t="s">
        <v>189</v>
      </c>
      <c r="NZN3236" s="112" t="s">
        <v>0</v>
      </c>
      <c r="NZO3236" s="112" t="s">
        <v>1</v>
      </c>
      <c r="NZP3236" s="112" t="s">
        <v>2</v>
      </c>
      <c r="NZQ3236" s="112" t="s">
        <v>3</v>
      </c>
      <c r="NZR3236" s="112" t="s">
        <v>50</v>
      </c>
      <c r="NZS3236" s="112" t="s">
        <v>52</v>
      </c>
      <c r="NZT3236" s="112" t="s">
        <v>13</v>
      </c>
      <c r="NZU3236" s="235" t="s">
        <v>189</v>
      </c>
      <c r="NZV3236" s="112" t="s">
        <v>0</v>
      </c>
      <c r="NZW3236" s="112" t="s">
        <v>1</v>
      </c>
      <c r="NZX3236" s="112" t="s">
        <v>2</v>
      </c>
      <c r="NZY3236" s="112" t="s">
        <v>3</v>
      </c>
      <c r="NZZ3236" s="112" t="s">
        <v>50</v>
      </c>
      <c r="OAA3236" s="112" t="s">
        <v>52</v>
      </c>
      <c r="OAB3236" s="112" t="s">
        <v>13</v>
      </c>
      <c r="OAC3236" s="235" t="s">
        <v>189</v>
      </c>
      <c r="OAD3236" s="112" t="s">
        <v>0</v>
      </c>
      <c r="OAE3236" s="112" t="s">
        <v>1</v>
      </c>
      <c r="OAF3236" s="112" t="s">
        <v>2</v>
      </c>
      <c r="OAG3236" s="112" t="s">
        <v>3</v>
      </c>
      <c r="OAH3236" s="112" t="s">
        <v>50</v>
      </c>
      <c r="OAI3236" s="112" t="s">
        <v>52</v>
      </c>
      <c r="OAJ3236" s="112" t="s">
        <v>13</v>
      </c>
      <c r="OAK3236" s="235" t="s">
        <v>189</v>
      </c>
      <c r="OAL3236" s="112" t="s">
        <v>0</v>
      </c>
      <c r="OAM3236" s="112" t="s">
        <v>1</v>
      </c>
      <c r="OAN3236" s="112" t="s">
        <v>2</v>
      </c>
      <c r="OAO3236" s="112" t="s">
        <v>3</v>
      </c>
      <c r="OAP3236" s="112" t="s">
        <v>50</v>
      </c>
      <c r="OAQ3236" s="112" t="s">
        <v>52</v>
      </c>
      <c r="OAR3236" s="112" t="s">
        <v>13</v>
      </c>
      <c r="OAS3236" s="235" t="s">
        <v>189</v>
      </c>
      <c r="OAT3236" s="112" t="s">
        <v>0</v>
      </c>
      <c r="OAU3236" s="112" t="s">
        <v>1</v>
      </c>
      <c r="OAV3236" s="112" t="s">
        <v>2</v>
      </c>
      <c r="OAW3236" s="112" t="s">
        <v>3</v>
      </c>
      <c r="OAX3236" s="112" t="s">
        <v>50</v>
      </c>
      <c r="OAY3236" s="112" t="s">
        <v>52</v>
      </c>
      <c r="OAZ3236" s="112" t="s">
        <v>13</v>
      </c>
      <c r="OBA3236" s="235" t="s">
        <v>189</v>
      </c>
      <c r="OBB3236" s="112" t="s">
        <v>0</v>
      </c>
      <c r="OBC3236" s="112" t="s">
        <v>1</v>
      </c>
      <c r="OBD3236" s="112" t="s">
        <v>2</v>
      </c>
      <c r="OBE3236" s="112" t="s">
        <v>3</v>
      </c>
      <c r="OBF3236" s="112" t="s">
        <v>50</v>
      </c>
      <c r="OBG3236" s="112" t="s">
        <v>52</v>
      </c>
      <c r="OBH3236" s="112" t="s">
        <v>13</v>
      </c>
      <c r="OBI3236" s="235" t="s">
        <v>189</v>
      </c>
      <c r="OBJ3236" s="112" t="s">
        <v>0</v>
      </c>
      <c r="OBK3236" s="112" t="s">
        <v>1</v>
      </c>
      <c r="OBL3236" s="112" t="s">
        <v>2</v>
      </c>
      <c r="OBM3236" s="112" t="s">
        <v>3</v>
      </c>
      <c r="OBN3236" s="112" t="s">
        <v>50</v>
      </c>
      <c r="OBO3236" s="112" t="s">
        <v>52</v>
      </c>
      <c r="OBP3236" s="112" t="s">
        <v>13</v>
      </c>
      <c r="OBQ3236" s="235" t="s">
        <v>189</v>
      </c>
      <c r="OBR3236" s="112" t="s">
        <v>0</v>
      </c>
      <c r="OBS3236" s="112" t="s">
        <v>1</v>
      </c>
      <c r="OBT3236" s="112" t="s">
        <v>2</v>
      </c>
      <c r="OBU3236" s="112" t="s">
        <v>3</v>
      </c>
      <c r="OBV3236" s="112" t="s">
        <v>50</v>
      </c>
      <c r="OBW3236" s="112" t="s">
        <v>52</v>
      </c>
      <c r="OBX3236" s="112" t="s">
        <v>13</v>
      </c>
      <c r="OBY3236" s="235" t="s">
        <v>189</v>
      </c>
      <c r="OBZ3236" s="112" t="s">
        <v>0</v>
      </c>
      <c r="OCA3236" s="112" t="s">
        <v>1</v>
      </c>
      <c r="OCB3236" s="112" t="s">
        <v>2</v>
      </c>
      <c r="OCC3236" s="112" t="s">
        <v>3</v>
      </c>
      <c r="OCD3236" s="112" t="s">
        <v>50</v>
      </c>
      <c r="OCE3236" s="112" t="s">
        <v>52</v>
      </c>
      <c r="OCF3236" s="112" t="s">
        <v>13</v>
      </c>
      <c r="OCG3236" s="235" t="s">
        <v>189</v>
      </c>
      <c r="OCH3236" s="112" t="s">
        <v>0</v>
      </c>
      <c r="OCI3236" s="112" t="s">
        <v>1</v>
      </c>
      <c r="OCJ3236" s="112" t="s">
        <v>2</v>
      </c>
      <c r="OCK3236" s="112" t="s">
        <v>3</v>
      </c>
      <c r="OCL3236" s="112" t="s">
        <v>50</v>
      </c>
      <c r="OCM3236" s="112" t="s">
        <v>52</v>
      </c>
      <c r="OCN3236" s="112" t="s">
        <v>13</v>
      </c>
      <c r="OCO3236" s="235" t="s">
        <v>189</v>
      </c>
      <c r="OCP3236" s="112" t="s">
        <v>0</v>
      </c>
      <c r="OCQ3236" s="112" t="s">
        <v>1</v>
      </c>
      <c r="OCR3236" s="112" t="s">
        <v>2</v>
      </c>
      <c r="OCS3236" s="112" t="s">
        <v>3</v>
      </c>
      <c r="OCT3236" s="112" t="s">
        <v>50</v>
      </c>
      <c r="OCU3236" s="112" t="s">
        <v>52</v>
      </c>
      <c r="OCV3236" s="112" t="s">
        <v>13</v>
      </c>
      <c r="OCW3236" s="235" t="s">
        <v>189</v>
      </c>
      <c r="OCX3236" s="112" t="s">
        <v>0</v>
      </c>
      <c r="OCY3236" s="112" t="s">
        <v>1</v>
      </c>
      <c r="OCZ3236" s="112" t="s">
        <v>2</v>
      </c>
      <c r="ODA3236" s="112" t="s">
        <v>3</v>
      </c>
      <c r="ODB3236" s="112" t="s">
        <v>50</v>
      </c>
      <c r="ODC3236" s="112" t="s">
        <v>52</v>
      </c>
      <c r="ODD3236" s="112" t="s">
        <v>13</v>
      </c>
      <c r="ODE3236" s="235" t="s">
        <v>189</v>
      </c>
      <c r="ODF3236" s="112" t="s">
        <v>0</v>
      </c>
      <c r="ODG3236" s="112" t="s">
        <v>1</v>
      </c>
      <c r="ODH3236" s="112" t="s">
        <v>2</v>
      </c>
      <c r="ODI3236" s="112" t="s">
        <v>3</v>
      </c>
      <c r="ODJ3236" s="112" t="s">
        <v>50</v>
      </c>
      <c r="ODK3236" s="112" t="s">
        <v>52</v>
      </c>
      <c r="ODL3236" s="112" t="s">
        <v>13</v>
      </c>
      <c r="ODM3236" s="235" t="s">
        <v>189</v>
      </c>
      <c r="ODN3236" s="112" t="s">
        <v>0</v>
      </c>
      <c r="ODO3236" s="112" t="s">
        <v>1</v>
      </c>
      <c r="ODP3236" s="112" t="s">
        <v>2</v>
      </c>
      <c r="ODQ3236" s="112" t="s">
        <v>3</v>
      </c>
      <c r="ODR3236" s="112" t="s">
        <v>50</v>
      </c>
      <c r="ODS3236" s="112" t="s">
        <v>52</v>
      </c>
      <c r="ODT3236" s="112" t="s">
        <v>13</v>
      </c>
      <c r="ODU3236" s="235" t="s">
        <v>189</v>
      </c>
      <c r="ODV3236" s="112" t="s">
        <v>0</v>
      </c>
      <c r="ODW3236" s="112" t="s">
        <v>1</v>
      </c>
      <c r="ODX3236" s="112" t="s">
        <v>2</v>
      </c>
      <c r="ODY3236" s="112" t="s">
        <v>3</v>
      </c>
      <c r="ODZ3236" s="112" t="s">
        <v>50</v>
      </c>
      <c r="OEA3236" s="112" t="s">
        <v>52</v>
      </c>
      <c r="OEB3236" s="112" t="s">
        <v>13</v>
      </c>
      <c r="OEC3236" s="235" t="s">
        <v>189</v>
      </c>
      <c r="OED3236" s="112" t="s">
        <v>0</v>
      </c>
      <c r="OEE3236" s="112" t="s">
        <v>1</v>
      </c>
      <c r="OEF3236" s="112" t="s">
        <v>2</v>
      </c>
      <c r="OEG3236" s="112" t="s">
        <v>3</v>
      </c>
      <c r="OEH3236" s="112" t="s">
        <v>50</v>
      </c>
      <c r="OEI3236" s="112" t="s">
        <v>52</v>
      </c>
      <c r="OEJ3236" s="112" t="s">
        <v>13</v>
      </c>
      <c r="OEK3236" s="235" t="s">
        <v>189</v>
      </c>
      <c r="OEL3236" s="112" t="s">
        <v>0</v>
      </c>
      <c r="OEM3236" s="112" t="s">
        <v>1</v>
      </c>
      <c r="OEN3236" s="112" t="s">
        <v>2</v>
      </c>
      <c r="OEO3236" s="112" t="s">
        <v>3</v>
      </c>
      <c r="OEP3236" s="112" t="s">
        <v>50</v>
      </c>
      <c r="OEQ3236" s="112" t="s">
        <v>52</v>
      </c>
      <c r="OER3236" s="112" t="s">
        <v>13</v>
      </c>
      <c r="OES3236" s="235" t="s">
        <v>189</v>
      </c>
      <c r="OET3236" s="112" t="s">
        <v>0</v>
      </c>
      <c r="OEU3236" s="112" t="s">
        <v>1</v>
      </c>
      <c r="OEV3236" s="112" t="s">
        <v>2</v>
      </c>
      <c r="OEW3236" s="112" t="s">
        <v>3</v>
      </c>
      <c r="OEX3236" s="112" t="s">
        <v>50</v>
      </c>
      <c r="OEY3236" s="112" t="s">
        <v>52</v>
      </c>
      <c r="OEZ3236" s="112" t="s">
        <v>13</v>
      </c>
      <c r="OFA3236" s="235" t="s">
        <v>189</v>
      </c>
      <c r="OFB3236" s="112" t="s">
        <v>0</v>
      </c>
      <c r="OFC3236" s="112" t="s">
        <v>1</v>
      </c>
      <c r="OFD3236" s="112" t="s">
        <v>2</v>
      </c>
      <c r="OFE3236" s="112" t="s">
        <v>3</v>
      </c>
      <c r="OFF3236" s="112" t="s">
        <v>50</v>
      </c>
      <c r="OFG3236" s="112" t="s">
        <v>52</v>
      </c>
      <c r="OFH3236" s="112" t="s">
        <v>13</v>
      </c>
      <c r="OFI3236" s="235" t="s">
        <v>189</v>
      </c>
      <c r="OFJ3236" s="112" t="s">
        <v>0</v>
      </c>
      <c r="OFK3236" s="112" t="s">
        <v>1</v>
      </c>
      <c r="OFL3236" s="112" t="s">
        <v>2</v>
      </c>
      <c r="OFM3236" s="112" t="s">
        <v>3</v>
      </c>
      <c r="OFN3236" s="112" t="s">
        <v>50</v>
      </c>
      <c r="OFO3236" s="112" t="s">
        <v>52</v>
      </c>
      <c r="OFP3236" s="112" t="s">
        <v>13</v>
      </c>
      <c r="OFQ3236" s="235" t="s">
        <v>189</v>
      </c>
      <c r="OFR3236" s="112" t="s">
        <v>0</v>
      </c>
      <c r="OFS3236" s="112" t="s">
        <v>1</v>
      </c>
      <c r="OFT3236" s="112" t="s">
        <v>2</v>
      </c>
      <c r="OFU3236" s="112" t="s">
        <v>3</v>
      </c>
      <c r="OFV3236" s="112" t="s">
        <v>50</v>
      </c>
      <c r="OFW3236" s="112" t="s">
        <v>52</v>
      </c>
      <c r="OFX3236" s="112" t="s">
        <v>13</v>
      </c>
      <c r="OFY3236" s="235" t="s">
        <v>189</v>
      </c>
      <c r="OFZ3236" s="112" t="s">
        <v>0</v>
      </c>
      <c r="OGA3236" s="112" t="s">
        <v>1</v>
      </c>
      <c r="OGB3236" s="112" t="s">
        <v>2</v>
      </c>
      <c r="OGC3236" s="112" t="s">
        <v>3</v>
      </c>
      <c r="OGD3236" s="112" t="s">
        <v>50</v>
      </c>
      <c r="OGE3236" s="112" t="s">
        <v>52</v>
      </c>
      <c r="OGF3236" s="112" t="s">
        <v>13</v>
      </c>
      <c r="OGG3236" s="235" t="s">
        <v>189</v>
      </c>
      <c r="OGH3236" s="112" t="s">
        <v>0</v>
      </c>
      <c r="OGI3236" s="112" t="s">
        <v>1</v>
      </c>
      <c r="OGJ3236" s="112" t="s">
        <v>2</v>
      </c>
      <c r="OGK3236" s="112" t="s">
        <v>3</v>
      </c>
      <c r="OGL3236" s="112" t="s">
        <v>50</v>
      </c>
      <c r="OGM3236" s="112" t="s">
        <v>52</v>
      </c>
      <c r="OGN3236" s="112" t="s">
        <v>13</v>
      </c>
      <c r="OGO3236" s="235" t="s">
        <v>189</v>
      </c>
      <c r="OGP3236" s="112" t="s">
        <v>0</v>
      </c>
      <c r="OGQ3236" s="112" t="s">
        <v>1</v>
      </c>
      <c r="OGR3236" s="112" t="s">
        <v>2</v>
      </c>
      <c r="OGS3236" s="112" t="s">
        <v>3</v>
      </c>
      <c r="OGT3236" s="112" t="s">
        <v>50</v>
      </c>
      <c r="OGU3236" s="112" t="s">
        <v>52</v>
      </c>
      <c r="OGV3236" s="112" t="s">
        <v>13</v>
      </c>
      <c r="OGW3236" s="235" t="s">
        <v>189</v>
      </c>
      <c r="OGX3236" s="112" t="s">
        <v>0</v>
      </c>
      <c r="OGY3236" s="112" t="s">
        <v>1</v>
      </c>
      <c r="OGZ3236" s="112" t="s">
        <v>2</v>
      </c>
      <c r="OHA3236" s="112" t="s">
        <v>3</v>
      </c>
      <c r="OHB3236" s="112" t="s">
        <v>50</v>
      </c>
      <c r="OHC3236" s="112" t="s">
        <v>52</v>
      </c>
      <c r="OHD3236" s="112" t="s">
        <v>13</v>
      </c>
      <c r="OHE3236" s="235" t="s">
        <v>189</v>
      </c>
      <c r="OHF3236" s="112" t="s">
        <v>0</v>
      </c>
      <c r="OHG3236" s="112" t="s">
        <v>1</v>
      </c>
      <c r="OHH3236" s="112" t="s">
        <v>2</v>
      </c>
      <c r="OHI3236" s="112" t="s">
        <v>3</v>
      </c>
      <c r="OHJ3236" s="112" t="s">
        <v>50</v>
      </c>
      <c r="OHK3236" s="112" t="s">
        <v>52</v>
      </c>
      <c r="OHL3236" s="112" t="s">
        <v>13</v>
      </c>
      <c r="OHM3236" s="235" t="s">
        <v>189</v>
      </c>
      <c r="OHN3236" s="112" t="s">
        <v>0</v>
      </c>
      <c r="OHO3236" s="112" t="s">
        <v>1</v>
      </c>
      <c r="OHP3236" s="112" t="s">
        <v>2</v>
      </c>
      <c r="OHQ3236" s="112" t="s">
        <v>3</v>
      </c>
      <c r="OHR3236" s="112" t="s">
        <v>50</v>
      </c>
      <c r="OHS3236" s="112" t="s">
        <v>52</v>
      </c>
      <c r="OHT3236" s="112" t="s">
        <v>13</v>
      </c>
      <c r="OHU3236" s="235" t="s">
        <v>189</v>
      </c>
      <c r="OHV3236" s="112" t="s">
        <v>0</v>
      </c>
      <c r="OHW3236" s="112" t="s">
        <v>1</v>
      </c>
      <c r="OHX3236" s="112" t="s">
        <v>2</v>
      </c>
      <c r="OHY3236" s="112" t="s">
        <v>3</v>
      </c>
      <c r="OHZ3236" s="112" t="s">
        <v>50</v>
      </c>
      <c r="OIA3236" s="112" t="s">
        <v>52</v>
      </c>
      <c r="OIB3236" s="112" t="s">
        <v>13</v>
      </c>
      <c r="OIC3236" s="235" t="s">
        <v>189</v>
      </c>
      <c r="OID3236" s="112" t="s">
        <v>0</v>
      </c>
      <c r="OIE3236" s="112" t="s">
        <v>1</v>
      </c>
      <c r="OIF3236" s="112" t="s">
        <v>2</v>
      </c>
      <c r="OIG3236" s="112" t="s">
        <v>3</v>
      </c>
      <c r="OIH3236" s="112" t="s">
        <v>50</v>
      </c>
      <c r="OII3236" s="112" t="s">
        <v>52</v>
      </c>
      <c r="OIJ3236" s="112" t="s">
        <v>13</v>
      </c>
      <c r="OIK3236" s="235" t="s">
        <v>189</v>
      </c>
      <c r="OIL3236" s="112" t="s">
        <v>0</v>
      </c>
      <c r="OIM3236" s="112" t="s">
        <v>1</v>
      </c>
      <c r="OIN3236" s="112" t="s">
        <v>2</v>
      </c>
      <c r="OIO3236" s="112" t="s">
        <v>3</v>
      </c>
      <c r="OIP3236" s="112" t="s">
        <v>50</v>
      </c>
      <c r="OIQ3236" s="112" t="s">
        <v>52</v>
      </c>
      <c r="OIR3236" s="112" t="s">
        <v>13</v>
      </c>
      <c r="OIS3236" s="235" t="s">
        <v>189</v>
      </c>
      <c r="OIT3236" s="112" t="s">
        <v>0</v>
      </c>
      <c r="OIU3236" s="112" t="s">
        <v>1</v>
      </c>
      <c r="OIV3236" s="112" t="s">
        <v>2</v>
      </c>
      <c r="OIW3236" s="112" t="s">
        <v>3</v>
      </c>
      <c r="OIX3236" s="112" t="s">
        <v>50</v>
      </c>
      <c r="OIY3236" s="112" t="s">
        <v>52</v>
      </c>
      <c r="OIZ3236" s="112" t="s">
        <v>13</v>
      </c>
      <c r="OJA3236" s="235" t="s">
        <v>189</v>
      </c>
      <c r="OJB3236" s="112" t="s">
        <v>0</v>
      </c>
      <c r="OJC3236" s="112" t="s">
        <v>1</v>
      </c>
      <c r="OJD3236" s="112" t="s">
        <v>2</v>
      </c>
      <c r="OJE3236" s="112" t="s">
        <v>3</v>
      </c>
      <c r="OJF3236" s="112" t="s">
        <v>50</v>
      </c>
      <c r="OJG3236" s="112" t="s">
        <v>52</v>
      </c>
      <c r="OJH3236" s="112" t="s">
        <v>13</v>
      </c>
      <c r="OJI3236" s="235" t="s">
        <v>189</v>
      </c>
      <c r="OJJ3236" s="112" t="s">
        <v>0</v>
      </c>
      <c r="OJK3236" s="112" t="s">
        <v>1</v>
      </c>
      <c r="OJL3236" s="112" t="s">
        <v>2</v>
      </c>
      <c r="OJM3236" s="112" t="s">
        <v>3</v>
      </c>
      <c r="OJN3236" s="112" t="s">
        <v>50</v>
      </c>
      <c r="OJO3236" s="112" t="s">
        <v>52</v>
      </c>
      <c r="OJP3236" s="112" t="s">
        <v>13</v>
      </c>
      <c r="OJQ3236" s="235" t="s">
        <v>189</v>
      </c>
      <c r="OJR3236" s="112" t="s">
        <v>0</v>
      </c>
      <c r="OJS3236" s="112" t="s">
        <v>1</v>
      </c>
      <c r="OJT3236" s="112" t="s">
        <v>2</v>
      </c>
      <c r="OJU3236" s="112" t="s">
        <v>3</v>
      </c>
      <c r="OJV3236" s="112" t="s">
        <v>50</v>
      </c>
      <c r="OJW3236" s="112" t="s">
        <v>52</v>
      </c>
      <c r="OJX3236" s="112" t="s">
        <v>13</v>
      </c>
      <c r="OJY3236" s="235" t="s">
        <v>189</v>
      </c>
      <c r="OJZ3236" s="112" t="s">
        <v>0</v>
      </c>
      <c r="OKA3236" s="112" t="s">
        <v>1</v>
      </c>
      <c r="OKB3236" s="112" t="s">
        <v>2</v>
      </c>
      <c r="OKC3236" s="112" t="s">
        <v>3</v>
      </c>
      <c r="OKD3236" s="112" t="s">
        <v>50</v>
      </c>
      <c r="OKE3236" s="112" t="s">
        <v>52</v>
      </c>
      <c r="OKF3236" s="112" t="s">
        <v>13</v>
      </c>
      <c r="OKG3236" s="235" t="s">
        <v>189</v>
      </c>
      <c r="OKH3236" s="112" t="s">
        <v>0</v>
      </c>
      <c r="OKI3236" s="112" t="s">
        <v>1</v>
      </c>
      <c r="OKJ3236" s="112" t="s">
        <v>2</v>
      </c>
      <c r="OKK3236" s="112" t="s">
        <v>3</v>
      </c>
      <c r="OKL3236" s="112" t="s">
        <v>50</v>
      </c>
      <c r="OKM3236" s="112" t="s">
        <v>52</v>
      </c>
      <c r="OKN3236" s="112" t="s">
        <v>13</v>
      </c>
      <c r="OKO3236" s="235" t="s">
        <v>189</v>
      </c>
      <c r="OKP3236" s="112" t="s">
        <v>0</v>
      </c>
      <c r="OKQ3236" s="112" t="s">
        <v>1</v>
      </c>
      <c r="OKR3236" s="112" t="s">
        <v>2</v>
      </c>
      <c r="OKS3236" s="112" t="s">
        <v>3</v>
      </c>
      <c r="OKT3236" s="112" t="s">
        <v>50</v>
      </c>
      <c r="OKU3236" s="112" t="s">
        <v>52</v>
      </c>
      <c r="OKV3236" s="112" t="s">
        <v>13</v>
      </c>
      <c r="OKW3236" s="235" t="s">
        <v>189</v>
      </c>
      <c r="OKX3236" s="112" t="s">
        <v>0</v>
      </c>
      <c r="OKY3236" s="112" t="s">
        <v>1</v>
      </c>
      <c r="OKZ3236" s="112" t="s">
        <v>2</v>
      </c>
      <c r="OLA3236" s="112" t="s">
        <v>3</v>
      </c>
      <c r="OLB3236" s="112" t="s">
        <v>50</v>
      </c>
      <c r="OLC3236" s="112" t="s">
        <v>52</v>
      </c>
      <c r="OLD3236" s="112" t="s">
        <v>13</v>
      </c>
      <c r="OLE3236" s="235" t="s">
        <v>189</v>
      </c>
      <c r="OLF3236" s="112" t="s">
        <v>0</v>
      </c>
      <c r="OLG3236" s="112" t="s">
        <v>1</v>
      </c>
      <c r="OLH3236" s="112" t="s">
        <v>2</v>
      </c>
      <c r="OLI3236" s="112" t="s">
        <v>3</v>
      </c>
      <c r="OLJ3236" s="112" t="s">
        <v>50</v>
      </c>
      <c r="OLK3236" s="112" t="s">
        <v>52</v>
      </c>
      <c r="OLL3236" s="112" t="s">
        <v>13</v>
      </c>
      <c r="OLM3236" s="235" t="s">
        <v>189</v>
      </c>
      <c r="OLN3236" s="112" t="s">
        <v>0</v>
      </c>
      <c r="OLO3236" s="112" t="s">
        <v>1</v>
      </c>
      <c r="OLP3236" s="112" t="s">
        <v>2</v>
      </c>
      <c r="OLQ3236" s="112" t="s">
        <v>3</v>
      </c>
      <c r="OLR3236" s="112" t="s">
        <v>50</v>
      </c>
      <c r="OLS3236" s="112" t="s">
        <v>52</v>
      </c>
      <c r="OLT3236" s="112" t="s">
        <v>13</v>
      </c>
      <c r="OLU3236" s="235" t="s">
        <v>189</v>
      </c>
      <c r="OLV3236" s="112" t="s">
        <v>0</v>
      </c>
      <c r="OLW3236" s="112" t="s">
        <v>1</v>
      </c>
      <c r="OLX3236" s="112" t="s">
        <v>2</v>
      </c>
      <c r="OLY3236" s="112" t="s">
        <v>3</v>
      </c>
      <c r="OLZ3236" s="112" t="s">
        <v>50</v>
      </c>
      <c r="OMA3236" s="112" t="s">
        <v>52</v>
      </c>
      <c r="OMB3236" s="112" t="s">
        <v>13</v>
      </c>
      <c r="OMC3236" s="235" t="s">
        <v>189</v>
      </c>
      <c r="OMD3236" s="112" t="s">
        <v>0</v>
      </c>
      <c r="OME3236" s="112" t="s">
        <v>1</v>
      </c>
      <c r="OMF3236" s="112" t="s">
        <v>2</v>
      </c>
      <c r="OMG3236" s="112" t="s">
        <v>3</v>
      </c>
      <c r="OMH3236" s="112" t="s">
        <v>50</v>
      </c>
      <c r="OMI3236" s="112" t="s">
        <v>52</v>
      </c>
      <c r="OMJ3236" s="112" t="s">
        <v>13</v>
      </c>
      <c r="OMK3236" s="235" t="s">
        <v>189</v>
      </c>
      <c r="OML3236" s="112" t="s">
        <v>0</v>
      </c>
      <c r="OMM3236" s="112" t="s">
        <v>1</v>
      </c>
      <c r="OMN3236" s="112" t="s">
        <v>2</v>
      </c>
      <c r="OMO3236" s="112" t="s">
        <v>3</v>
      </c>
      <c r="OMP3236" s="112" t="s">
        <v>50</v>
      </c>
      <c r="OMQ3236" s="112" t="s">
        <v>52</v>
      </c>
      <c r="OMR3236" s="112" t="s">
        <v>13</v>
      </c>
      <c r="OMS3236" s="235" t="s">
        <v>189</v>
      </c>
      <c r="OMT3236" s="112" t="s">
        <v>0</v>
      </c>
      <c r="OMU3236" s="112" t="s">
        <v>1</v>
      </c>
      <c r="OMV3236" s="112" t="s">
        <v>2</v>
      </c>
      <c r="OMW3236" s="112" t="s">
        <v>3</v>
      </c>
      <c r="OMX3236" s="112" t="s">
        <v>50</v>
      </c>
      <c r="OMY3236" s="112" t="s">
        <v>52</v>
      </c>
      <c r="OMZ3236" s="112" t="s">
        <v>13</v>
      </c>
      <c r="ONA3236" s="235" t="s">
        <v>189</v>
      </c>
      <c r="ONB3236" s="112" t="s">
        <v>0</v>
      </c>
      <c r="ONC3236" s="112" t="s">
        <v>1</v>
      </c>
      <c r="OND3236" s="112" t="s">
        <v>2</v>
      </c>
      <c r="ONE3236" s="112" t="s">
        <v>3</v>
      </c>
      <c r="ONF3236" s="112" t="s">
        <v>50</v>
      </c>
      <c r="ONG3236" s="112" t="s">
        <v>52</v>
      </c>
      <c r="ONH3236" s="112" t="s">
        <v>13</v>
      </c>
      <c r="ONI3236" s="235" t="s">
        <v>189</v>
      </c>
      <c r="ONJ3236" s="112" t="s">
        <v>0</v>
      </c>
      <c r="ONK3236" s="112" t="s">
        <v>1</v>
      </c>
      <c r="ONL3236" s="112" t="s">
        <v>2</v>
      </c>
      <c r="ONM3236" s="112" t="s">
        <v>3</v>
      </c>
      <c r="ONN3236" s="112" t="s">
        <v>50</v>
      </c>
      <c r="ONO3236" s="112" t="s">
        <v>52</v>
      </c>
      <c r="ONP3236" s="112" t="s">
        <v>13</v>
      </c>
      <c r="ONQ3236" s="235" t="s">
        <v>189</v>
      </c>
      <c r="ONR3236" s="112" t="s">
        <v>0</v>
      </c>
      <c r="ONS3236" s="112" t="s">
        <v>1</v>
      </c>
      <c r="ONT3236" s="112" t="s">
        <v>2</v>
      </c>
      <c r="ONU3236" s="112" t="s">
        <v>3</v>
      </c>
      <c r="ONV3236" s="112" t="s">
        <v>50</v>
      </c>
      <c r="ONW3236" s="112" t="s">
        <v>52</v>
      </c>
      <c r="ONX3236" s="112" t="s">
        <v>13</v>
      </c>
      <c r="ONY3236" s="235" t="s">
        <v>189</v>
      </c>
      <c r="ONZ3236" s="112" t="s">
        <v>0</v>
      </c>
      <c r="OOA3236" s="112" t="s">
        <v>1</v>
      </c>
      <c r="OOB3236" s="112" t="s">
        <v>2</v>
      </c>
      <c r="OOC3236" s="112" t="s">
        <v>3</v>
      </c>
      <c r="OOD3236" s="112" t="s">
        <v>50</v>
      </c>
      <c r="OOE3236" s="112" t="s">
        <v>52</v>
      </c>
      <c r="OOF3236" s="112" t="s">
        <v>13</v>
      </c>
      <c r="OOG3236" s="235" t="s">
        <v>189</v>
      </c>
      <c r="OOH3236" s="112" t="s">
        <v>0</v>
      </c>
      <c r="OOI3236" s="112" t="s">
        <v>1</v>
      </c>
      <c r="OOJ3236" s="112" t="s">
        <v>2</v>
      </c>
      <c r="OOK3236" s="112" t="s">
        <v>3</v>
      </c>
      <c r="OOL3236" s="112" t="s">
        <v>50</v>
      </c>
      <c r="OOM3236" s="112" t="s">
        <v>52</v>
      </c>
      <c r="OON3236" s="112" t="s">
        <v>13</v>
      </c>
      <c r="OOO3236" s="235" t="s">
        <v>189</v>
      </c>
      <c r="OOP3236" s="112" t="s">
        <v>0</v>
      </c>
      <c r="OOQ3236" s="112" t="s">
        <v>1</v>
      </c>
      <c r="OOR3236" s="112" t="s">
        <v>2</v>
      </c>
      <c r="OOS3236" s="112" t="s">
        <v>3</v>
      </c>
      <c r="OOT3236" s="112" t="s">
        <v>50</v>
      </c>
      <c r="OOU3236" s="112" t="s">
        <v>52</v>
      </c>
      <c r="OOV3236" s="112" t="s">
        <v>13</v>
      </c>
      <c r="OOW3236" s="235" t="s">
        <v>189</v>
      </c>
      <c r="OOX3236" s="112" t="s">
        <v>0</v>
      </c>
      <c r="OOY3236" s="112" t="s">
        <v>1</v>
      </c>
      <c r="OOZ3236" s="112" t="s">
        <v>2</v>
      </c>
      <c r="OPA3236" s="112" t="s">
        <v>3</v>
      </c>
      <c r="OPB3236" s="112" t="s">
        <v>50</v>
      </c>
      <c r="OPC3236" s="112" t="s">
        <v>52</v>
      </c>
      <c r="OPD3236" s="112" t="s">
        <v>13</v>
      </c>
      <c r="OPE3236" s="235" t="s">
        <v>189</v>
      </c>
      <c r="OPF3236" s="112" t="s">
        <v>0</v>
      </c>
      <c r="OPG3236" s="112" t="s">
        <v>1</v>
      </c>
      <c r="OPH3236" s="112" t="s">
        <v>2</v>
      </c>
      <c r="OPI3236" s="112" t="s">
        <v>3</v>
      </c>
      <c r="OPJ3236" s="112" t="s">
        <v>50</v>
      </c>
      <c r="OPK3236" s="112" t="s">
        <v>52</v>
      </c>
      <c r="OPL3236" s="112" t="s">
        <v>13</v>
      </c>
      <c r="OPM3236" s="235" t="s">
        <v>189</v>
      </c>
      <c r="OPN3236" s="112" t="s">
        <v>0</v>
      </c>
      <c r="OPO3236" s="112" t="s">
        <v>1</v>
      </c>
      <c r="OPP3236" s="112" t="s">
        <v>2</v>
      </c>
      <c r="OPQ3236" s="112" t="s">
        <v>3</v>
      </c>
      <c r="OPR3236" s="112" t="s">
        <v>50</v>
      </c>
      <c r="OPS3236" s="112" t="s">
        <v>52</v>
      </c>
      <c r="OPT3236" s="112" t="s">
        <v>13</v>
      </c>
      <c r="OPU3236" s="235" t="s">
        <v>189</v>
      </c>
      <c r="OPV3236" s="112" t="s">
        <v>0</v>
      </c>
      <c r="OPW3236" s="112" t="s">
        <v>1</v>
      </c>
      <c r="OPX3236" s="112" t="s">
        <v>2</v>
      </c>
      <c r="OPY3236" s="112" t="s">
        <v>3</v>
      </c>
      <c r="OPZ3236" s="112" t="s">
        <v>50</v>
      </c>
      <c r="OQA3236" s="112" t="s">
        <v>52</v>
      </c>
      <c r="OQB3236" s="112" t="s">
        <v>13</v>
      </c>
      <c r="OQC3236" s="235" t="s">
        <v>189</v>
      </c>
      <c r="OQD3236" s="112" t="s">
        <v>0</v>
      </c>
      <c r="OQE3236" s="112" t="s">
        <v>1</v>
      </c>
      <c r="OQF3236" s="112" t="s">
        <v>2</v>
      </c>
      <c r="OQG3236" s="112" t="s">
        <v>3</v>
      </c>
      <c r="OQH3236" s="112" t="s">
        <v>50</v>
      </c>
      <c r="OQI3236" s="112" t="s">
        <v>52</v>
      </c>
      <c r="OQJ3236" s="112" t="s">
        <v>13</v>
      </c>
      <c r="OQK3236" s="235" t="s">
        <v>189</v>
      </c>
      <c r="OQL3236" s="112" t="s">
        <v>0</v>
      </c>
      <c r="OQM3236" s="112" t="s">
        <v>1</v>
      </c>
      <c r="OQN3236" s="112" t="s">
        <v>2</v>
      </c>
      <c r="OQO3236" s="112" t="s">
        <v>3</v>
      </c>
      <c r="OQP3236" s="112" t="s">
        <v>50</v>
      </c>
      <c r="OQQ3236" s="112" t="s">
        <v>52</v>
      </c>
      <c r="OQR3236" s="112" t="s">
        <v>13</v>
      </c>
      <c r="OQS3236" s="235" t="s">
        <v>189</v>
      </c>
      <c r="OQT3236" s="112" t="s">
        <v>0</v>
      </c>
      <c r="OQU3236" s="112" t="s">
        <v>1</v>
      </c>
      <c r="OQV3236" s="112" t="s">
        <v>2</v>
      </c>
      <c r="OQW3236" s="112" t="s">
        <v>3</v>
      </c>
      <c r="OQX3236" s="112" t="s">
        <v>50</v>
      </c>
      <c r="OQY3236" s="112" t="s">
        <v>52</v>
      </c>
      <c r="OQZ3236" s="112" t="s">
        <v>13</v>
      </c>
      <c r="ORA3236" s="235" t="s">
        <v>189</v>
      </c>
      <c r="ORB3236" s="112" t="s">
        <v>0</v>
      </c>
      <c r="ORC3236" s="112" t="s">
        <v>1</v>
      </c>
      <c r="ORD3236" s="112" t="s">
        <v>2</v>
      </c>
      <c r="ORE3236" s="112" t="s">
        <v>3</v>
      </c>
      <c r="ORF3236" s="112" t="s">
        <v>50</v>
      </c>
      <c r="ORG3236" s="112" t="s">
        <v>52</v>
      </c>
      <c r="ORH3236" s="112" t="s">
        <v>13</v>
      </c>
      <c r="ORI3236" s="235" t="s">
        <v>189</v>
      </c>
      <c r="ORJ3236" s="112" t="s">
        <v>0</v>
      </c>
      <c r="ORK3236" s="112" t="s">
        <v>1</v>
      </c>
      <c r="ORL3236" s="112" t="s">
        <v>2</v>
      </c>
      <c r="ORM3236" s="112" t="s">
        <v>3</v>
      </c>
      <c r="ORN3236" s="112" t="s">
        <v>50</v>
      </c>
      <c r="ORO3236" s="112" t="s">
        <v>52</v>
      </c>
      <c r="ORP3236" s="112" t="s">
        <v>13</v>
      </c>
      <c r="ORQ3236" s="235" t="s">
        <v>189</v>
      </c>
      <c r="ORR3236" s="112" t="s">
        <v>0</v>
      </c>
      <c r="ORS3236" s="112" t="s">
        <v>1</v>
      </c>
      <c r="ORT3236" s="112" t="s">
        <v>2</v>
      </c>
      <c r="ORU3236" s="112" t="s">
        <v>3</v>
      </c>
      <c r="ORV3236" s="112" t="s">
        <v>50</v>
      </c>
      <c r="ORW3236" s="112" t="s">
        <v>52</v>
      </c>
      <c r="ORX3236" s="112" t="s">
        <v>13</v>
      </c>
      <c r="ORY3236" s="235" t="s">
        <v>189</v>
      </c>
      <c r="ORZ3236" s="112" t="s">
        <v>0</v>
      </c>
      <c r="OSA3236" s="112" t="s">
        <v>1</v>
      </c>
      <c r="OSB3236" s="112" t="s">
        <v>2</v>
      </c>
      <c r="OSC3236" s="112" t="s">
        <v>3</v>
      </c>
      <c r="OSD3236" s="112" t="s">
        <v>50</v>
      </c>
      <c r="OSE3236" s="112" t="s">
        <v>52</v>
      </c>
      <c r="OSF3236" s="112" t="s">
        <v>13</v>
      </c>
      <c r="OSG3236" s="235" t="s">
        <v>189</v>
      </c>
      <c r="OSH3236" s="112" t="s">
        <v>0</v>
      </c>
      <c r="OSI3236" s="112" t="s">
        <v>1</v>
      </c>
      <c r="OSJ3236" s="112" t="s">
        <v>2</v>
      </c>
      <c r="OSK3236" s="112" t="s">
        <v>3</v>
      </c>
      <c r="OSL3236" s="112" t="s">
        <v>50</v>
      </c>
      <c r="OSM3236" s="112" t="s">
        <v>52</v>
      </c>
      <c r="OSN3236" s="112" t="s">
        <v>13</v>
      </c>
      <c r="OSO3236" s="235" t="s">
        <v>189</v>
      </c>
      <c r="OSP3236" s="112" t="s">
        <v>0</v>
      </c>
      <c r="OSQ3236" s="112" t="s">
        <v>1</v>
      </c>
      <c r="OSR3236" s="112" t="s">
        <v>2</v>
      </c>
      <c r="OSS3236" s="112" t="s">
        <v>3</v>
      </c>
      <c r="OST3236" s="112" t="s">
        <v>50</v>
      </c>
      <c r="OSU3236" s="112" t="s">
        <v>52</v>
      </c>
      <c r="OSV3236" s="112" t="s">
        <v>13</v>
      </c>
      <c r="OSW3236" s="235" t="s">
        <v>189</v>
      </c>
      <c r="OSX3236" s="112" t="s">
        <v>0</v>
      </c>
      <c r="OSY3236" s="112" t="s">
        <v>1</v>
      </c>
      <c r="OSZ3236" s="112" t="s">
        <v>2</v>
      </c>
      <c r="OTA3236" s="112" t="s">
        <v>3</v>
      </c>
      <c r="OTB3236" s="112" t="s">
        <v>50</v>
      </c>
      <c r="OTC3236" s="112" t="s">
        <v>52</v>
      </c>
      <c r="OTD3236" s="112" t="s">
        <v>13</v>
      </c>
      <c r="OTE3236" s="235" t="s">
        <v>189</v>
      </c>
      <c r="OTF3236" s="112" t="s">
        <v>0</v>
      </c>
      <c r="OTG3236" s="112" t="s">
        <v>1</v>
      </c>
      <c r="OTH3236" s="112" t="s">
        <v>2</v>
      </c>
      <c r="OTI3236" s="112" t="s">
        <v>3</v>
      </c>
      <c r="OTJ3236" s="112" t="s">
        <v>50</v>
      </c>
      <c r="OTK3236" s="112" t="s">
        <v>52</v>
      </c>
      <c r="OTL3236" s="112" t="s">
        <v>13</v>
      </c>
      <c r="OTM3236" s="235" t="s">
        <v>189</v>
      </c>
      <c r="OTN3236" s="112" t="s">
        <v>0</v>
      </c>
      <c r="OTO3236" s="112" t="s">
        <v>1</v>
      </c>
      <c r="OTP3236" s="112" t="s">
        <v>2</v>
      </c>
      <c r="OTQ3236" s="112" t="s">
        <v>3</v>
      </c>
      <c r="OTR3236" s="112" t="s">
        <v>50</v>
      </c>
      <c r="OTS3236" s="112" t="s">
        <v>52</v>
      </c>
      <c r="OTT3236" s="112" t="s">
        <v>13</v>
      </c>
      <c r="OTU3236" s="235" t="s">
        <v>189</v>
      </c>
      <c r="OTV3236" s="112" t="s">
        <v>0</v>
      </c>
      <c r="OTW3236" s="112" t="s">
        <v>1</v>
      </c>
      <c r="OTX3236" s="112" t="s">
        <v>2</v>
      </c>
      <c r="OTY3236" s="112" t="s">
        <v>3</v>
      </c>
      <c r="OTZ3236" s="112" t="s">
        <v>50</v>
      </c>
      <c r="OUA3236" s="112" t="s">
        <v>52</v>
      </c>
      <c r="OUB3236" s="112" t="s">
        <v>13</v>
      </c>
      <c r="OUC3236" s="235" t="s">
        <v>189</v>
      </c>
      <c r="OUD3236" s="112" t="s">
        <v>0</v>
      </c>
      <c r="OUE3236" s="112" t="s">
        <v>1</v>
      </c>
      <c r="OUF3236" s="112" t="s">
        <v>2</v>
      </c>
      <c r="OUG3236" s="112" t="s">
        <v>3</v>
      </c>
      <c r="OUH3236" s="112" t="s">
        <v>50</v>
      </c>
      <c r="OUI3236" s="112" t="s">
        <v>52</v>
      </c>
      <c r="OUJ3236" s="112" t="s">
        <v>13</v>
      </c>
      <c r="OUK3236" s="235" t="s">
        <v>189</v>
      </c>
      <c r="OUL3236" s="112" t="s">
        <v>0</v>
      </c>
      <c r="OUM3236" s="112" t="s">
        <v>1</v>
      </c>
      <c r="OUN3236" s="112" t="s">
        <v>2</v>
      </c>
      <c r="OUO3236" s="112" t="s">
        <v>3</v>
      </c>
      <c r="OUP3236" s="112" t="s">
        <v>50</v>
      </c>
      <c r="OUQ3236" s="112" t="s">
        <v>52</v>
      </c>
      <c r="OUR3236" s="112" t="s">
        <v>13</v>
      </c>
      <c r="OUS3236" s="235" t="s">
        <v>189</v>
      </c>
      <c r="OUT3236" s="112" t="s">
        <v>0</v>
      </c>
      <c r="OUU3236" s="112" t="s">
        <v>1</v>
      </c>
      <c r="OUV3236" s="112" t="s">
        <v>2</v>
      </c>
      <c r="OUW3236" s="112" t="s">
        <v>3</v>
      </c>
      <c r="OUX3236" s="112" t="s">
        <v>50</v>
      </c>
      <c r="OUY3236" s="112" t="s">
        <v>52</v>
      </c>
      <c r="OUZ3236" s="112" t="s">
        <v>13</v>
      </c>
      <c r="OVA3236" s="235" t="s">
        <v>189</v>
      </c>
      <c r="OVB3236" s="112" t="s">
        <v>0</v>
      </c>
      <c r="OVC3236" s="112" t="s">
        <v>1</v>
      </c>
      <c r="OVD3236" s="112" t="s">
        <v>2</v>
      </c>
      <c r="OVE3236" s="112" t="s">
        <v>3</v>
      </c>
      <c r="OVF3236" s="112" t="s">
        <v>50</v>
      </c>
      <c r="OVG3236" s="112" t="s">
        <v>52</v>
      </c>
      <c r="OVH3236" s="112" t="s">
        <v>13</v>
      </c>
      <c r="OVI3236" s="235" t="s">
        <v>189</v>
      </c>
      <c r="OVJ3236" s="112" t="s">
        <v>0</v>
      </c>
      <c r="OVK3236" s="112" t="s">
        <v>1</v>
      </c>
      <c r="OVL3236" s="112" t="s">
        <v>2</v>
      </c>
      <c r="OVM3236" s="112" t="s">
        <v>3</v>
      </c>
      <c r="OVN3236" s="112" t="s">
        <v>50</v>
      </c>
      <c r="OVO3236" s="112" t="s">
        <v>52</v>
      </c>
      <c r="OVP3236" s="112" t="s">
        <v>13</v>
      </c>
      <c r="OVQ3236" s="235" t="s">
        <v>189</v>
      </c>
      <c r="OVR3236" s="112" t="s">
        <v>0</v>
      </c>
      <c r="OVS3236" s="112" t="s">
        <v>1</v>
      </c>
      <c r="OVT3236" s="112" t="s">
        <v>2</v>
      </c>
      <c r="OVU3236" s="112" t="s">
        <v>3</v>
      </c>
      <c r="OVV3236" s="112" t="s">
        <v>50</v>
      </c>
      <c r="OVW3236" s="112" t="s">
        <v>52</v>
      </c>
      <c r="OVX3236" s="112" t="s">
        <v>13</v>
      </c>
      <c r="OVY3236" s="235" t="s">
        <v>189</v>
      </c>
      <c r="OVZ3236" s="112" t="s">
        <v>0</v>
      </c>
      <c r="OWA3236" s="112" t="s">
        <v>1</v>
      </c>
      <c r="OWB3236" s="112" t="s">
        <v>2</v>
      </c>
      <c r="OWC3236" s="112" t="s">
        <v>3</v>
      </c>
      <c r="OWD3236" s="112" t="s">
        <v>50</v>
      </c>
      <c r="OWE3236" s="112" t="s">
        <v>52</v>
      </c>
      <c r="OWF3236" s="112" t="s">
        <v>13</v>
      </c>
      <c r="OWG3236" s="235" t="s">
        <v>189</v>
      </c>
      <c r="OWH3236" s="112" t="s">
        <v>0</v>
      </c>
      <c r="OWI3236" s="112" t="s">
        <v>1</v>
      </c>
      <c r="OWJ3236" s="112" t="s">
        <v>2</v>
      </c>
      <c r="OWK3236" s="112" t="s">
        <v>3</v>
      </c>
      <c r="OWL3236" s="112" t="s">
        <v>50</v>
      </c>
      <c r="OWM3236" s="112" t="s">
        <v>52</v>
      </c>
      <c r="OWN3236" s="112" t="s">
        <v>13</v>
      </c>
      <c r="OWO3236" s="235" t="s">
        <v>189</v>
      </c>
      <c r="OWP3236" s="112" t="s">
        <v>0</v>
      </c>
      <c r="OWQ3236" s="112" t="s">
        <v>1</v>
      </c>
      <c r="OWR3236" s="112" t="s">
        <v>2</v>
      </c>
      <c r="OWS3236" s="112" t="s">
        <v>3</v>
      </c>
      <c r="OWT3236" s="112" t="s">
        <v>50</v>
      </c>
      <c r="OWU3236" s="112" t="s">
        <v>52</v>
      </c>
      <c r="OWV3236" s="112" t="s">
        <v>13</v>
      </c>
      <c r="OWW3236" s="235" t="s">
        <v>189</v>
      </c>
      <c r="OWX3236" s="112" t="s">
        <v>0</v>
      </c>
      <c r="OWY3236" s="112" t="s">
        <v>1</v>
      </c>
      <c r="OWZ3236" s="112" t="s">
        <v>2</v>
      </c>
      <c r="OXA3236" s="112" t="s">
        <v>3</v>
      </c>
      <c r="OXB3236" s="112" t="s">
        <v>50</v>
      </c>
      <c r="OXC3236" s="112" t="s">
        <v>52</v>
      </c>
      <c r="OXD3236" s="112" t="s">
        <v>13</v>
      </c>
      <c r="OXE3236" s="235" t="s">
        <v>189</v>
      </c>
      <c r="OXF3236" s="112" t="s">
        <v>0</v>
      </c>
      <c r="OXG3236" s="112" t="s">
        <v>1</v>
      </c>
      <c r="OXH3236" s="112" t="s">
        <v>2</v>
      </c>
      <c r="OXI3236" s="112" t="s">
        <v>3</v>
      </c>
      <c r="OXJ3236" s="112" t="s">
        <v>50</v>
      </c>
      <c r="OXK3236" s="112" t="s">
        <v>52</v>
      </c>
      <c r="OXL3236" s="112" t="s">
        <v>13</v>
      </c>
      <c r="OXM3236" s="235" t="s">
        <v>189</v>
      </c>
      <c r="OXN3236" s="112" t="s">
        <v>0</v>
      </c>
      <c r="OXO3236" s="112" t="s">
        <v>1</v>
      </c>
      <c r="OXP3236" s="112" t="s">
        <v>2</v>
      </c>
      <c r="OXQ3236" s="112" t="s">
        <v>3</v>
      </c>
      <c r="OXR3236" s="112" t="s">
        <v>50</v>
      </c>
      <c r="OXS3236" s="112" t="s">
        <v>52</v>
      </c>
      <c r="OXT3236" s="112" t="s">
        <v>13</v>
      </c>
      <c r="OXU3236" s="235" t="s">
        <v>189</v>
      </c>
      <c r="OXV3236" s="112" t="s">
        <v>0</v>
      </c>
      <c r="OXW3236" s="112" t="s">
        <v>1</v>
      </c>
      <c r="OXX3236" s="112" t="s">
        <v>2</v>
      </c>
      <c r="OXY3236" s="112" t="s">
        <v>3</v>
      </c>
      <c r="OXZ3236" s="112" t="s">
        <v>50</v>
      </c>
      <c r="OYA3236" s="112" t="s">
        <v>52</v>
      </c>
      <c r="OYB3236" s="112" t="s">
        <v>13</v>
      </c>
      <c r="OYC3236" s="235" t="s">
        <v>189</v>
      </c>
      <c r="OYD3236" s="112" t="s">
        <v>0</v>
      </c>
      <c r="OYE3236" s="112" t="s">
        <v>1</v>
      </c>
      <c r="OYF3236" s="112" t="s">
        <v>2</v>
      </c>
      <c r="OYG3236" s="112" t="s">
        <v>3</v>
      </c>
      <c r="OYH3236" s="112" t="s">
        <v>50</v>
      </c>
      <c r="OYI3236" s="112" t="s">
        <v>52</v>
      </c>
      <c r="OYJ3236" s="112" t="s">
        <v>13</v>
      </c>
      <c r="OYK3236" s="235" t="s">
        <v>189</v>
      </c>
      <c r="OYL3236" s="112" t="s">
        <v>0</v>
      </c>
      <c r="OYM3236" s="112" t="s">
        <v>1</v>
      </c>
      <c r="OYN3236" s="112" t="s">
        <v>2</v>
      </c>
      <c r="OYO3236" s="112" t="s">
        <v>3</v>
      </c>
      <c r="OYP3236" s="112" t="s">
        <v>50</v>
      </c>
      <c r="OYQ3236" s="112" t="s">
        <v>52</v>
      </c>
      <c r="OYR3236" s="112" t="s">
        <v>13</v>
      </c>
      <c r="OYS3236" s="235" t="s">
        <v>189</v>
      </c>
      <c r="OYT3236" s="112" t="s">
        <v>0</v>
      </c>
      <c r="OYU3236" s="112" t="s">
        <v>1</v>
      </c>
      <c r="OYV3236" s="112" t="s">
        <v>2</v>
      </c>
      <c r="OYW3236" s="112" t="s">
        <v>3</v>
      </c>
      <c r="OYX3236" s="112" t="s">
        <v>50</v>
      </c>
      <c r="OYY3236" s="112" t="s">
        <v>52</v>
      </c>
      <c r="OYZ3236" s="112" t="s">
        <v>13</v>
      </c>
      <c r="OZA3236" s="235" t="s">
        <v>189</v>
      </c>
      <c r="OZB3236" s="112" t="s">
        <v>0</v>
      </c>
      <c r="OZC3236" s="112" t="s">
        <v>1</v>
      </c>
      <c r="OZD3236" s="112" t="s">
        <v>2</v>
      </c>
      <c r="OZE3236" s="112" t="s">
        <v>3</v>
      </c>
      <c r="OZF3236" s="112" t="s">
        <v>50</v>
      </c>
      <c r="OZG3236" s="112" t="s">
        <v>52</v>
      </c>
      <c r="OZH3236" s="112" t="s">
        <v>13</v>
      </c>
      <c r="OZI3236" s="235" t="s">
        <v>189</v>
      </c>
      <c r="OZJ3236" s="112" t="s">
        <v>0</v>
      </c>
      <c r="OZK3236" s="112" t="s">
        <v>1</v>
      </c>
      <c r="OZL3236" s="112" t="s">
        <v>2</v>
      </c>
      <c r="OZM3236" s="112" t="s">
        <v>3</v>
      </c>
      <c r="OZN3236" s="112" t="s">
        <v>50</v>
      </c>
      <c r="OZO3236" s="112" t="s">
        <v>52</v>
      </c>
      <c r="OZP3236" s="112" t="s">
        <v>13</v>
      </c>
      <c r="OZQ3236" s="235" t="s">
        <v>189</v>
      </c>
      <c r="OZR3236" s="112" t="s">
        <v>0</v>
      </c>
      <c r="OZS3236" s="112" t="s">
        <v>1</v>
      </c>
      <c r="OZT3236" s="112" t="s">
        <v>2</v>
      </c>
      <c r="OZU3236" s="112" t="s">
        <v>3</v>
      </c>
      <c r="OZV3236" s="112" t="s">
        <v>50</v>
      </c>
      <c r="OZW3236" s="112" t="s">
        <v>52</v>
      </c>
      <c r="OZX3236" s="112" t="s">
        <v>13</v>
      </c>
      <c r="OZY3236" s="235" t="s">
        <v>189</v>
      </c>
      <c r="OZZ3236" s="112" t="s">
        <v>0</v>
      </c>
      <c r="PAA3236" s="112" t="s">
        <v>1</v>
      </c>
      <c r="PAB3236" s="112" t="s">
        <v>2</v>
      </c>
      <c r="PAC3236" s="112" t="s">
        <v>3</v>
      </c>
      <c r="PAD3236" s="112" t="s">
        <v>50</v>
      </c>
      <c r="PAE3236" s="112" t="s">
        <v>52</v>
      </c>
      <c r="PAF3236" s="112" t="s">
        <v>13</v>
      </c>
      <c r="PAG3236" s="235" t="s">
        <v>189</v>
      </c>
      <c r="PAH3236" s="112" t="s">
        <v>0</v>
      </c>
      <c r="PAI3236" s="112" t="s">
        <v>1</v>
      </c>
      <c r="PAJ3236" s="112" t="s">
        <v>2</v>
      </c>
      <c r="PAK3236" s="112" t="s">
        <v>3</v>
      </c>
      <c r="PAL3236" s="112" t="s">
        <v>50</v>
      </c>
      <c r="PAM3236" s="112" t="s">
        <v>52</v>
      </c>
      <c r="PAN3236" s="112" t="s">
        <v>13</v>
      </c>
      <c r="PAO3236" s="235" t="s">
        <v>189</v>
      </c>
      <c r="PAP3236" s="112" t="s">
        <v>0</v>
      </c>
      <c r="PAQ3236" s="112" t="s">
        <v>1</v>
      </c>
      <c r="PAR3236" s="112" t="s">
        <v>2</v>
      </c>
      <c r="PAS3236" s="112" t="s">
        <v>3</v>
      </c>
      <c r="PAT3236" s="112" t="s">
        <v>50</v>
      </c>
      <c r="PAU3236" s="112" t="s">
        <v>52</v>
      </c>
      <c r="PAV3236" s="112" t="s">
        <v>13</v>
      </c>
      <c r="PAW3236" s="235" t="s">
        <v>189</v>
      </c>
      <c r="PAX3236" s="112" t="s">
        <v>0</v>
      </c>
      <c r="PAY3236" s="112" t="s">
        <v>1</v>
      </c>
      <c r="PAZ3236" s="112" t="s">
        <v>2</v>
      </c>
      <c r="PBA3236" s="112" t="s">
        <v>3</v>
      </c>
      <c r="PBB3236" s="112" t="s">
        <v>50</v>
      </c>
      <c r="PBC3236" s="112" t="s">
        <v>52</v>
      </c>
      <c r="PBD3236" s="112" t="s">
        <v>13</v>
      </c>
      <c r="PBE3236" s="235" t="s">
        <v>189</v>
      </c>
      <c r="PBF3236" s="112" t="s">
        <v>0</v>
      </c>
      <c r="PBG3236" s="112" t="s">
        <v>1</v>
      </c>
      <c r="PBH3236" s="112" t="s">
        <v>2</v>
      </c>
      <c r="PBI3236" s="112" t="s">
        <v>3</v>
      </c>
      <c r="PBJ3236" s="112" t="s">
        <v>50</v>
      </c>
      <c r="PBK3236" s="112" t="s">
        <v>52</v>
      </c>
      <c r="PBL3236" s="112" t="s">
        <v>13</v>
      </c>
      <c r="PBM3236" s="235" t="s">
        <v>189</v>
      </c>
      <c r="PBN3236" s="112" t="s">
        <v>0</v>
      </c>
      <c r="PBO3236" s="112" t="s">
        <v>1</v>
      </c>
      <c r="PBP3236" s="112" t="s">
        <v>2</v>
      </c>
      <c r="PBQ3236" s="112" t="s">
        <v>3</v>
      </c>
      <c r="PBR3236" s="112" t="s">
        <v>50</v>
      </c>
      <c r="PBS3236" s="112" t="s">
        <v>52</v>
      </c>
      <c r="PBT3236" s="112" t="s">
        <v>13</v>
      </c>
      <c r="PBU3236" s="235" t="s">
        <v>189</v>
      </c>
      <c r="PBV3236" s="112" t="s">
        <v>0</v>
      </c>
      <c r="PBW3236" s="112" t="s">
        <v>1</v>
      </c>
      <c r="PBX3236" s="112" t="s">
        <v>2</v>
      </c>
      <c r="PBY3236" s="112" t="s">
        <v>3</v>
      </c>
      <c r="PBZ3236" s="112" t="s">
        <v>50</v>
      </c>
      <c r="PCA3236" s="112" t="s">
        <v>52</v>
      </c>
      <c r="PCB3236" s="112" t="s">
        <v>13</v>
      </c>
      <c r="PCC3236" s="235" t="s">
        <v>189</v>
      </c>
      <c r="PCD3236" s="112" t="s">
        <v>0</v>
      </c>
      <c r="PCE3236" s="112" t="s">
        <v>1</v>
      </c>
      <c r="PCF3236" s="112" t="s">
        <v>2</v>
      </c>
      <c r="PCG3236" s="112" t="s">
        <v>3</v>
      </c>
      <c r="PCH3236" s="112" t="s">
        <v>50</v>
      </c>
      <c r="PCI3236" s="112" t="s">
        <v>52</v>
      </c>
      <c r="PCJ3236" s="112" t="s">
        <v>13</v>
      </c>
      <c r="PCK3236" s="235" t="s">
        <v>189</v>
      </c>
      <c r="PCL3236" s="112" t="s">
        <v>0</v>
      </c>
      <c r="PCM3236" s="112" t="s">
        <v>1</v>
      </c>
      <c r="PCN3236" s="112" t="s">
        <v>2</v>
      </c>
      <c r="PCO3236" s="112" t="s">
        <v>3</v>
      </c>
      <c r="PCP3236" s="112" t="s">
        <v>50</v>
      </c>
      <c r="PCQ3236" s="112" t="s">
        <v>52</v>
      </c>
      <c r="PCR3236" s="112" t="s">
        <v>13</v>
      </c>
      <c r="PCS3236" s="235" t="s">
        <v>189</v>
      </c>
      <c r="PCT3236" s="112" t="s">
        <v>0</v>
      </c>
      <c r="PCU3236" s="112" t="s">
        <v>1</v>
      </c>
      <c r="PCV3236" s="112" t="s">
        <v>2</v>
      </c>
      <c r="PCW3236" s="112" t="s">
        <v>3</v>
      </c>
      <c r="PCX3236" s="112" t="s">
        <v>50</v>
      </c>
      <c r="PCY3236" s="112" t="s">
        <v>52</v>
      </c>
      <c r="PCZ3236" s="112" t="s">
        <v>13</v>
      </c>
      <c r="PDA3236" s="235" t="s">
        <v>189</v>
      </c>
      <c r="PDB3236" s="112" t="s">
        <v>0</v>
      </c>
      <c r="PDC3236" s="112" t="s">
        <v>1</v>
      </c>
      <c r="PDD3236" s="112" t="s">
        <v>2</v>
      </c>
      <c r="PDE3236" s="112" t="s">
        <v>3</v>
      </c>
      <c r="PDF3236" s="112" t="s">
        <v>50</v>
      </c>
      <c r="PDG3236" s="112" t="s">
        <v>52</v>
      </c>
      <c r="PDH3236" s="112" t="s">
        <v>13</v>
      </c>
      <c r="PDI3236" s="235" t="s">
        <v>189</v>
      </c>
      <c r="PDJ3236" s="112" t="s">
        <v>0</v>
      </c>
      <c r="PDK3236" s="112" t="s">
        <v>1</v>
      </c>
      <c r="PDL3236" s="112" t="s">
        <v>2</v>
      </c>
      <c r="PDM3236" s="112" t="s">
        <v>3</v>
      </c>
      <c r="PDN3236" s="112" t="s">
        <v>50</v>
      </c>
      <c r="PDO3236" s="112" t="s">
        <v>52</v>
      </c>
      <c r="PDP3236" s="112" t="s">
        <v>13</v>
      </c>
      <c r="PDQ3236" s="235" t="s">
        <v>189</v>
      </c>
      <c r="PDR3236" s="112" t="s">
        <v>0</v>
      </c>
      <c r="PDS3236" s="112" t="s">
        <v>1</v>
      </c>
      <c r="PDT3236" s="112" t="s">
        <v>2</v>
      </c>
      <c r="PDU3236" s="112" t="s">
        <v>3</v>
      </c>
      <c r="PDV3236" s="112" t="s">
        <v>50</v>
      </c>
      <c r="PDW3236" s="112" t="s">
        <v>52</v>
      </c>
      <c r="PDX3236" s="112" t="s">
        <v>13</v>
      </c>
      <c r="PDY3236" s="235" t="s">
        <v>189</v>
      </c>
      <c r="PDZ3236" s="112" t="s">
        <v>0</v>
      </c>
      <c r="PEA3236" s="112" t="s">
        <v>1</v>
      </c>
      <c r="PEB3236" s="112" t="s">
        <v>2</v>
      </c>
      <c r="PEC3236" s="112" t="s">
        <v>3</v>
      </c>
      <c r="PED3236" s="112" t="s">
        <v>50</v>
      </c>
      <c r="PEE3236" s="112" t="s">
        <v>52</v>
      </c>
      <c r="PEF3236" s="112" t="s">
        <v>13</v>
      </c>
      <c r="PEG3236" s="235" t="s">
        <v>189</v>
      </c>
      <c r="PEH3236" s="112" t="s">
        <v>0</v>
      </c>
      <c r="PEI3236" s="112" t="s">
        <v>1</v>
      </c>
      <c r="PEJ3236" s="112" t="s">
        <v>2</v>
      </c>
      <c r="PEK3236" s="112" t="s">
        <v>3</v>
      </c>
      <c r="PEL3236" s="112" t="s">
        <v>50</v>
      </c>
      <c r="PEM3236" s="112" t="s">
        <v>52</v>
      </c>
      <c r="PEN3236" s="112" t="s">
        <v>13</v>
      </c>
      <c r="PEO3236" s="235" t="s">
        <v>189</v>
      </c>
      <c r="PEP3236" s="112" t="s">
        <v>0</v>
      </c>
      <c r="PEQ3236" s="112" t="s">
        <v>1</v>
      </c>
      <c r="PER3236" s="112" t="s">
        <v>2</v>
      </c>
      <c r="PES3236" s="112" t="s">
        <v>3</v>
      </c>
      <c r="PET3236" s="112" t="s">
        <v>50</v>
      </c>
      <c r="PEU3236" s="112" t="s">
        <v>52</v>
      </c>
      <c r="PEV3236" s="112" t="s">
        <v>13</v>
      </c>
      <c r="PEW3236" s="235" t="s">
        <v>189</v>
      </c>
      <c r="PEX3236" s="112" t="s">
        <v>0</v>
      </c>
      <c r="PEY3236" s="112" t="s">
        <v>1</v>
      </c>
      <c r="PEZ3236" s="112" t="s">
        <v>2</v>
      </c>
      <c r="PFA3236" s="112" t="s">
        <v>3</v>
      </c>
      <c r="PFB3236" s="112" t="s">
        <v>50</v>
      </c>
      <c r="PFC3236" s="112" t="s">
        <v>52</v>
      </c>
      <c r="PFD3236" s="112" t="s">
        <v>13</v>
      </c>
      <c r="PFE3236" s="235" t="s">
        <v>189</v>
      </c>
      <c r="PFF3236" s="112" t="s">
        <v>0</v>
      </c>
      <c r="PFG3236" s="112" t="s">
        <v>1</v>
      </c>
      <c r="PFH3236" s="112" t="s">
        <v>2</v>
      </c>
      <c r="PFI3236" s="112" t="s">
        <v>3</v>
      </c>
      <c r="PFJ3236" s="112" t="s">
        <v>50</v>
      </c>
      <c r="PFK3236" s="112" t="s">
        <v>52</v>
      </c>
      <c r="PFL3236" s="112" t="s">
        <v>13</v>
      </c>
      <c r="PFM3236" s="235" t="s">
        <v>189</v>
      </c>
      <c r="PFN3236" s="112" t="s">
        <v>0</v>
      </c>
      <c r="PFO3236" s="112" t="s">
        <v>1</v>
      </c>
      <c r="PFP3236" s="112" t="s">
        <v>2</v>
      </c>
      <c r="PFQ3236" s="112" t="s">
        <v>3</v>
      </c>
      <c r="PFR3236" s="112" t="s">
        <v>50</v>
      </c>
      <c r="PFS3236" s="112" t="s">
        <v>52</v>
      </c>
      <c r="PFT3236" s="112" t="s">
        <v>13</v>
      </c>
      <c r="PFU3236" s="235" t="s">
        <v>189</v>
      </c>
      <c r="PFV3236" s="112" t="s">
        <v>0</v>
      </c>
      <c r="PFW3236" s="112" t="s">
        <v>1</v>
      </c>
      <c r="PFX3236" s="112" t="s">
        <v>2</v>
      </c>
      <c r="PFY3236" s="112" t="s">
        <v>3</v>
      </c>
      <c r="PFZ3236" s="112" t="s">
        <v>50</v>
      </c>
      <c r="PGA3236" s="112" t="s">
        <v>52</v>
      </c>
      <c r="PGB3236" s="112" t="s">
        <v>13</v>
      </c>
      <c r="PGC3236" s="235" t="s">
        <v>189</v>
      </c>
      <c r="PGD3236" s="112" t="s">
        <v>0</v>
      </c>
      <c r="PGE3236" s="112" t="s">
        <v>1</v>
      </c>
      <c r="PGF3236" s="112" t="s">
        <v>2</v>
      </c>
      <c r="PGG3236" s="112" t="s">
        <v>3</v>
      </c>
      <c r="PGH3236" s="112" t="s">
        <v>50</v>
      </c>
      <c r="PGI3236" s="112" t="s">
        <v>52</v>
      </c>
      <c r="PGJ3236" s="112" t="s">
        <v>13</v>
      </c>
      <c r="PGK3236" s="235" t="s">
        <v>189</v>
      </c>
      <c r="PGL3236" s="112" t="s">
        <v>0</v>
      </c>
      <c r="PGM3236" s="112" t="s">
        <v>1</v>
      </c>
      <c r="PGN3236" s="112" t="s">
        <v>2</v>
      </c>
      <c r="PGO3236" s="112" t="s">
        <v>3</v>
      </c>
      <c r="PGP3236" s="112" t="s">
        <v>50</v>
      </c>
      <c r="PGQ3236" s="112" t="s">
        <v>52</v>
      </c>
      <c r="PGR3236" s="112" t="s">
        <v>13</v>
      </c>
      <c r="PGS3236" s="235" t="s">
        <v>189</v>
      </c>
      <c r="PGT3236" s="112" t="s">
        <v>0</v>
      </c>
      <c r="PGU3236" s="112" t="s">
        <v>1</v>
      </c>
      <c r="PGV3236" s="112" t="s">
        <v>2</v>
      </c>
      <c r="PGW3236" s="112" t="s">
        <v>3</v>
      </c>
      <c r="PGX3236" s="112" t="s">
        <v>50</v>
      </c>
      <c r="PGY3236" s="112" t="s">
        <v>52</v>
      </c>
      <c r="PGZ3236" s="112" t="s">
        <v>13</v>
      </c>
      <c r="PHA3236" s="235" t="s">
        <v>189</v>
      </c>
      <c r="PHB3236" s="112" t="s">
        <v>0</v>
      </c>
      <c r="PHC3236" s="112" t="s">
        <v>1</v>
      </c>
      <c r="PHD3236" s="112" t="s">
        <v>2</v>
      </c>
      <c r="PHE3236" s="112" t="s">
        <v>3</v>
      </c>
      <c r="PHF3236" s="112" t="s">
        <v>50</v>
      </c>
      <c r="PHG3236" s="112" t="s">
        <v>52</v>
      </c>
      <c r="PHH3236" s="112" t="s">
        <v>13</v>
      </c>
      <c r="PHI3236" s="235" t="s">
        <v>189</v>
      </c>
      <c r="PHJ3236" s="112" t="s">
        <v>0</v>
      </c>
      <c r="PHK3236" s="112" t="s">
        <v>1</v>
      </c>
      <c r="PHL3236" s="112" t="s">
        <v>2</v>
      </c>
      <c r="PHM3236" s="112" t="s">
        <v>3</v>
      </c>
      <c r="PHN3236" s="112" t="s">
        <v>50</v>
      </c>
      <c r="PHO3236" s="112" t="s">
        <v>52</v>
      </c>
      <c r="PHP3236" s="112" t="s">
        <v>13</v>
      </c>
      <c r="PHQ3236" s="235" t="s">
        <v>189</v>
      </c>
      <c r="PHR3236" s="112" t="s">
        <v>0</v>
      </c>
      <c r="PHS3236" s="112" t="s">
        <v>1</v>
      </c>
      <c r="PHT3236" s="112" t="s">
        <v>2</v>
      </c>
      <c r="PHU3236" s="112" t="s">
        <v>3</v>
      </c>
      <c r="PHV3236" s="112" t="s">
        <v>50</v>
      </c>
      <c r="PHW3236" s="112" t="s">
        <v>52</v>
      </c>
      <c r="PHX3236" s="112" t="s">
        <v>13</v>
      </c>
      <c r="PHY3236" s="235" t="s">
        <v>189</v>
      </c>
      <c r="PHZ3236" s="112" t="s">
        <v>0</v>
      </c>
      <c r="PIA3236" s="112" t="s">
        <v>1</v>
      </c>
      <c r="PIB3236" s="112" t="s">
        <v>2</v>
      </c>
      <c r="PIC3236" s="112" t="s">
        <v>3</v>
      </c>
      <c r="PID3236" s="112" t="s">
        <v>50</v>
      </c>
      <c r="PIE3236" s="112" t="s">
        <v>52</v>
      </c>
      <c r="PIF3236" s="112" t="s">
        <v>13</v>
      </c>
      <c r="PIG3236" s="235" t="s">
        <v>189</v>
      </c>
      <c r="PIH3236" s="112" t="s">
        <v>0</v>
      </c>
      <c r="PII3236" s="112" t="s">
        <v>1</v>
      </c>
      <c r="PIJ3236" s="112" t="s">
        <v>2</v>
      </c>
      <c r="PIK3236" s="112" t="s">
        <v>3</v>
      </c>
      <c r="PIL3236" s="112" t="s">
        <v>50</v>
      </c>
      <c r="PIM3236" s="112" t="s">
        <v>52</v>
      </c>
      <c r="PIN3236" s="112" t="s">
        <v>13</v>
      </c>
      <c r="PIO3236" s="235" t="s">
        <v>189</v>
      </c>
      <c r="PIP3236" s="112" t="s">
        <v>0</v>
      </c>
      <c r="PIQ3236" s="112" t="s">
        <v>1</v>
      </c>
      <c r="PIR3236" s="112" t="s">
        <v>2</v>
      </c>
      <c r="PIS3236" s="112" t="s">
        <v>3</v>
      </c>
      <c r="PIT3236" s="112" t="s">
        <v>50</v>
      </c>
      <c r="PIU3236" s="112" t="s">
        <v>52</v>
      </c>
      <c r="PIV3236" s="112" t="s">
        <v>13</v>
      </c>
      <c r="PIW3236" s="235" t="s">
        <v>189</v>
      </c>
      <c r="PIX3236" s="112" t="s">
        <v>0</v>
      </c>
      <c r="PIY3236" s="112" t="s">
        <v>1</v>
      </c>
      <c r="PIZ3236" s="112" t="s">
        <v>2</v>
      </c>
      <c r="PJA3236" s="112" t="s">
        <v>3</v>
      </c>
      <c r="PJB3236" s="112" t="s">
        <v>50</v>
      </c>
      <c r="PJC3236" s="112" t="s">
        <v>52</v>
      </c>
      <c r="PJD3236" s="112" t="s">
        <v>13</v>
      </c>
      <c r="PJE3236" s="235" t="s">
        <v>189</v>
      </c>
      <c r="PJF3236" s="112" t="s">
        <v>0</v>
      </c>
      <c r="PJG3236" s="112" t="s">
        <v>1</v>
      </c>
      <c r="PJH3236" s="112" t="s">
        <v>2</v>
      </c>
      <c r="PJI3236" s="112" t="s">
        <v>3</v>
      </c>
      <c r="PJJ3236" s="112" t="s">
        <v>50</v>
      </c>
      <c r="PJK3236" s="112" t="s">
        <v>52</v>
      </c>
      <c r="PJL3236" s="112" t="s">
        <v>13</v>
      </c>
      <c r="PJM3236" s="235" t="s">
        <v>189</v>
      </c>
      <c r="PJN3236" s="112" t="s">
        <v>0</v>
      </c>
      <c r="PJO3236" s="112" t="s">
        <v>1</v>
      </c>
      <c r="PJP3236" s="112" t="s">
        <v>2</v>
      </c>
      <c r="PJQ3236" s="112" t="s">
        <v>3</v>
      </c>
      <c r="PJR3236" s="112" t="s">
        <v>50</v>
      </c>
      <c r="PJS3236" s="112" t="s">
        <v>52</v>
      </c>
      <c r="PJT3236" s="112" t="s">
        <v>13</v>
      </c>
      <c r="PJU3236" s="235" t="s">
        <v>189</v>
      </c>
      <c r="PJV3236" s="112" t="s">
        <v>0</v>
      </c>
      <c r="PJW3236" s="112" t="s">
        <v>1</v>
      </c>
      <c r="PJX3236" s="112" t="s">
        <v>2</v>
      </c>
      <c r="PJY3236" s="112" t="s">
        <v>3</v>
      </c>
      <c r="PJZ3236" s="112" t="s">
        <v>50</v>
      </c>
      <c r="PKA3236" s="112" t="s">
        <v>52</v>
      </c>
      <c r="PKB3236" s="112" t="s">
        <v>13</v>
      </c>
      <c r="PKC3236" s="235" t="s">
        <v>189</v>
      </c>
      <c r="PKD3236" s="112" t="s">
        <v>0</v>
      </c>
      <c r="PKE3236" s="112" t="s">
        <v>1</v>
      </c>
      <c r="PKF3236" s="112" t="s">
        <v>2</v>
      </c>
      <c r="PKG3236" s="112" t="s">
        <v>3</v>
      </c>
      <c r="PKH3236" s="112" t="s">
        <v>50</v>
      </c>
      <c r="PKI3236" s="112" t="s">
        <v>52</v>
      </c>
      <c r="PKJ3236" s="112" t="s">
        <v>13</v>
      </c>
      <c r="PKK3236" s="235" t="s">
        <v>189</v>
      </c>
      <c r="PKL3236" s="112" t="s">
        <v>0</v>
      </c>
      <c r="PKM3236" s="112" t="s">
        <v>1</v>
      </c>
      <c r="PKN3236" s="112" t="s">
        <v>2</v>
      </c>
      <c r="PKO3236" s="112" t="s">
        <v>3</v>
      </c>
      <c r="PKP3236" s="112" t="s">
        <v>50</v>
      </c>
      <c r="PKQ3236" s="112" t="s">
        <v>52</v>
      </c>
      <c r="PKR3236" s="112" t="s">
        <v>13</v>
      </c>
      <c r="PKS3236" s="235" t="s">
        <v>189</v>
      </c>
      <c r="PKT3236" s="112" t="s">
        <v>0</v>
      </c>
      <c r="PKU3236" s="112" t="s">
        <v>1</v>
      </c>
      <c r="PKV3236" s="112" t="s">
        <v>2</v>
      </c>
      <c r="PKW3236" s="112" t="s">
        <v>3</v>
      </c>
      <c r="PKX3236" s="112" t="s">
        <v>50</v>
      </c>
      <c r="PKY3236" s="112" t="s">
        <v>52</v>
      </c>
      <c r="PKZ3236" s="112" t="s">
        <v>13</v>
      </c>
      <c r="PLA3236" s="235" t="s">
        <v>189</v>
      </c>
      <c r="PLB3236" s="112" t="s">
        <v>0</v>
      </c>
      <c r="PLC3236" s="112" t="s">
        <v>1</v>
      </c>
      <c r="PLD3236" s="112" t="s">
        <v>2</v>
      </c>
      <c r="PLE3236" s="112" t="s">
        <v>3</v>
      </c>
      <c r="PLF3236" s="112" t="s">
        <v>50</v>
      </c>
      <c r="PLG3236" s="112" t="s">
        <v>52</v>
      </c>
      <c r="PLH3236" s="112" t="s">
        <v>13</v>
      </c>
      <c r="PLI3236" s="235" t="s">
        <v>189</v>
      </c>
      <c r="PLJ3236" s="112" t="s">
        <v>0</v>
      </c>
      <c r="PLK3236" s="112" t="s">
        <v>1</v>
      </c>
      <c r="PLL3236" s="112" t="s">
        <v>2</v>
      </c>
      <c r="PLM3236" s="112" t="s">
        <v>3</v>
      </c>
      <c r="PLN3236" s="112" t="s">
        <v>50</v>
      </c>
      <c r="PLO3236" s="112" t="s">
        <v>52</v>
      </c>
      <c r="PLP3236" s="112" t="s">
        <v>13</v>
      </c>
      <c r="PLQ3236" s="235" t="s">
        <v>189</v>
      </c>
      <c r="PLR3236" s="112" t="s">
        <v>0</v>
      </c>
      <c r="PLS3236" s="112" t="s">
        <v>1</v>
      </c>
      <c r="PLT3236" s="112" t="s">
        <v>2</v>
      </c>
      <c r="PLU3236" s="112" t="s">
        <v>3</v>
      </c>
      <c r="PLV3236" s="112" t="s">
        <v>50</v>
      </c>
      <c r="PLW3236" s="112" t="s">
        <v>52</v>
      </c>
      <c r="PLX3236" s="112" t="s">
        <v>13</v>
      </c>
      <c r="PLY3236" s="235" t="s">
        <v>189</v>
      </c>
      <c r="PLZ3236" s="112" t="s">
        <v>0</v>
      </c>
      <c r="PMA3236" s="112" t="s">
        <v>1</v>
      </c>
      <c r="PMB3236" s="112" t="s">
        <v>2</v>
      </c>
      <c r="PMC3236" s="112" t="s">
        <v>3</v>
      </c>
      <c r="PMD3236" s="112" t="s">
        <v>50</v>
      </c>
      <c r="PME3236" s="112" t="s">
        <v>52</v>
      </c>
      <c r="PMF3236" s="112" t="s">
        <v>13</v>
      </c>
      <c r="PMG3236" s="235" t="s">
        <v>189</v>
      </c>
      <c r="PMH3236" s="112" t="s">
        <v>0</v>
      </c>
      <c r="PMI3236" s="112" t="s">
        <v>1</v>
      </c>
      <c r="PMJ3236" s="112" t="s">
        <v>2</v>
      </c>
      <c r="PMK3236" s="112" t="s">
        <v>3</v>
      </c>
      <c r="PML3236" s="112" t="s">
        <v>50</v>
      </c>
      <c r="PMM3236" s="112" t="s">
        <v>52</v>
      </c>
      <c r="PMN3236" s="112" t="s">
        <v>13</v>
      </c>
      <c r="PMO3236" s="235" t="s">
        <v>189</v>
      </c>
      <c r="PMP3236" s="112" t="s">
        <v>0</v>
      </c>
      <c r="PMQ3236" s="112" t="s">
        <v>1</v>
      </c>
      <c r="PMR3236" s="112" t="s">
        <v>2</v>
      </c>
      <c r="PMS3236" s="112" t="s">
        <v>3</v>
      </c>
      <c r="PMT3236" s="112" t="s">
        <v>50</v>
      </c>
      <c r="PMU3236" s="112" t="s">
        <v>52</v>
      </c>
      <c r="PMV3236" s="112" t="s">
        <v>13</v>
      </c>
      <c r="PMW3236" s="235" t="s">
        <v>189</v>
      </c>
      <c r="PMX3236" s="112" t="s">
        <v>0</v>
      </c>
      <c r="PMY3236" s="112" t="s">
        <v>1</v>
      </c>
      <c r="PMZ3236" s="112" t="s">
        <v>2</v>
      </c>
      <c r="PNA3236" s="112" t="s">
        <v>3</v>
      </c>
      <c r="PNB3236" s="112" t="s">
        <v>50</v>
      </c>
      <c r="PNC3236" s="112" t="s">
        <v>52</v>
      </c>
      <c r="PND3236" s="112" t="s">
        <v>13</v>
      </c>
      <c r="PNE3236" s="235" t="s">
        <v>189</v>
      </c>
      <c r="PNF3236" s="112" t="s">
        <v>0</v>
      </c>
      <c r="PNG3236" s="112" t="s">
        <v>1</v>
      </c>
      <c r="PNH3236" s="112" t="s">
        <v>2</v>
      </c>
      <c r="PNI3236" s="112" t="s">
        <v>3</v>
      </c>
      <c r="PNJ3236" s="112" t="s">
        <v>50</v>
      </c>
      <c r="PNK3236" s="112" t="s">
        <v>52</v>
      </c>
      <c r="PNL3236" s="112" t="s">
        <v>13</v>
      </c>
      <c r="PNM3236" s="235" t="s">
        <v>189</v>
      </c>
      <c r="PNN3236" s="112" t="s">
        <v>0</v>
      </c>
      <c r="PNO3236" s="112" t="s">
        <v>1</v>
      </c>
      <c r="PNP3236" s="112" t="s">
        <v>2</v>
      </c>
      <c r="PNQ3236" s="112" t="s">
        <v>3</v>
      </c>
      <c r="PNR3236" s="112" t="s">
        <v>50</v>
      </c>
      <c r="PNS3236" s="112" t="s">
        <v>52</v>
      </c>
      <c r="PNT3236" s="112" t="s">
        <v>13</v>
      </c>
      <c r="PNU3236" s="235" t="s">
        <v>189</v>
      </c>
      <c r="PNV3236" s="112" t="s">
        <v>0</v>
      </c>
      <c r="PNW3236" s="112" t="s">
        <v>1</v>
      </c>
      <c r="PNX3236" s="112" t="s">
        <v>2</v>
      </c>
      <c r="PNY3236" s="112" t="s">
        <v>3</v>
      </c>
      <c r="PNZ3236" s="112" t="s">
        <v>50</v>
      </c>
      <c r="POA3236" s="112" t="s">
        <v>52</v>
      </c>
      <c r="POB3236" s="112" t="s">
        <v>13</v>
      </c>
      <c r="POC3236" s="235" t="s">
        <v>189</v>
      </c>
      <c r="POD3236" s="112" t="s">
        <v>0</v>
      </c>
      <c r="POE3236" s="112" t="s">
        <v>1</v>
      </c>
      <c r="POF3236" s="112" t="s">
        <v>2</v>
      </c>
      <c r="POG3236" s="112" t="s">
        <v>3</v>
      </c>
      <c r="POH3236" s="112" t="s">
        <v>50</v>
      </c>
      <c r="POI3236" s="112" t="s">
        <v>52</v>
      </c>
      <c r="POJ3236" s="112" t="s">
        <v>13</v>
      </c>
      <c r="POK3236" s="235" t="s">
        <v>189</v>
      </c>
      <c r="POL3236" s="112" t="s">
        <v>0</v>
      </c>
      <c r="POM3236" s="112" t="s">
        <v>1</v>
      </c>
      <c r="PON3236" s="112" t="s">
        <v>2</v>
      </c>
      <c r="POO3236" s="112" t="s">
        <v>3</v>
      </c>
      <c r="POP3236" s="112" t="s">
        <v>50</v>
      </c>
      <c r="POQ3236" s="112" t="s">
        <v>52</v>
      </c>
      <c r="POR3236" s="112" t="s">
        <v>13</v>
      </c>
      <c r="POS3236" s="235" t="s">
        <v>189</v>
      </c>
      <c r="POT3236" s="112" t="s">
        <v>0</v>
      </c>
      <c r="POU3236" s="112" t="s">
        <v>1</v>
      </c>
      <c r="POV3236" s="112" t="s">
        <v>2</v>
      </c>
      <c r="POW3236" s="112" t="s">
        <v>3</v>
      </c>
      <c r="POX3236" s="112" t="s">
        <v>50</v>
      </c>
      <c r="POY3236" s="112" t="s">
        <v>52</v>
      </c>
      <c r="POZ3236" s="112" t="s">
        <v>13</v>
      </c>
      <c r="PPA3236" s="235" t="s">
        <v>189</v>
      </c>
      <c r="PPB3236" s="112" t="s">
        <v>0</v>
      </c>
      <c r="PPC3236" s="112" t="s">
        <v>1</v>
      </c>
      <c r="PPD3236" s="112" t="s">
        <v>2</v>
      </c>
      <c r="PPE3236" s="112" t="s">
        <v>3</v>
      </c>
      <c r="PPF3236" s="112" t="s">
        <v>50</v>
      </c>
      <c r="PPG3236" s="112" t="s">
        <v>52</v>
      </c>
      <c r="PPH3236" s="112" t="s">
        <v>13</v>
      </c>
      <c r="PPI3236" s="235" t="s">
        <v>189</v>
      </c>
      <c r="PPJ3236" s="112" t="s">
        <v>0</v>
      </c>
      <c r="PPK3236" s="112" t="s">
        <v>1</v>
      </c>
      <c r="PPL3236" s="112" t="s">
        <v>2</v>
      </c>
      <c r="PPM3236" s="112" t="s">
        <v>3</v>
      </c>
      <c r="PPN3236" s="112" t="s">
        <v>50</v>
      </c>
      <c r="PPO3236" s="112" t="s">
        <v>52</v>
      </c>
      <c r="PPP3236" s="112" t="s">
        <v>13</v>
      </c>
      <c r="PPQ3236" s="235" t="s">
        <v>189</v>
      </c>
      <c r="PPR3236" s="112" t="s">
        <v>0</v>
      </c>
      <c r="PPS3236" s="112" t="s">
        <v>1</v>
      </c>
      <c r="PPT3236" s="112" t="s">
        <v>2</v>
      </c>
      <c r="PPU3236" s="112" t="s">
        <v>3</v>
      </c>
      <c r="PPV3236" s="112" t="s">
        <v>50</v>
      </c>
      <c r="PPW3236" s="112" t="s">
        <v>52</v>
      </c>
      <c r="PPX3236" s="112" t="s">
        <v>13</v>
      </c>
      <c r="PPY3236" s="235" t="s">
        <v>189</v>
      </c>
      <c r="PPZ3236" s="112" t="s">
        <v>0</v>
      </c>
      <c r="PQA3236" s="112" t="s">
        <v>1</v>
      </c>
      <c r="PQB3236" s="112" t="s">
        <v>2</v>
      </c>
      <c r="PQC3236" s="112" t="s">
        <v>3</v>
      </c>
      <c r="PQD3236" s="112" t="s">
        <v>50</v>
      </c>
      <c r="PQE3236" s="112" t="s">
        <v>52</v>
      </c>
      <c r="PQF3236" s="112" t="s">
        <v>13</v>
      </c>
      <c r="PQG3236" s="235" t="s">
        <v>189</v>
      </c>
      <c r="PQH3236" s="112" t="s">
        <v>0</v>
      </c>
      <c r="PQI3236" s="112" t="s">
        <v>1</v>
      </c>
      <c r="PQJ3236" s="112" t="s">
        <v>2</v>
      </c>
      <c r="PQK3236" s="112" t="s">
        <v>3</v>
      </c>
      <c r="PQL3236" s="112" t="s">
        <v>50</v>
      </c>
      <c r="PQM3236" s="112" t="s">
        <v>52</v>
      </c>
      <c r="PQN3236" s="112" t="s">
        <v>13</v>
      </c>
      <c r="PQO3236" s="235" t="s">
        <v>189</v>
      </c>
      <c r="PQP3236" s="112" t="s">
        <v>0</v>
      </c>
      <c r="PQQ3236" s="112" t="s">
        <v>1</v>
      </c>
      <c r="PQR3236" s="112" t="s">
        <v>2</v>
      </c>
      <c r="PQS3236" s="112" t="s">
        <v>3</v>
      </c>
      <c r="PQT3236" s="112" t="s">
        <v>50</v>
      </c>
      <c r="PQU3236" s="112" t="s">
        <v>52</v>
      </c>
      <c r="PQV3236" s="112" t="s">
        <v>13</v>
      </c>
      <c r="PQW3236" s="235" t="s">
        <v>189</v>
      </c>
      <c r="PQX3236" s="112" t="s">
        <v>0</v>
      </c>
      <c r="PQY3236" s="112" t="s">
        <v>1</v>
      </c>
      <c r="PQZ3236" s="112" t="s">
        <v>2</v>
      </c>
      <c r="PRA3236" s="112" t="s">
        <v>3</v>
      </c>
      <c r="PRB3236" s="112" t="s">
        <v>50</v>
      </c>
      <c r="PRC3236" s="112" t="s">
        <v>52</v>
      </c>
      <c r="PRD3236" s="112" t="s">
        <v>13</v>
      </c>
      <c r="PRE3236" s="235" t="s">
        <v>189</v>
      </c>
      <c r="PRF3236" s="112" t="s">
        <v>0</v>
      </c>
      <c r="PRG3236" s="112" t="s">
        <v>1</v>
      </c>
      <c r="PRH3236" s="112" t="s">
        <v>2</v>
      </c>
      <c r="PRI3236" s="112" t="s">
        <v>3</v>
      </c>
      <c r="PRJ3236" s="112" t="s">
        <v>50</v>
      </c>
      <c r="PRK3236" s="112" t="s">
        <v>52</v>
      </c>
      <c r="PRL3236" s="112" t="s">
        <v>13</v>
      </c>
      <c r="PRM3236" s="235" t="s">
        <v>189</v>
      </c>
      <c r="PRN3236" s="112" t="s">
        <v>0</v>
      </c>
      <c r="PRO3236" s="112" t="s">
        <v>1</v>
      </c>
      <c r="PRP3236" s="112" t="s">
        <v>2</v>
      </c>
      <c r="PRQ3236" s="112" t="s">
        <v>3</v>
      </c>
      <c r="PRR3236" s="112" t="s">
        <v>50</v>
      </c>
      <c r="PRS3236" s="112" t="s">
        <v>52</v>
      </c>
      <c r="PRT3236" s="112" t="s">
        <v>13</v>
      </c>
      <c r="PRU3236" s="235" t="s">
        <v>189</v>
      </c>
      <c r="PRV3236" s="112" t="s">
        <v>0</v>
      </c>
      <c r="PRW3236" s="112" t="s">
        <v>1</v>
      </c>
      <c r="PRX3236" s="112" t="s">
        <v>2</v>
      </c>
      <c r="PRY3236" s="112" t="s">
        <v>3</v>
      </c>
      <c r="PRZ3236" s="112" t="s">
        <v>50</v>
      </c>
      <c r="PSA3236" s="112" t="s">
        <v>52</v>
      </c>
      <c r="PSB3236" s="112" t="s">
        <v>13</v>
      </c>
      <c r="PSC3236" s="235" t="s">
        <v>189</v>
      </c>
      <c r="PSD3236" s="112" t="s">
        <v>0</v>
      </c>
      <c r="PSE3236" s="112" t="s">
        <v>1</v>
      </c>
      <c r="PSF3236" s="112" t="s">
        <v>2</v>
      </c>
      <c r="PSG3236" s="112" t="s">
        <v>3</v>
      </c>
      <c r="PSH3236" s="112" t="s">
        <v>50</v>
      </c>
      <c r="PSI3236" s="112" t="s">
        <v>52</v>
      </c>
      <c r="PSJ3236" s="112" t="s">
        <v>13</v>
      </c>
      <c r="PSK3236" s="235" t="s">
        <v>189</v>
      </c>
      <c r="PSL3236" s="112" t="s">
        <v>0</v>
      </c>
      <c r="PSM3236" s="112" t="s">
        <v>1</v>
      </c>
      <c r="PSN3236" s="112" t="s">
        <v>2</v>
      </c>
      <c r="PSO3236" s="112" t="s">
        <v>3</v>
      </c>
      <c r="PSP3236" s="112" t="s">
        <v>50</v>
      </c>
      <c r="PSQ3236" s="112" t="s">
        <v>52</v>
      </c>
      <c r="PSR3236" s="112" t="s">
        <v>13</v>
      </c>
      <c r="PSS3236" s="235" t="s">
        <v>189</v>
      </c>
      <c r="PST3236" s="112" t="s">
        <v>0</v>
      </c>
      <c r="PSU3236" s="112" t="s">
        <v>1</v>
      </c>
      <c r="PSV3236" s="112" t="s">
        <v>2</v>
      </c>
      <c r="PSW3236" s="112" t="s">
        <v>3</v>
      </c>
      <c r="PSX3236" s="112" t="s">
        <v>50</v>
      </c>
      <c r="PSY3236" s="112" t="s">
        <v>52</v>
      </c>
      <c r="PSZ3236" s="112" t="s">
        <v>13</v>
      </c>
      <c r="PTA3236" s="235" t="s">
        <v>189</v>
      </c>
      <c r="PTB3236" s="112" t="s">
        <v>0</v>
      </c>
      <c r="PTC3236" s="112" t="s">
        <v>1</v>
      </c>
      <c r="PTD3236" s="112" t="s">
        <v>2</v>
      </c>
      <c r="PTE3236" s="112" t="s">
        <v>3</v>
      </c>
      <c r="PTF3236" s="112" t="s">
        <v>50</v>
      </c>
      <c r="PTG3236" s="112" t="s">
        <v>52</v>
      </c>
      <c r="PTH3236" s="112" t="s">
        <v>13</v>
      </c>
      <c r="PTI3236" s="235" t="s">
        <v>189</v>
      </c>
      <c r="PTJ3236" s="112" t="s">
        <v>0</v>
      </c>
      <c r="PTK3236" s="112" t="s">
        <v>1</v>
      </c>
      <c r="PTL3236" s="112" t="s">
        <v>2</v>
      </c>
      <c r="PTM3236" s="112" t="s">
        <v>3</v>
      </c>
      <c r="PTN3236" s="112" t="s">
        <v>50</v>
      </c>
      <c r="PTO3236" s="112" t="s">
        <v>52</v>
      </c>
      <c r="PTP3236" s="112" t="s">
        <v>13</v>
      </c>
      <c r="PTQ3236" s="235" t="s">
        <v>189</v>
      </c>
      <c r="PTR3236" s="112" t="s">
        <v>0</v>
      </c>
      <c r="PTS3236" s="112" t="s">
        <v>1</v>
      </c>
      <c r="PTT3236" s="112" t="s">
        <v>2</v>
      </c>
      <c r="PTU3236" s="112" t="s">
        <v>3</v>
      </c>
      <c r="PTV3236" s="112" t="s">
        <v>50</v>
      </c>
      <c r="PTW3236" s="112" t="s">
        <v>52</v>
      </c>
      <c r="PTX3236" s="112" t="s">
        <v>13</v>
      </c>
      <c r="PTY3236" s="235" t="s">
        <v>189</v>
      </c>
      <c r="PTZ3236" s="112" t="s">
        <v>0</v>
      </c>
      <c r="PUA3236" s="112" t="s">
        <v>1</v>
      </c>
      <c r="PUB3236" s="112" t="s">
        <v>2</v>
      </c>
      <c r="PUC3236" s="112" t="s">
        <v>3</v>
      </c>
      <c r="PUD3236" s="112" t="s">
        <v>50</v>
      </c>
      <c r="PUE3236" s="112" t="s">
        <v>52</v>
      </c>
      <c r="PUF3236" s="112" t="s">
        <v>13</v>
      </c>
      <c r="PUG3236" s="235" t="s">
        <v>189</v>
      </c>
      <c r="PUH3236" s="112" t="s">
        <v>0</v>
      </c>
      <c r="PUI3236" s="112" t="s">
        <v>1</v>
      </c>
      <c r="PUJ3236" s="112" t="s">
        <v>2</v>
      </c>
      <c r="PUK3236" s="112" t="s">
        <v>3</v>
      </c>
      <c r="PUL3236" s="112" t="s">
        <v>50</v>
      </c>
      <c r="PUM3236" s="112" t="s">
        <v>52</v>
      </c>
      <c r="PUN3236" s="112" t="s">
        <v>13</v>
      </c>
      <c r="PUO3236" s="235" t="s">
        <v>189</v>
      </c>
      <c r="PUP3236" s="112" t="s">
        <v>0</v>
      </c>
      <c r="PUQ3236" s="112" t="s">
        <v>1</v>
      </c>
      <c r="PUR3236" s="112" t="s">
        <v>2</v>
      </c>
      <c r="PUS3236" s="112" t="s">
        <v>3</v>
      </c>
      <c r="PUT3236" s="112" t="s">
        <v>50</v>
      </c>
      <c r="PUU3236" s="112" t="s">
        <v>52</v>
      </c>
      <c r="PUV3236" s="112" t="s">
        <v>13</v>
      </c>
      <c r="PUW3236" s="235" t="s">
        <v>189</v>
      </c>
      <c r="PUX3236" s="112" t="s">
        <v>0</v>
      </c>
      <c r="PUY3236" s="112" t="s">
        <v>1</v>
      </c>
      <c r="PUZ3236" s="112" t="s">
        <v>2</v>
      </c>
      <c r="PVA3236" s="112" t="s">
        <v>3</v>
      </c>
      <c r="PVB3236" s="112" t="s">
        <v>50</v>
      </c>
      <c r="PVC3236" s="112" t="s">
        <v>52</v>
      </c>
      <c r="PVD3236" s="112" t="s">
        <v>13</v>
      </c>
      <c r="PVE3236" s="235" t="s">
        <v>189</v>
      </c>
      <c r="PVF3236" s="112" t="s">
        <v>0</v>
      </c>
      <c r="PVG3236" s="112" t="s">
        <v>1</v>
      </c>
      <c r="PVH3236" s="112" t="s">
        <v>2</v>
      </c>
      <c r="PVI3236" s="112" t="s">
        <v>3</v>
      </c>
      <c r="PVJ3236" s="112" t="s">
        <v>50</v>
      </c>
      <c r="PVK3236" s="112" t="s">
        <v>52</v>
      </c>
      <c r="PVL3236" s="112" t="s">
        <v>13</v>
      </c>
      <c r="PVM3236" s="235" t="s">
        <v>189</v>
      </c>
      <c r="PVN3236" s="112" t="s">
        <v>0</v>
      </c>
      <c r="PVO3236" s="112" t="s">
        <v>1</v>
      </c>
      <c r="PVP3236" s="112" t="s">
        <v>2</v>
      </c>
      <c r="PVQ3236" s="112" t="s">
        <v>3</v>
      </c>
      <c r="PVR3236" s="112" t="s">
        <v>50</v>
      </c>
      <c r="PVS3236" s="112" t="s">
        <v>52</v>
      </c>
      <c r="PVT3236" s="112" t="s">
        <v>13</v>
      </c>
      <c r="PVU3236" s="235" t="s">
        <v>189</v>
      </c>
      <c r="PVV3236" s="112" t="s">
        <v>0</v>
      </c>
      <c r="PVW3236" s="112" t="s">
        <v>1</v>
      </c>
      <c r="PVX3236" s="112" t="s">
        <v>2</v>
      </c>
      <c r="PVY3236" s="112" t="s">
        <v>3</v>
      </c>
      <c r="PVZ3236" s="112" t="s">
        <v>50</v>
      </c>
      <c r="PWA3236" s="112" t="s">
        <v>52</v>
      </c>
      <c r="PWB3236" s="112" t="s">
        <v>13</v>
      </c>
      <c r="PWC3236" s="235" t="s">
        <v>189</v>
      </c>
      <c r="PWD3236" s="112" t="s">
        <v>0</v>
      </c>
      <c r="PWE3236" s="112" t="s">
        <v>1</v>
      </c>
      <c r="PWF3236" s="112" t="s">
        <v>2</v>
      </c>
      <c r="PWG3236" s="112" t="s">
        <v>3</v>
      </c>
      <c r="PWH3236" s="112" t="s">
        <v>50</v>
      </c>
      <c r="PWI3236" s="112" t="s">
        <v>52</v>
      </c>
      <c r="PWJ3236" s="112" t="s">
        <v>13</v>
      </c>
      <c r="PWK3236" s="235" t="s">
        <v>189</v>
      </c>
      <c r="PWL3236" s="112" t="s">
        <v>0</v>
      </c>
      <c r="PWM3236" s="112" t="s">
        <v>1</v>
      </c>
      <c r="PWN3236" s="112" t="s">
        <v>2</v>
      </c>
      <c r="PWO3236" s="112" t="s">
        <v>3</v>
      </c>
      <c r="PWP3236" s="112" t="s">
        <v>50</v>
      </c>
      <c r="PWQ3236" s="112" t="s">
        <v>52</v>
      </c>
      <c r="PWR3236" s="112" t="s">
        <v>13</v>
      </c>
      <c r="PWS3236" s="235" t="s">
        <v>189</v>
      </c>
      <c r="PWT3236" s="112" t="s">
        <v>0</v>
      </c>
      <c r="PWU3236" s="112" t="s">
        <v>1</v>
      </c>
      <c r="PWV3236" s="112" t="s">
        <v>2</v>
      </c>
      <c r="PWW3236" s="112" t="s">
        <v>3</v>
      </c>
      <c r="PWX3236" s="112" t="s">
        <v>50</v>
      </c>
      <c r="PWY3236" s="112" t="s">
        <v>52</v>
      </c>
      <c r="PWZ3236" s="112" t="s">
        <v>13</v>
      </c>
      <c r="PXA3236" s="235" t="s">
        <v>189</v>
      </c>
      <c r="PXB3236" s="112" t="s">
        <v>0</v>
      </c>
      <c r="PXC3236" s="112" t="s">
        <v>1</v>
      </c>
      <c r="PXD3236" s="112" t="s">
        <v>2</v>
      </c>
      <c r="PXE3236" s="112" t="s">
        <v>3</v>
      </c>
      <c r="PXF3236" s="112" t="s">
        <v>50</v>
      </c>
      <c r="PXG3236" s="112" t="s">
        <v>52</v>
      </c>
      <c r="PXH3236" s="112" t="s">
        <v>13</v>
      </c>
      <c r="PXI3236" s="235" t="s">
        <v>189</v>
      </c>
      <c r="PXJ3236" s="112" t="s">
        <v>0</v>
      </c>
      <c r="PXK3236" s="112" t="s">
        <v>1</v>
      </c>
      <c r="PXL3236" s="112" t="s">
        <v>2</v>
      </c>
      <c r="PXM3236" s="112" t="s">
        <v>3</v>
      </c>
      <c r="PXN3236" s="112" t="s">
        <v>50</v>
      </c>
      <c r="PXO3236" s="112" t="s">
        <v>52</v>
      </c>
      <c r="PXP3236" s="112" t="s">
        <v>13</v>
      </c>
      <c r="PXQ3236" s="235" t="s">
        <v>189</v>
      </c>
      <c r="PXR3236" s="112" t="s">
        <v>0</v>
      </c>
      <c r="PXS3236" s="112" t="s">
        <v>1</v>
      </c>
      <c r="PXT3236" s="112" t="s">
        <v>2</v>
      </c>
      <c r="PXU3236" s="112" t="s">
        <v>3</v>
      </c>
      <c r="PXV3236" s="112" t="s">
        <v>50</v>
      </c>
      <c r="PXW3236" s="112" t="s">
        <v>52</v>
      </c>
      <c r="PXX3236" s="112" t="s">
        <v>13</v>
      </c>
      <c r="PXY3236" s="235" t="s">
        <v>189</v>
      </c>
      <c r="PXZ3236" s="112" t="s">
        <v>0</v>
      </c>
      <c r="PYA3236" s="112" t="s">
        <v>1</v>
      </c>
      <c r="PYB3236" s="112" t="s">
        <v>2</v>
      </c>
      <c r="PYC3236" s="112" t="s">
        <v>3</v>
      </c>
      <c r="PYD3236" s="112" t="s">
        <v>50</v>
      </c>
      <c r="PYE3236" s="112" t="s">
        <v>52</v>
      </c>
      <c r="PYF3236" s="112" t="s">
        <v>13</v>
      </c>
      <c r="PYG3236" s="235" t="s">
        <v>189</v>
      </c>
      <c r="PYH3236" s="112" t="s">
        <v>0</v>
      </c>
      <c r="PYI3236" s="112" t="s">
        <v>1</v>
      </c>
      <c r="PYJ3236" s="112" t="s">
        <v>2</v>
      </c>
      <c r="PYK3236" s="112" t="s">
        <v>3</v>
      </c>
      <c r="PYL3236" s="112" t="s">
        <v>50</v>
      </c>
      <c r="PYM3236" s="112" t="s">
        <v>52</v>
      </c>
      <c r="PYN3236" s="112" t="s">
        <v>13</v>
      </c>
      <c r="PYO3236" s="235" t="s">
        <v>189</v>
      </c>
      <c r="PYP3236" s="112" t="s">
        <v>0</v>
      </c>
      <c r="PYQ3236" s="112" t="s">
        <v>1</v>
      </c>
      <c r="PYR3236" s="112" t="s">
        <v>2</v>
      </c>
      <c r="PYS3236" s="112" t="s">
        <v>3</v>
      </c>
      <c r="PYT3236" s="112" t="s">
        <v>50</v>
      </c>
      <c r="PYU3236" s="112" t="s">
        <v>52</v>
      </c>
      <c r="PYV3236" s="112" t="s">
        <v>13</v>
      </c>
      <c r="PYW3236" s="235" t="s">
        <v>189</v>
      </c>
      <c r="PYX3236" s="112" t="s">
        <v>0</v>
      </c>
      <c r="PYY3236" s="112" t="s">
        <v>1</v>
      </c>
      <c r="PYZ3236" s="112" t="s">
        <v>2</v>
      </c>
      <c r="PZA3236" s="112" t="s">
        <v>3</v>
      </c>
      <c r="PZB3236" s="112" t="s">
        <v>50</v>
      </c>
      <c r="PZC3236" s="112" t="s">
        <v>52</v>
      </c>
      <c r="PZD3236" s="112" t="s">
        <v>13</v>
      </c>
      <c r="PZE3236" s="235" t="s">
        <v>189</v>
      </c>
      <c r="PZF3236" s="112" t="s">
        <v>0</v>
      </c>
      <c r="PZG3236" s="112" t="s">
        <v>1</v>
      </c>
      <c r="PZH3236" s="112" t="s">
        <v>2</v>
      </c>
      <c r="PZI3236" s="112" t="s">
        <v>3</v>
      </c>
      <c r="PZJ3236" s="112" t="s">
        <v>50</v>
      </c>
      <c r="PZK3236" s="112" t="s">
        <v>52</v>
      </c>
      <c r="PZL3236" s="112" t="s">
        <v>13</v>
      </c>
      <c r="PZM3236" s="235" t="s">
        <v>189</v>
      </c>
      <c r="PZN3236" s="112" t="s">
        <v>0</v>
      </c>
      <c r="PZO3236" s="112" t="s">
        <v>1</v>
      </c>
      <c r="PZP3236" s="112" t="s">
        <v>2</v>
      </c>
      <c r="PZQ3236" s="112" t="s">
        <v>3</v>
      </c>
      <c r="PZR3236" s="112" t="s">
        <v>50</v>
      </c>
      <c r="PZS3236" s="112" t="s">
        <v>52</v>
      </c>
      <c r="PZT3236" s="112" t="s">
        <v>13</v>
      </c>
      <c r="PZU3236" s="235" t="s">
        <v>189</v>
      </c>
      <c r="PZV3236" s="112" t="s">
        <v>0</v>
      </c>
      <c r="PZW3236" s="112" t="s">
        <v>1</v>
      </c>
      <c r="PZX3236" s="112" t="s">
        <v>2</v>
      </c>
      <c r="PZY3236" s="112" t="s">
        <v>3</v>
      </c>
      <c r="PZZ3236" s="112" t="s">
        <v>50</v>
      </c>
      <c r="QAA3236" s="112" t="s">
        <v>52</v>
      </c>
      <c r="QAB3236" s="112" t="s">
        <v>13</v>
      </c>
      <c r="QAC3236" s="235" t="s">
        <v>189</v>
      </c>
      <c r="QAD3236" s="112" t="s">
        <v>0</v>
      </c>
      <c r="QAE3236" s="112" t="s">
        <v>1</v>
      </c>
      <c r="QAF3236" s="112" t="s">
        <v>2</v>
      </c>
      <c r="QAG3236" s="112" t="s">
        <v>3</v>
      </c>
      <c r="QAH3236" s="112" t="s">
        <v>50</v>
      </c>
      <c r="QAI3236" s="112" t="s">
        <v>52</v>
      </c>
      <c r="QAJ3236" s="112" t="s">
        <v>13</v>
      </c>
      <c r="QAK3236" s="235" t="s">
        <v>189</v>
      </c>
      <c r="QAL3236" s="112" t="s">
        <v>0</v>
      </c>
      <c r="QAM3236" s="112" t="s">
        <v>1</v>
      </c>
      <c r="QAN3236" s="112" t="s">
        <v>2</v>
      </c>
      <c r="QAO3236" s="112" t="s">
        <v>3</v>
      </c>
      <c r="QAP3236" s="112" t="s">
        <v>50</v>
      </c>
      <c r="QAQ3236" s="112" t="s">
        <v>52</v>
      </c>
      <c r="QAR3236" s="112" t="s">
        <v>13</v>
      </c>
      <c r="QAS3236" s="235" t="s">
        <v>189</v>
      </c>
      <c r="QAT3236" s="112" t="s">
        <v>0</v>
      </c>
      <c r="QAU3236" s="112" t="s">
        <v>1</v>
      </c>
      <c r="QAV3236" s="112" t="s">
        <v>2</v>
      </c>
      <c r="QAW3236" s="112" t="s">
        <v>3</v>
      </c>
      <c r="QAX3236" s="112" t="s">
        <v>50</v>
      </c>
      <c r="QAY3236" s="112" t="s">
        <v>52</v>
      </c>
      <c r="QAZ3236" s="112" t="s">
        <v>13</v>
      </c>
      <c r="QBA3236" s="235" t="s">
        <v>189</v>
      </c>
      <c r="QBB3236" s="112" t="s">
        <v>0</v>
      </c>
      <c r="QBC3236" s="112" t="s">
        <v>1</v>
      </c>
      <c r="QBD3236" s="112" t="s">
        <v>2</v>
      </c>
      <c r="QBE3236" s="112" t="s">
        <v>3</v>
      </c>
      <c r="QBF3236" s="112" t="s">
        <v>50</v>
      </c>
      <c r="QBG3236" s="112" t="s">
        <v>52</v>
      </c>
      <c r="QBH3236" s="112" t="s">
        <v>13</v>
      </c>
      <c r="QBI3236" s="235" t="s">
        <v>189</v>
      </c>
      <c r="QBJ3236" s="112" t="s">
        <v>0</v>
      </c>
      <c r="QBK3236" s="112" t="s">
        <v>1</v>
      </c>
      <c r="QBL3236" s="112" t="s">
        <v>2</v>
      </c>
      <c r="QBM3236" s="112" t="s">
        <v>3</v>
      </c>
      <c r="QBN3236" s="112" t="s">
        <v>50</v>
      </c>
      <c r="QBO3236" s="112" t="s">
        <v>52</v>
      </c>
      <c r="QBP3236" s="112" t="s">
        <v>13</v>
      </c>
      <c r="QBQ3236" s="235" t="s">
        <v>189</v>
      </c>
      <c r="QBR3236" s="112" t="s">
        <v>0</v>
      </c>
      <c r="QBS3236" s="112" t="s">
        <v>1</v>
      </c>
      <c r="QBT3236" s="112" t="s">
        <v>2</v>
      </c>
      <c r="QBU3236" s="112" t="s">
        <v>3</v>
      </c>
      <c r="QBV3236" s="112" t="s">
        <v>50</v>
      </c>
      <c r="QBW3236" s="112" t="s">
        <v>52</v>
      </c>
      <c r="QBX3236" s="112" t="s">
        <v>13</v>
      </c>
      <c r="QBY3236" s="235" t="s">
        <v>189</v>
      </c>
      <c r="QBZ3236" s="112" t="s">
        <v>0</v>
      </c>
      <c r="QCA3236" s="112" t="s">
        <v>1</v>
      </c>
      <c r="QCB3236" s="112" t="s">
        <v>2</v>
      </c>
      <c r="QCC3236" s="112" t="s">
        <v>3</v>
      </c>
      <c r="QCD3236" s="112" t="s">
        <v>50</v>
      </c>
      <c r="QCE3236" s="112" t="s">
        <v>52</v>
      </c>
      <c r="QCF3236" s="112" t="s">
        <v>13</v>
      </c>
      <c r="QCG3236" s="235" t="s">
        <v>189</v>
      </c>
      <c r="QCH3236" s="112" t="s">
        <v>0</v>
      </c>
      <c r="QCI3236" s="112" t="s">
        <v>1</v>
      </c>
      <c r="QCJ3236" s="112" t="s">
        <v>2</v>
      </c>
      <c r="QCK3236" s="112" t="s">
        <v>3</v>
      </c>
      <c r="QCL3236" s="112" t="s">
        <v>50</v>
      </c>
      <c r="QCM3236" s="112" t="s">
        <v>52</v>
      </c>
      <c r="QCN3236" s="112" t="s">
        <v>13</v>
      </c>
      <c r="QCO3236" s="235" t="s">
        <v>189</v>
      </c>
      <c r="QCP3236" s="112" t="s">
        <v>0</v>
      </c>
      <c r="QCQ3236" s="112" t="s">
        <v>1</v>
      </c>
      <c r="QCR3236" s="112" t="s">
        <v>2</v>
      </c>
      <c r="QCS3236" s="112" t="s">
        <v>3</v>
      </c>
      <c r="QCT3236" s="112" t="s">
        <v>50</v>
      </c>
      <c r="QCU3236" s="112" t="s">
        <v>52</v>
      </c>
      <c r="QCV3236" s="112" t="s">
        <v>13</v>
      </c>
      <c r="QCW3236" s="235" t="s">
        <v>189</v>
      </c>
      <c r="QCX3236" s="112" t="s">
        <v>0</v>
      </c>
      <c r="QCY3236" s="112" t="s">
        <v>1</v>
      </c>
      <c r="QCZ3236" s="112" t="s">
        <v>2</v>
      </c>
      <c r="QDA3236" s="112" t="s">
        <v>3</v>
      </c>
      <c r="QDB3236" s="112" t="s">
        <v>50</v>
      </c>
      <c r="QDC3236" s="112" t="s">
        <v>52</v>
      </c>
      <c r="QDD3236" s="112" t="s">
        <v>13</v>
      </c>
      <c r="QDE3236" s="235" t="s">
        <v>189</v>
      </c>
      <c r="QDF3236" s="112" t="s">
        <v>0</v>
      </c>
      <c r="QDG3236" s="112" t="s">
        <v>1</v>
      </c>
      <c r="QDH3236" s="112" t="s">
        <v>2</v>
      </c>
      <c r="QDI3236" s="112" t="s">
        <v>3</v>
      </c>
      <c r="QDJ3236" s="112" t="s">
        <v>50</v>
      </c>
      <c r="QDK3236" s="112" t="s">
        <v>52</v>
      </c>
      <c r="QDL3236" s="112" t="s">
        <v>13</v>
      </c>
      <c r="QDM3236" s="235" t="s">
        <v>189</v>
      </c>
      <c r="QDN3236" s="112" t="s">
        <v>0</v>
      </c>
      <c r="QDO3236" s="112" t="s">
        <v>1</v>
      </c>
      <c r="QDP3236" s="112" t="s">
        <v>2</v>
      </c>
      <c r="QDQ3236" s="112" t="s">
        <v>3</v>
      </c>
      <c r="QDR3236" s="112" t="s">
        <v>50</v>
      </c>
      <c r="QDS3236" s="112" t="s">
        <v>52</v>
      </c>
      <c r="QDT3236" s="112" t="s">
        <v>13</v>
      </c>
      <c r="QDU3236" s="235" t="s">
        <v>189</v>
      </c>
      <c r="QDV3236" s="112" t="s">
        <v>0</v>
      </c>
      <c r="QDW3236" s="112" t="s">
        <v>1</v>
      </c>
      <c r="QDX3236" s="112" t="s">
        <v>2</v>
      </c>
      <c r="QDY3236" s="112" t="s">
        <v>3</v>
      </c>
      <c r="QDZ3236" s="112" t="s">
        <v>50</v>
      </c>
      <c r="QEA3236" s="112" t="s">
        <v>52</v>
      </c>
      <c r="QEB3236" s="112" t="s">
        <v>13</v>
      </c>
      <c r="QEC3236" s="235" t="s">
        <v>189</v>
      </c>
      <c r="QED3236" s="112" t="s">
        <v>0</v>
      </c>
      <c r="QEE3236" s="112" t="s">
        <v>1</v>
      </c>
      <c r="QEF3236" s="112" t="s">
        <v>2</v>
      </c>
      <c r="QEG3236" s="112" t="s">
        <v>3</v>
      </c>
      <c r="QEH3236" s="112" t="s">
        <v>50</v>
      </c>
      <c r="QEI3236" s="112" t="s">
        <v>52</v>
      </c>
      <c r="QEJ3236" s="112" t="s">
        <v>13</v>
      </c>
      <c r="QEK3236" s="235" t="s">
        <v>189</v>
      </c>
      <c r="QEL3236" s="112" t="s">
        <v>0</v>
      </c>
      <c r="QEM3236" s="112" t="s">
        <v>1</v>
      </c>
      <c r="QEN3236" s="112" t="s">
        <v>2</v>
      </c>
      <c r="QEO3236" s="112" t="s">
        <v>3</v>
      </c>
      <c r="QEP3236" s="112" t="s">
        <v>50</v>
      </c>
      <c r="QEQ3236" s="112" t="s">
        <v>52</v>
      </c>
      <c r="QER3236" s="112" t="s">
        <v>13</v>
      </c>
      <c r="QES3236" s="235" t="s">
        <v>189</v>
      </c>
      <c r="QET3236" s="112" t="s">
        <v>0</v>
      </c>
      <c r="QEU3236" s="112" t="s">
        <v>1</v>
      </c>
      <c r="QEV3236" s="112" t="s">
        <v>2</v>
      </c>
      <c r="QEW3236" s="112" t="s">
        <v>3</v>
      </c>
      <c r="QEX3236" s="112" t="s">
        <v>50</v>
      </c>
      <c r="QEY3236" s="112" t="s">
        <v>52</v>
      </c>
      <c r="QEZ3236" s="112" t="s">
        <v>13</v>
      </c>
      <c r="QFA3236" s="235" t="s">
        <v>189</v>
      </c>
      <c r="QFB3236" s="112" t="s">
        <v>0</v>
      </c>
      <c r="QFC3236" s="112" t="s">
        <v>1</v>
      </c>
      <c r="QFD3236" s="112" t="s">
        <v>2</v>
      </c>
      <c r="QFE3236" s="112" t="s">
        <v>3</v>
      </c>
      <c r="QFF3236" s="112" t="s">
        <v>50</v>
      </c>
      <c r="QFG3236" s="112" t="s">
        <v>52</v>
      </c>
      <c r="QFH3236" s="112" t="s">
        <v>13</v>
      </c>
      <c r="QFI3236" s="235" t="s">
        <v>189</v>
      </c>
      <c r="QFJ3236" s="112" t="s">
        <v>0</v>
      </c>
      <c r="QFK3236" s="112" t="s">
        <v>1</v>
      </c>
      <c r="QFL3236" s="112" t="s">
        <v>2</v>
      </c>
      <c r="QFM3236" s="112" t="s">
        <v>3</v>
      </c>
      <c r="QFN3236" s="112" t="s">
        <v>50</v>
      </c>
      <c r="QFO3236" s="112" t="s">
        <v>52</v>
      </c>
      <c r="QFP3236" s="112" t="s">
        <v>13</v>
      </c>
      <c r="QFQ3236" s="235" t="s">
        <v>189</v>
      </c>
      <c r="QFR3236" s="112" t="s">
        <v>0</v>
      </c>
      <c r="QFS3236" s="112" t="s">
        <v>1</v>
      </c>
      <c r="QFT3236" s="112" t="s">
        <v>2</v>
      </c>
      <c r="QFU3236" s="112" t="s">
        <v>3</v>
      </c>
      <c r="QFV3236" s="112" t="s">
        <v>50</v>
      </c>
      <c r="QFW3236" s="112" t="s">
        <v>52</v>
      </c>
      <c r="QFX3236" s="112" t="s">
        <v>13</v>
      </c>
      <c r="QFY3236" s="235" t="s">
        <v>189</v>
      </c>
      <c r="QFZ3236" s="112" t="s">
        <v>0</v>
      </c>
      <c r="QGA3236" s="112" t="s">
        <v>1</v>
      </c>
      <c r="QGB3236" s="112" t="s">
        <v>2</v>
      </c>
      <c r="QGC3236" s="112" t="s">
        <v>3</v>
      </c>
      <c r="QGD3236" s="112" t="s">
        <v>50</v>
      </c>
      <c r="QGE3236" s="112" t="s">
        <v>52</v>
      </c>
      <c r="QGF3236" s="112" t="s">
        <v>13</v>
      </c>
      <c r="QGG3236" s="235" t="s">
        <v>189</v>
      </c>
      <c r="QGH3236" s="112" t="s">
        <v>0</v>
      </c>
      <c r="QGI3236" s="112" t="s">
        <v>1</v>
      </c>
      <c r="QGJ3236" s="112" t="s">
        <v>2</v>
      </c>
      <c r="QGK3236" s="112" t="s">
        <v>3</v>
      </c>
      <c r="QGL3236" s="112" t="s">
        <v>50</v>
      </c>
      <c r="QGM3236" s="112" t="s">
        <v>52</v>
      </c>
      <c r="QGN3236" s="112" t="s">
        <v>13</v>
      </c>
      <c r="QGO3236" s="235" t="s">
        <v>189</v>
      </c>
      <c r="QGP3236" s="112" t="s">
        <v>0</v>
      </c>
      <c r="QGQ3236" s="112" t="s">
        <v>1</v>
      </c>
      <c r="QGR3236" s="112" t="s">
        <v>2</v>
      </c>
      <c r="QGS3236" s="112" t="s">
        <v>3</v>
      </c>
      <c r="QGT3236" s="112" t="s">
        <v>50</v>
      </c>
      <c r="QGU3236" s="112" t="s">
        <v>52</v>
      </c>
      <c r="QGV3236" s="112" t="s">
        <v>13</v>
      </c>
      <c r="QGW3236" s="235" t="s">
        <v>189</v>
      </c>
      <c r="QGX3236" s="112" t="s">
        <v>0</v>
      </c>
      <c r="QGY3236" s="112" t="s">
        <v>1</v>
      </c>
      <c r="QGZ3236" s="112" t="s">
        <v>2</v>
      </c>
      <c r="QHA3236" s="112" t="s">
        <v>3</v>
      </c>
      <c r="QHB3236" s="112" t="s">
        <v>50</v>
      </c>
      <c r="QHC3236" s="112" t="s">
        <v>52</v>
      </c>
      <c r="QHD3236" s="112" t="s">
        <v>13</v>
      </c>
      <c r="QHE3236" s="235" t="s">
        <v>189</v>
      </c>
      <c r="QHF3236" s="112" t="s">
        <v>0</v>
      </c>
      <c r="QHG3236" s="112" t="s">
        <v>1</v>
      </c>
      <c r="QHH3236" s="112" t="s">
        <v>2</v>
      </c>
      <c r="QHI3236" s="112" t="s">
        <v>3</v>
      </c>
      <c r="QHJ3236" s="112" t="s">
        <v>50</v>
      </c>
      <c r="QHK3236" s="112" t="s">
        <v>52</v>
      </c>
      <c r="QHL3236" s="112" t="s">
        <v>13</v>
      </c>
      <c r="QHM3236" s="235" t="s">
        <v>189</v>
      </c>
      <c r="QHN3236" s="112" t="s">
        <v>0</v>
      </c>
      <c r="QHO3236" s="112" t="s">
        <v>1</v>
      </c>
      <c r="QHP3236" s="112" t="s">
        <v>2</v>
      </c>
      <c r="QHQ3236" s="112" t="s">
        <v>3</v>
      </c>
      <c r="QHR3236" s="112" t="s">
        <v>50</v>
      </c>
      <c r="QHS3236" s="112" t="s">
        <v>52</v>
      </c>
      <c r="QHT3236" s="112" t="s">
        <v>13</v>
      </c>
      <c r="QHU3236" s="235" t="s">
        <v>189</v>
      </c>
      <c r="QHV3236" s="112" t="s">
        <v>0</v>
      </c>
      <c r="QHW3236" s="112" t="s">
        <v>1</v>
      </c>
      <c r="QHX3236" s="112" t="s">
        <v>2</v>
      </c>
      <c r="QHY3236" s="112" t="s">
        <v>3</v>
      </c>
      <c r="QHZ3236" s="112" t="s">
        <v>50</v>
      </c>
      <c r="QIA3236" s="112" t="s">
        <v>52</v>
      </c>
      <c r="QIB3236" s="112" t="s">
        <v>13</v>
      </c>
      <c r="QIC3236" s="235" t="s">
        <v>189</v>
      </c>
      <c r="QID3236" s="112" t="s">
        <v>0</v>
      </c>
      <c r="QIE3236" s="112" t="s">
        <v>1</v>
      </c>
      <c r="QIF3236" s="112" t="s">
        <v>2</v>
      </c>
      <c r="QIG3236" s="112" t="s">
        <v>3</v>
      </c>
      <c r="QIH3236" s="112" t="s">
        <v>50</v>
      </c>
      <c r="QII3236" s="112" t="s">
        <v>52</v>
      </c>
      <c r="QIJ3236" s="112" t="s">
        <v>13</v>
      </c>
      <c r="QIK3236" s="235" t="s">
        <v>189</v>
      </c>
      <c r="QIL3236" s="112" t="s">
        <v>0</v>
      </c>
      <c r="QIM3236" s="112" t="s">
        <v>1</v>
      </c>
      <c r="QIN3236" s="112" t="s">
        <v>2</v>
      </c>
      <c r="QIO3236" s="112" t="s">
        <v>3</v>
      </c>
      <c r="QIP3236" s="112" t="s">
        <v>50</v>
      </c>
      <c r="QIQ3236" s="112" t="s">
        <v>52</v>
      </c>
      <c r="QIR3236" s="112" t="s">
        <v>13</v>
      </c>
      <c r="QIS3236" s="235" t="s">
        <v>189</v>
      </c>
      <c r="QIT3236" s="112" t="s">
        <v>0</v>
      </c>
      <c r="QIU3236" s="112" t="s">
        <v>1</v>
      </c>
      <c r="QIV3236" s="112" t="s">
        <v>2</v>
      </c>
      <c r="QIW3236" s="112" t="s">
        <v>3</v>
      </c>
      <c r="QIX3236" s="112" t="s">
        <v>50</v>
      </c>
      <c r="QIY3236" s="112" t="s">
        <v>52</v>
      </c>
      <c r="QIZ3236" s="112" t="s">
        <v>13</v>
      </c>
      <c r="QJA3236" s="235" t="s">
        <v>189</v>
      </c>
      <c r="QJB3236" s="112" t="s">
        <v>0</v>
      </c>
      <c r="QJC3236" s="112" t="s">
        <v>1</v>
      </c>
      <c r="QJD3236" s="112" t="s">
        <v>2</v>
      </c>
      <c r="QJE3236" s="112" t="s">
        <v>3</v>
      </c>
      <c r="QJF3236" s="112" t="s">
        <v>50</v>
      </c>
      <c r="QJG3236" s="112" t="s">
        <v>52</v>
      </c>
      <c r="QJH3236" s="112" t="s">
        <v>13</v>
      </c>
      <c r="QJI3236" s="235" t="s">
        <v>189</v>
      </c>
      <c r="QJJ3236" s="112" t="s">
        <v>0</v>
      </c>
      <c r="QJK3236" s="112" t="s">
        <v>1</v>
      </c>
      <c r="QJL3236" s="112" t="s">
        <v>2</v>
      </c>
      <c r="QJM3236" s="112" t="s">
        <v>3</v>
      </c>
      <c r="QJN3236" s="112" t="s">
        <v>50</v>
      </c>
      <c r="QJO3236" s="112" t="s">
        <v>52</v>
      </c>
      <c r="QJP3236" s="112" t="s">
        <v>13</v>
      </c>
      <c r="QJQ3236" s="235" t="s">
        <v>189</v>
      </c>
      <c r="QJR3236" s="112" t="s">
        <v>0</v>
      </c>
      <c r="QJS3236" s="112" t="s">
        <v>1</v>
      </c>
      <c r="QJT3236" s="112" t="s">
        <v>2</v>
      </c>
      <c r="QJU3236" s="112" t="s">
        <v>3</v>
      </c>
      <c r="QJV3236" s="112" t="s">
        <v>50</v>
      </c>
      <c r="QJW3236" s="112" t="s">
        <v>52</v>
      </c>
      <c r="QJX3236" s="112" t="s">
        <v>13</v>
      </c>
      <c r="QJY3236" s="235" t="s">
        <v>189</v>
      </c>
      <c r="QJZ3236" s="112" t="s">
        <v>0</v>
      </c>
      <c r="QKA3236" s="112" t="s">
        <v>1</v>
      </c>
      <c r="QKB3236" s="112" t="s">
        <v>2</v>
      </c>
      <c r="QKC3236" s="112" t="s">
        <v>3</v>
      </c>
      <c r="QKD3236" s="112" t="s">
        <v>50</v>
      </c>
      <c r="QKE3236" s="112" t="s">
        <v>52</v>
      </c>
      <c r="QKF3236" s="112" t="s">
        <v>13</v>
      </c>
      <c r="QKG3236" s="235" t="s">
        <v>189</v>
      </c>
      <c r="QKH3236" s="112" t="s">
        <v>0</v>
      </c>
      <c r="QKI3236" s="112" t="s">
        <v>1</v>
      </c>
      <c r="QKJ3236" s="112" t="s">
        <v>2</v>
      </c>
      <c r="QKK3236" s="112" t="s">
        <v>3</v>
      </c>
      <c r="QKL3236" s="112" t="s">
        <v>50</v>
      </c>
      <c r="QKM3236" s="112" t="s">
        <v>52</v>
      </c>
      <c r="QKN3236" s="112" t="s">
        <v>13</v>
      </c>
      <c r="QKO3236" s="235" t="s">
        <v>189</v>
      </c>
      <c r="QKP3236" s="112" t="s">
        <v>0</v>
      </c>
      <c r="QKQ3236" s="112" t="s">
        <v>1</v>
      </c>
      <c r="QKR3236" s="112" t="s">
        <v>2</v>
      </c>
      <c r="QKS3236" s="112" t="s">
        <v>3</v>
      </c>
      <c r="QKT3236" s="112" t="s">
        <v>50</v>
      </c>
      <c r="QKU3236" s="112" t="s">
        <v>52</v>
      </c>
      <c r="QKV3236" s="112" t="s">
        <v>13</v>
      </c>
      <c r="QKW3236" s="235" t="s">
        <v>189</v>
      </c>
      <c r="QKX3236" s="112" t="s">
        <v>0</v>
      </c>
      <c r="QKY3236" s="112" t="s">
        <v>1</v>
      </c>
      <c r="QKZ3236" s="112" t="s">
        <v>2</v>
      </c>
      <c r="QLA3236" s="112" t="s">
        <v>3</v>
      </c>
      <c r="QLB3236" s="112" t="s">
        <v>50</v>
      </c>
      <c r="QLC3236" s="112" t="s">
        <v>52</v>
      </c>
      <c r="QLD3236" s="112" t="s">
        <v>13</v>
      </c>
      <c r="QLE3236" s="235" t="s">
        <v>189</v>
      </c>
      <c r="QLF3236" s="112" t="s">
        <v>0</v>
      </c>
      <c r="QLG3236" s="112" t="s">
        <v>1</v>
      </c>
      <c r="QLH3236" s="112" t="s">
        <v>2</v>
      </c>
      <c r="QLI3236" s="112" t="s">
        <v>3</v>
      </c>
      <c r="QLJ3236" s="112" t="s">
        <v>50</v>
      </c>
      <c r="QLK3236" s="112" t="s">
        <v>52</v>
      </c>
      <c r="QLL3236" s="112" t="s">
        <v>13</v>
      </c>
      <c r="QLM3236" s="235" t="s">
        <v>189</v>
      </c>
      <c r="QLN3236" s="112" t="s">
        <v>0</v>
      </c>
      <c r="QLO3236" s="112" t="s">
        <v>1</v>
      </c>
      <c r="QLP3236" s="112" t="s">
        <v>2</v>
      </c>
      <c r="QLQ3236" s="112" t="s">
        <v>3</v>
      </c>
      <c r="QLR3236" s="112" t="s">
        <v>50</v>
      </c>
      <c r="QLS3236" s="112" t="s">
        <v>52</v>
      </c>
      <c r="QLT3236" s="112" t="s">
        <v>13</v>
      </c>
      <c r="QLU3236" s="235" t="s">
        <v>189</v>
      </c>
      <c r="QLV3236" s="112" t="s">
        <v>0</v>
      </c>
      <c r="QLW3236" s="112" t="s">
        <v>1</v>
      </c>
      <c r="QLX3236" s="112" t="s">
        <v>2</v>
      </c>
      <c r="QLY3236" s="112" t="s">
        <v>3</v>
      </c>
      <c r="QLZ3236" s="112" t="s">
        <v>50</v>
      </c>
      <c r="QMA3236" s="112" t="s">
        <v>52</v>
      </c>
      <c r="QMB3236" s="112" t="s">
        <v>13</v>
      </c>
      <c r="QMC3236" s="235" t="s">
        <v>189</v>
      </c>
      <c r="QMD3236" s="112" t="s">
        <v>0</v>
      </c>
      <c r="QME3236" s="112" t="s">
        <v>1</v>
      </c>
      <c r="QMF3236" s="112" t="s">
        <v>2</v>
      </c>
      <c r="QMG3236" s="112" t="s">
        <v>3</v>
      </c>
      <c r="QMH3236" s="112" t="s">
        <v>50</v>
      </c>
      <c r="QMI3236" s="112" t="s">
        <v>52</v>
      </c>
      <c r="QMJ3236" s="112" t="s">
        <v>13</v>
      </c>
      <c r="QMK3236" s="235" t="s">
        <v>189</v>
      </c>
      <c r="QML3236" s="112" t="s">
        <v>0</v>
      </c>
      <c r="QMM3236" s="112" t="s">
        <v>1</v>
      </c>
      <c r="QMN3236" s="112" t="s">
        <v>2</v>
      </c>
      <c r="QMO3236" s="112" t="s">
        <v>3</v>
      </c>
      <c r="QMP3236" s="112" t="s">
        <v>50</v>
      </c>
      <c r="QMQ3236" s="112" t="s">
        <v>52</v>
      </c>
      <c r="QMR3236" s="112" t="s">
        <v>13</v>
      </c>
      <c r="QMS3236" s="235" t="s">
        <v>189</v>
      </c>
      <c r="QMT3236" s="112" t="s">
        <v>0</v>
      </c>
      <c r="QMU3236" s="112" t="s">
        <v>1</v>
      </c>
      <c r="QMV3236" s="112" t="s">
        <v>2</v>
      </c>
      <c r="QMW3236" s="112" t="s">
        <v>3</v>
      </c>
      <c r="QMX3236" s="112" t="s">
        <v>50</v>
      </c>
      <c r="QMY3236" s="112" t="s">
        <v>52</v>
      </c>
      <c r="QMZ3236" s="112" t="s">
        <v>13</v>
      </c>
      <c r="QNA3236" s="235" t="s">
        <v>189</v>
      </c>
      <c r="QNB3236" s="112" t="s">
        <v>0</v>
      </c>
      <c r="QNC3236" s="112" t="s">
        <v>1</v>
      </c>
      <c r="QND3236" s="112" t="s">
        <v>2</v>
      </c>
      <c r="QNE3236" s="112" t="s">
        <v>3</v>
      </c>
      <c r="QNF3236" s="112" t="s">
        <v>50</v>
      </c>
      <c r="QNG3236" s="112" t="s">
        <v>52</v>
      </c>
      <c r="QNH3236" s="112" t="s">
        <v>13</v>
      </c>
      <c r="QNI3236" s="235" t="s">
        <v>189</v>
      </c>
      <c r="QNJ3236" s="112" t="s">
        <v>0</v>
      </c>
      <c r="QNK3236" s="112" t="s">
        <v>1</v>
      </c>
      <c r="QNL3236" s="112" t="s">
        <v>2</v>
      </c>
      <c r="QNM3236" s="112" t="s">
        <v>3</v>
      </c>
      <c r="QNN3236" s="112" t="s">
        <v>50</v>
      </c>
      <c r="QNO3236" s="112" t="s">
        <v>52</v>
      </c>
      <c r="QNP3236" s="112" t="s">
        <v>13</v>
      </c>
      <c r="QNQ3236" s="235" t="s">
        <v>189</v>
      </c>
      <c r="QNR3236" s="112" t="s">
        <v>0</v>
      </c>
      <c r="QNS3236" s="112" t="s">
        <v>1</v>
      </c>
      <c r="QNT3236" s="112" t="s">
        <v>2</v>
      </c>
      <c r="QNU3236" s="112" t="s">
        <v>3</v>
      </c>
      <c r="QNV3236" s="112" t="s">
        <v>50</v>
      </c>
      <c r="QNW3236" s="112" t="s">
        <v>52</v>
      </c>
      <c r="QNX3236" s="112" t="s">
        <v>13</v>
      </c>
      <c r="QNY3236" s="235" t="s">
        <v>189</v>
      </c>
      <c r="QNZ3236" s="112" t="s">
        <v>0</v>
      </c>
      <c r="QOA3236" s="112" t="s">
        <v>1</v>
      </c>
      <c r="QOB3236" s="112" t="s">
        <v>2</v>
      </c>
      <c r="QOC3236" s="112" t="s">
        <v>3</v>
      </c>
      <c r="QOD3236" s="112" t="s">
        <v>50</v>
      </c>
      <c r="QOE3236" s="112" t="s">
        <v>52</v>
      </c>
      <c r="QOF3236" s="112" t="s">
        <v>13</v>
      </c>
      <c r="QOG3236" s="235" t="s">
        <v>189</v>
      </c>
      <c r="QOH3236" s="112" t="s">
        <v>0</v>
      </c>
      <c r="QOI3236" s="112" t="s">
        <v>1</v>
      </c>
      <c r="QOJ3236" s="112" t="s">
        <v>2</v>
      </c>
      <c r="QOK3236" s="112" t="s">
        <v>3</v>
      </c>
      <c r="QOL3236" s="112" t="s">
        <v>50</v>
      </c>
      <c r="QOM3236" s="112" t="s">
        <v>52</v>
      </c>
      <c r="QON3236" s="112" t="s">
        <v>13</v>
      </c>
      <c r="QOO3236" s="235" t="s">
        <v>189</v>
      </c>
      <c r="QOP3236" s="112" t="s">
        <v>0</v>
      </c>
      <c r="QOQ3236" s="112" t="s">
        <v>1</v>
      </c>
      <c r="QOR3236" s="112" t="s">
        <v>2</v>
      </c>
      <c r="QOS3236" s="112" t="s">
        <v>3</v>
      </c>
      <c r="QOT3236" s="112" t="s">
        <v>50</v>
      </c>
      <c r="QOU3236" s="112" t="s">
        <v>52</v>
      </c>
      <c r="QOV3236" s="112" t="s">
        <v>13</v>
      </c>
      <c r="QOW3236" s="235" t="s">
        <v>189</v>
      </c>
      <c r="QOX3236" s="112" t="s">
        <v>0</v>
      </c>
      <c r="QOY3236" s="112" t="s">
        <v>1</v>
      </c>
      <c r="QOZ3236" s="112" t="s">
        <v>2</v>
      </c>
      <c r="QPA3236" s="112" t="s">
        <v>3</v>
      </c>
      <c r="QPB3236" s="112" t="s">
        <v>50</v>
      </c>
      <c r="QPC3236" s="112" t="s">
        <v>52</v>
      </c>
      <c r="QPD3236" s="112" t="s">
        <v>13</v>
      </c>
      <c r="QPE3236" s="235" t="s">
        <v>189</v>
      </c>
      <c r="QPF3236" s="112" t="s">
        <v>0</v>
      </c>
      <c r="QPG3236" s="112" t="s">
        <v>1</v>
      </c>
      <c r="QPH3236" s="112" t="s">
        <v>2</v>
      </c>
      <c r="QPI3236" s="112" t="s">
        <v>3</v>
      </c>
      <c r="QPJ3236" s="112" t="s">
        <v>50</v>
      </c>
      <c r="QPK3236" s="112" t="s">
        <v>52</v>
      </c>
      <c r="QPL3236" s="112" t="s">
        <v>13</v>
      </c>
      <c r="QPM3236" s="235" t="s">
        <v>189</v>
      </c>
      <c r="QPN3236" s="112" t="s">
        <v>0</v>
      </c>
      <c r="QPO3236" s="112" t="s">
        <v>1</v>
      </c>
      <c r="QPP3236" s="112" t="s">
        <v>2</v>
      </c>
      <c r="QPQ3236" s="112" t="s">
        <v>3</v>
      </c>
      <c r="QPR3236" s="112" t="s">
        <v>50</v>
      </c>
      <c r="QPS3236" s="112" t="s">
        <v>52</v>
      </c>
      <c r="QPT3236" s="112" t="s">
        <v>13</v>
      </c>
      <c r="QPU3236" s="235" t="s">
        <v>189</v>
      </c>
      <c r="QPV3236" s="112" t="s">
        <v>0</v>
      </c>
      <c r="QPW3236" s="112" t="s">
        <v>1</v>
      </c>
      <c r="QPX3236" s="112" t="s">
        <v>2</v>
      </c>
      <c r="QPY3236" s="112" t="s">
        <v>3</v>
      </c>
      <c r="QPZ3236" s="112" t="s">
        <v>50</v>
      </c>
      <c r="QQA3236" s="112" t="s">
        <v>52</v>
      </c>
      <c r="QQB3236" s="112" t="s">
        <v>13</v>
      </c>
      <c r="QQC3236" s="235" t="s">
        <v>189</v>
      </c>
      <c r="QQD3236" s="112" t="s">
        <v>0</v>
      </c>
      <c r="QQE3236" s="112" t="s">
        <v>1</v>
      </c>
      <c r="QQF3236" s="112" t="s">
        <v>2</v>
      </c>
      <c r="QQG3236" s="112" t="s">
        <v>3</v>
      </c>
      <c r="QQH3236" s="112" t="s">
        <v>50</v>
      </c>
      <c r="QQI3236" s="112" t="s">
        <v>52</v>
      </c>
      <c r="QQJ3236" s="112" t="s">
        <v>13</v>
      </c>
      <c r="QQK3236" s="235" t="s">
        <v>189</v>
      </c>
      <c r="QQL3236" s="112" t="s">
        <v>0</v>
      </c>
      <c r="QQM3236" s="112" t="s">
        <v>1</v>
      </c>
      <c r="QQN3236" s="112" t="s">
        <v>2</v>
      </c>
      <c r="QQO3236" s="112" t="s">
        <v>3</v>
      </c>
      <c r="QQP3236" s="112" t="s">
        <v>50</v>
      </c>
      <c r="QQQ3236" s="112" t="s">
        <v>52</v>
      </c>
      <c r="QQR3236" s="112" t="s">
        <v>13</v>
      </c>
      <c r="QQS3236" s="235" t="s">
        <v>189</v>
      </c>
      <c r="QQT3236" s="112" t="s">
        <v>0</v>
      </c>
      <c r="QQU3236" s="112" t="s">
        <v>1</v>
      </c>
      <c r="QQV3236" s="112" t="s">
        <v>2</v>
      </c>
      <c r="QQW3236" s="112" t="s">
        <v>3</v>
      </c>
      <c r="QQX3236" s="112" t="s">
        <v>50</v>
      </c>
      <c r="QQY3236" s="112" t="s">
        <v>52</v>
      </c>
      <c r="QQZ3236" s="112" t="s">
        <v>13</v>
      </c>
      <c r="QRA3236" s="235" t="s">
        <v>189</v>
      </c>
      <c r="QRB3236" s="112" t="s">
        <v>0</v>
      </c>
      <c r="QRC3236" s="112" t="s">
        <v>1</v>
      </c>
      <c r="QRD3236" s="112" t="s">
        <v>2</v>
      </c>
      <c r="QRE3236" s="112" t="s">
        <v>3</v>
      </c>
      <c r="QRF3236" s="112" t="s">
        <v>50</v>
      </c>
      <c r="QRG3236" s="112" t="s">
        <v>52</v>
      </c>
      <c r="QRH3236" s="112" t="s">
        <v>13</v>
      </c>
      <c r="QRI3236" s="235" t="s">
        <v>189</v>
      </c>
      <c r="QRJ3236" s="112" t="s">
        <v>0</v>
      </c>
      <c r="QRK3236" s="112" t="s">
        <v>1</v>
      </c>
      <c r="QRL3236" s="112" t="s">
        <v>2</v>
      </c>
      <c r="QRM3236" s="112" t="s">
        <v>3</v>
      </c>
      <c r="QRN3236" s="112" t="s">
        <v>50</v>
      </c>
      <c r="QRO3236" s="112" t="s">
        <v>52</v>
      </c>
      <c r="QRP3236" s="112" t="s">
        <v>13</v>
      </c>
      <c r="QRQ3236" s="235" t="s">
        <v>189</v>
      </c>
      <c r="QRR3236" s="112" t="s">
        <v>0</v>
      </c>
      <c r="QRS3236" s="112" t="s">
        <v>1</v>
      </c>
      <c r="QRT3236" s="112" t="s">
        <v>2</v>
      </c>
      <c r="QRU3236" s="112" t="s">
        <v>3</v>
      </c>
      <c r="QRV3236" s="112" t="s">
        <v>50</v>
      </c>
      <c r="QRW3236" s="112" t="s">
        <v>52</v>
      </c>
      <c r="QRX3236" s="112" t="s">
        <v>13</v>
      </c>
      <c r="QRY3236" s="235" t="s">
        <v>189</v>
      </c>
      <c r="QRZ3236" s="112" t="s">
        <v>0</v>
      </c>
      <c r="QSA3236" s="112" t="s">
        <v>1</v>
      </c>
      <c r="QSB3236" s="112" t="s">
        <v>2</v>
      </c>
      <c r="QSC3236" s="112" t="s">
        <v>3</v>
      </c>
      <c r="QSD3236" s="112" t="s">
        <v>50</v>
      </c>
      <c r="QSE3236" s="112" t="s">
        <v>52</v>
      </c>
      <c r="QSF3236" s="112" t="s">
        <v>13</v>
      </c>
      <c r="QSG3236" s="235" t="s">
        <v>189</v>
      </c>
      <c r="QSH3236" s="112" t="s">
        <v>0</v>
      </c>
      <c r="QSI3236" s="112" t="s">
        <v>1</v>
      </c>
      <c r="QSJ3236" s="112" t="s">
        <v>2</v>
      </c>
      <c r="QSK3236" s="112" t="s">
        <v>3</v>
      </c>
      <c r="QSL3236" s="112" t="s">
        <v>50</v>
      </c>
      <c r="QSM3236" s="112" t="s">
        <v>52</v>
      </c>
      <c r="QSN3236" s="112" t="s">
        <v>13</v>
      </c>
      <c r="QSO3236" s="235" t="s">
        <v>189</v>
      </c>
      <c r="QSP3236" s="112" t="s">
        <v>0</v>
      </c>
      <c r="QSQ3236" s="112" t="s">
        <v>1</v>
      </c>
      <c r="QSR3236" s="112" t="s">
        <v>2</v>
      </c>
      <c r="QSS3236" s="112" t="s">
        <v>3</v>
      </c>
      <c r="QST3236" s="112" t="s">
        <v>50</v>
      </c>
      <c r="QSU3236" s="112" t="s">
        <v>52</v>
      </c>
      <c r="QSV3236" s="112" t="s">
        <v>13</v>
      </c>
      <c r="QSW3236" s="235" t="s">
        <v>189</v>
      </c>
      <c r="QSX3236" s="112" t="s">
        <v>0</v>
      </c>
      <c r="QSY3236" s="112" t="s">
        <v>1</v>
      </c>
      <c r="QSZ3236" s="112" t="s">
        <v>2</v>
      </c>
      <c r="QTA3236" s="112" t="s">
        <v>3</v>
      </c>
      <c r="QTB3236" s="112" t="s">
        <v>50</v>
      </c>
      <c r="QTC3236" s="112" t="s">
        <v>52</v>
      </c>
      <c r="QTD3236" s="112" t="s">
        <v>13</v>
      </c>
      <c r="QTE3236" s="235" t="s">
        <v>189</v>
      </c>
      <c r="QTF3236" s="112" t="s">
        <v>0</v>
      </c>
      <c r="QTG3236" s="112" t="s">
        <v>1</v>
      </c>
      <c r="QTH3236" s="112" t="s">
        <v>2</v>
      </c>
      <c r="QTI3236" s="112" t="s">
        <v>3</v>
      </c>
      <c r="QTJ3236" s="112" t="s">
        <v>50</v>
      </c>
      <c r="QTK3236" s="112" t="s">
        <v>52</v>
      </c>
      <c r="QTL3236" s="112" t="s">
        <v>13</v>
      </c>
      <c r="QTM3236" s="235" t="s">
        <v>189</v>
      </c>
      <c r="QTN3236" s="112" t="s">
        <v>0</v>
      </c>
      <c r="QTO3236" s="112" t="s">
        <v>1</v>
      </c>
      <c r="QTP3236" s="112" t="s">
        <v>2</v>
      </c>
      <c r="QTQ3236" s="112" t="s">
        <v>3</v>
      </c>
      <c r="QTR3236" s="112" t="s">
        <v>50</v>
      </c>
      <c r="QTS3236" s="112" t="s">
        <v>52</v>
      </c>
      <c r="QTT3236" s="112" t="s">
        <v>13</v>
      </c>
      <c r="QTU3236" s="235" t="s">
        <v>189</v>
      </c>
      <c r="QTV3236" s="112" t="s">
        <v>0</v>
      </c>
      <c r="QTW3236" s="112" t="s">
        <v>1</v>
      </c>
      <c r="QTX3236" s="112" t="s">
        <v>2</v>
      </c>
      <c r="QTY3236" s="112" t="s">
        <v>3</v>
      </c>
      <c r="QTZ3236" s="112" t="s">
        <v>50</v>
      </c>
      <c r="QUA3236" s="112" t="s">
        <v>52</v>
      </c>
      <c r="QUB3236" s="112" t="s">
        <v>13</v>
      </c>
      <c r="QUC3236" s="235" t="s">
        <v>189</v>
      </c>
      <c r="QUD3236" s="112" t="s">
        <v>0</v>
      </c>
      <c r="QUE3236" s="112" t="s">
        <v>1</v>
      </c>
      <c r="QUF3236" s="112" t="s">
        <v>2</v>
      </c>
      <c r="QUG3236" s="112" t="s">
        <v>3</v>
      </c>
      <c r="QUH3236" s="112" t="s">
        <v>50</v>
      </c>
      <c r="QUI3236" s="112" t="s">
        <v>52</v>
      </c>
      <c r="QUJ3236" s="112" t="s">
        <v>13</v>
      </c>
      <c r="QUK3236" s="235" t="s">
        <v>189</v>
      </c>
      <c r="QUL3236" s="112" t="s">
        <v>0</v>
      </c>
      <c r="QUM3236" s="112" t="s">
        <v>1</v>
      </c>
      <c r="QUN3236" s="112" t="s">
        <v>2</v>
      </c>
      <c r="QUO3236" s="112" t="s">
        <v>3</v>
      </c>
      <c r="QUP3236" s="112" t="s">
        <v>50</v>
      </c>
      <c r="QUQ3236" s="112" t="s">
        <v>52</v>
      </c>
      <c r="QUR3236" s="112" t="s">
        <v>13</v>
      </c>
      <c r="QUS3236" s="235" t="s">
        <v>189</v>
      </c>
      <c r="QUT3236" s="112" t="s">
        <v>0</v>
      </c>
      <c r="QUU3236" s="112" t="s">
        <v>1</v>
      </c>
      <c r="QUV3236" s="112" t="s">
        <v>2</v>
      </c>
      <c r="QUW3236" s="112" t="s">
        <v>3</v>
      </c>
      <c r="QUX3236" s="112" t="s">
        <v>50</v>
      </c>
      <c r="QUY3236" s="112" t="s">
        <v>52</v>
      </c>
      <c r="QUZ3236" s="112" t="s">
        <v>13</v>
      </c>
      <c r="QVA3236" s="235" t="s">
        <v>189</v>
      </c>
      <c r="QVB3236" s="112" t="s">
        <v>0</v>
      </c>
      <c r="QVC3236" s="112" t="s">
        <v>1</v>
      </c>
      <c r="QVD3236" s="112" t="s">
        <v>2</v>
      </c>
      <c r="QVE3236" s="112" t="s">
        <v>3</v>
      </c>
      <c r="QVF3236" s="112" t="s">
        <v>50</v>
      </c>
      <c r="QVG3236" s="112" t="s">
        <v>52</v>
      </c>
      <c r="QVH3236" s="112" t="s">
        <v>13</v>
      </c>
      <c r="QVI3236" s="235" t="s">
        <v>189</v>
      </c>
      <c r="QVJ3236" s="112" t="s">
        <v>0</v>
      </c>
      <c r="QVK3236" s="112" t="s">
        <v>1</v>
      </c>
      <c r="QVL3236" s="112" t="s">
        <v>2</v>
      </c>
      <c r="QVM3236" s="112" t="s">
        <v>3</v>
      </c>
      <c r="QVN3236" s="112" t="s">
        <v>50</v>
      </c>
      <c r="QVO3236" s="112" t="s">
        <v>52</v>
      </c>
      <c r="QVP3236" s="112" t="s">
        <v>13</v>
      </c>
      <c r="QVQ3236" s="235" t="s">
        <v>189</v>
      </c>
      <c r="QVR3236" s="112" t="s">
        <v>0</v>
      </c>
      <c r="QVS3236" s="112" t="s">
        <v>1</v>
      </c>
      <c r="QVT3236" s="112" t="s">
        <v>2</v>
      </c>
      <c r="QVU3236" s="112" t="s">
        <v>3</v>
      </c>
      <c r="QVV3236" s="112" t="s">
        <v>50</v>
      </c>
      <c r="QVW3236" s="112" t="s">
        <v>52</v>
      </c>
      <c r="QVX3236" s="112" t="s">
        <v>13</v>
      </c>
      <c r="QVY3236" s="235" t="s">
        <v>189</v>
      </c>
      <c r="QVZ3236" s="112" t="s">
        <v>0</v>
      </c>
      <c r="QWA3236" s="112" t="s">
        <v>1</v>
      </c>
      <c r="QWB3236" s="112" t="s">
        <v>2</v>
      </c>
      <c r="QWC3236" s="112" t="s">
        <v>3</v>
      </c>
      <c r="QWD3236" s="112" t="s">
        <v>50</v>
      </c>
      <c r="QWE3236" s="112" t="s">
        <v>52</v>
      </c>
      <c r="QWF3236" s="112" t="s">
        <v>13</v>
      </c>
      <c r="QWG3236" s="235" t="s">
        <v>189</v>
      </c>
      <c r="QWH3236" s="112" t="s">
        <v>0</v>
      </c>
      <c r="QWI3236" s="112" t="s">
        <v>1</v>
      </c>
      <c r="QWJ3236" s="112" t="s">
        <v>2</v>
      </c>
      <c r="QWK3236" s="112" t="s">
        <v>3</v>
      </c>
      <c r="QWL3236" s="112" t="s">
        <v>50</v>
      </c>
      <c r="QWM3236" s="112" t="s">
        <v>52</v>
      </c>
      <c r="QWN3236" s="112" t="s">
        <v>13</v>
      </c>
      <c r="QWO3236" s="235" t="s">
        <v>189</v>
      </c>
      <c r="QWP3236" s="112" t="s">
        <v>0</v>
      </c>
      <c r="QWQ3236" s="112" t="s">
        <v>1</v>
      </c>
      <c r="QWR3236" s="112" t="s">
        <v>2</v>
      </c>
      <c r="QWS3236" s="112" t="s">
        <v>3</v>
      </c>
      <c r="QWT3236" s="112" t="s">
        <v>50</v>
      </c>
      <c r="QWU3236" s="112" t="s">
        <v>52</v>
      </c>
      <c r="QWV3236" s="112" t="s">
        <v>13</v>
      </c>
      <c r="QWW3236" s="235" t="s">
        <v>189</v>
      </c>
      <c r="QWX3236" s="112" t="s">
        <v>0</v>
      </c>
      <c r="QWY3236" s="112" t="s">
        <v>1</v>
      </c>
      <c r="QWZ3236" s="112" t="s">
        <v>2</v>
      </c>
      <c r="QXA3236" s="112" t="s">
        <v>3</v>
      </c>
      <c r="QXB3236" s="112" t="s">
        <v>50</v>
      </c>
      <c r="QXC3236" s="112" t="s">
        <v>52</v>
      </c>
      <c r="QXD3236" s="112" t="s">
        <v>13</v>
      </c>
      <c r="QXE3236" s="235" t="s">
        <v>189</v>
      </c>
      <c r="QXF3236" s="112" t="s">
        <v>0</v>
      </c>
      <c r="QXG3236" s="112" t="s">
        <v>1</v>
      </c>
      <c r="QXH3236" s="112" t="s">
        <v>2</v>
      </c>
      <c r="QXI3236" s="112" t="s">
        <v>3</v>
      </c>
      <c r="QXJ3236" s="112" t="s">
        <v>50</v>
      </c>
      <c r="QXK3236" s="112" t="s">
        <v>52</v>
      </c>
      <c r="QXL3236" s="112" t="s">
        <v>13</v>
      </c>
      <c r="QXM3236" s="235" t="s">
        <v>189</v>
      </c>
      <c r="QXN3236" s="112" t="s">
        <v>0</v>
      </c>
      <c r="QXO3236" s="112" t="s">
        <v>1</v>
      </c>
      <c r="QXP3236" s="112" t="s">
        <v>2</v>
      </c>
      <c r="QXQ3236" s="112" t="s">
        <v>3</v>
      </c>
      <c r="QXR3236" s="112" t="s">
        <v>50</v>
      </c>
      <c r="QXS3236" s="112" t="s">
        <v>52</v>
      </c>
      <c r="QXT3236" s="112" t="s">
        <v>13</v>
      </c>
      <c r="QXU3236" s="235" t="s">
        <v>189</v>
      </c>
      <c r="QXV3236" s="112" t="s">
        <v>0</v>
      </c>
      <c r="QXW3236" s="112" t="s">
        <v>1</v>
      </c>
      <c r="QXX3236" s="112" t="s">
        <v>2</v>
      </c>
      <c r="QXY3236" s="112" t="s">
        <v>3</v>
      </c>
      <c r="QXZ3236" s="112" t="s">
        <v>50</v>
      </c>
      <c r="QYA3236" s="112" t="s">
        <v>52</v>
      </c>
      <c r="QYB3236" s="112" t="s">
        <v>13</v>
      </c>
      <c r="QYC3236" s="235" t="s">
        <v>189</v>
      </c>
      <c r="QYD3236" s="112" t="s">
        <v>0</v>
      </c>
      <c r="QYE3236" s="112" t="s">
        <v>1</v>
      </c>
      <c r="QYF3236" s="112" t="s">
        <v>2</v>
      </c>
      <c r="QYG3236" s="112" t="s">
        <v>3</v>
      </c>
      <c r="QYH3236" s="112" t="s">
        <v>50</v>
      </c>
      <c r="QYI3236" s="112" t="s">
        <v>52</v>
      </c>
      <c r="QYJ3236" s="112" t="s">
        <v>13</v>
      </c>
      <c r="QYK3236" s="235" t="s">
        <v>189</v>
      </c>
      <c r="QYL3236" s="112" t="s">
        <v>0</v>
      </c>
      <c r="QYM3236" s="112" t="s">
        <v>1</v>
      </c>
      <c r="QYN3236" s="112" t="s">
        <v>2</v>
      </c>
      <c r="QYO3236" s="112" t="s">
        <v>3</v>
      </c>
      <c r="QYP3236" s="112" t="s">
        <v>50</v>
      </c>
      <c r="QYQ3236" s="112" t="s">
        <v>52</v>
      </c>
      <c r="QYR3236" s="112" t="s">
        <v>13</v>
      </c>
      <c r="QYS3236" s="235" t="s">
        <v>189</v>
      </c>
      <c r="QYT3236" s="112" t="s">
        <v>0</v>
      </c>
      <c r="QYU3236" s="112" t="s">
        <v>1</v>
      </c>
      <c r="QYV3236" s="112" t="s">
        <v>2</v>
      </c>
      <c r="QYW3236" s="112" t="s">
        <v>3</v>
      </c>
      <c r="QYX3236" s="112" t="s">
        <v>50</v>
      </c>
      <c r="QYY3236" s="112" t="s">
        <v>52</v>
      </c>
      <c r="QYZ3236" s="112" t="s">
        <v>13</v>
      </c>
      <c r="QZA3236" s="235" t="s">
        <v>189</v>
      </c>
      <c r="QZB3236" s="112" t="s">
        <v>0</v>
      </c>
      <c r="QZC3236" s="112" t="s">
        <v>1</v>
      </c>
      <c r="QZD3236" s="112" t="s">
        <v>2</v>
      </c>
      <c r="QZE3236" s="112" t="s">
        <v>3</v>
      </c>
      <c r="QZF3236" s="112" t="s">
        <v>50</v>
      </c>
      <c r="QZG3236" s="112" t="s">
        <v>52</v>
      </c>
      <c r="QZH3236" s="112" t="s">
        <v>13</v>
      </c>
      <c r="QZI3236" s="235" t="s">
        <v>189</v>
      </c>
      <c r="QZJ3236" s="112" t="s">
        <v>0</v>
      </c>
      <c r="QZK3236" s="112" t="s">
        <v>1</v>
      </c>
      <c r="QZL3236" s="112" t="s">
        <v>2</v>
      </c>
      <c r="QZM3236" s="112" t="s">
        <v>3</v>
      </c>
      <c r="QZN3236" s="112" t="s">
        <v>50</v>
      </c>
      <c r="QZO3236" s="112" t="s">
        <v>52</v>
      </c>
      <c r="QZP3236" s="112" t="s">
        <v>13</v>
      </c>
      <c r="QZQ3236" s="235" t="s">
        <v>189</v>
      </c>
      <c r="QZR3236" s="112" t="s">
        <v>0</v>
      </c>
      <c r="QZS3236" s="112" t="s">
        <v>1</v>
      </c>
      <c r="QZT3236" s="112" t="s">
        <v>2</v>
      </c>
      <c r="QZU3236" s="112" t="s">
        <v>3</v>
      </c>
      <c r="QZV3236" s="112" t="s">
        <v>50</v>
      </c>
      <c r="QZW3236" s="112" t="s">
        <v>52</v>
      </c>
      <c r="QZX3236" s="112" t="s">
        <v>13</v>
      </c>
      <c r="QZY3236" s="235" t="s">
        <v>189</v>
      </c>
      <c r="QZZ3236" s="112" t="s">
        <v>0</v>
      </c>
      <c r="RAA3236" s="112" t="s">
        <v>1</v>
      </c>
      <c r="RAB3236" s="112" t="s">
        <v>2</v>
      </c>
      <c r="RAC3236" s="112" t="s">
        <v>3</v>
      </c>
      <c r="RAD3236" s="112" t="s">
        <v>50</v>
      </c>
      <c r="RAE3236" s="112" t="s">
        <v>52</v>
      </c>
      <c r="RAF3236" s="112" t="s">
        <v>13</v>
      </c>
      <c r="RAG3236" s="235" t="s">
        <v>189</v>
      </c>
      <c r="RAH3236" s="112" t="s">
        <v>0</v>
      </c>
      <c r="RAI3236" s="112" t="s">
        <v>1</v>
      </c>
      <c r="RAJ3236" s="112" t="s">
        <v>2</v>
      </c>
      <c r="RAK3236" s="112" t="s">
        <v>3</v>
      </c>
      <c r="RAL3236" s="112" t="s">
        <v>50</v>
      </c>
      <c r="RAM3236" s="112" t="s">
        <v>52</v>
      </c>
      <c r="RAN3236" s="112" t="s">
        <v>13</v>
      </c>
      <c r="RAO3236" s="235" t="s">
        <v>189</v>
      </c>
      <c r="RAP3236" s="112" t="s">
        <v>0</v>
      </c>
      <c r="RAQ3236" s="112" t="s">
        <v>1</v>
      </c>
      <c r="RAR3236" s="112" t="s">
        <v>2</v>
      </c>
      <c r="RAS3236" s="112" t="s">
        <v>3</v>
      </c>
      <c r="RAT3236" s="112" t="s">
        <v>50</v>
      </c>
      <c r="RAU3236" s="112" t="s">
        <v>52</v>
      </c>
      <c r="RAV3236" s="112" t="s">
        <v>13</v>
      </c>
      <c r="RAW3236" s="235" t="s">
        <v>189</v>
      </c>
      <c r="RAX3236" s="112" t="s">
        <v>0</v>
      </c>
      <c r="RAY3236" s="112" t="s">
        <v>1</v>
      </c>
      <c r="RAZ3236" s="112" t="s">
        <v>2</v>
      </c>
      <c r="RBA3236" s="112" t="s">
        <v>3</v>
      </c>
      <c r="RBB3236" s="112" t="s">
        <v>50</v>
      </c>
      <c r="RBC3236" s="112" t="s">
        <v>52</v>
      </c>
      <c r="RBD3236" s="112" t="s">
        <v>13</v>
      </c>
      <c r="RBE3236" s="235" t="s">
        <v>189</v>
      </c>
      <c r="RBF3236" s="112" t="s">
        <v>0</v>
      </c>
      <c r="RBG3236" s="112" t="s">
        <v>1</v>
      </c>
      <c r="RBH3236" s="112" t="s">
        <v>2</v>
      </c>
      <c r="RBI3236" s="112" t="s">
        <v>3</v>
      </c>
      <c r="RBJ3236" s="112" t="s">
        <v>50</v>
      </c>
      <c r="RBK3236" s="112" t="s">
        <v>52</v>
      </c>
      <c r="RBL3236" s="112" t="s">
        <v>13</v>
      </c>
      <c r="RBM3236" s="235" t="s">
        <v>189</v>
      </c>
      <c r="RBN3236" s="112" t="s">
        <v>0</v>
      </c>
      <c r="RBO3236" s="112" t="s">
        <v>1</v>
      </c>
      <c r="RBP3236" s="112" t="s">
        <v>2</v>
      </c>
      <c r="RBQ3236" s="112" t="s">
        <v>3</v>
      </c>
      <c r="RBR3236" s="112" t="s">
        <v>50</v>
      </c>
      <c r="RBS3236" s="112" t="s">
        <v>52</v>
      </c>
      <c r="RBT3236" s="112" t="s">
        <v>13</v>
      </c>
      <c r="RBU3236" s="235" t="s">
        <v>189</v>
      </c>
      <c r="RBV3236" s="112" t="s">
        <v>0</v>
      </c>
      <c r="RBW3236" s="112" t="s">
        <v>1</v>
      </c>
      <c r="RBX3236" s="112" t="s">
        <v>2</v>
      </c>
      <c r="RBY3236" s="112" t="s">
        <v>3</v>
      </c>
      <c r="RBZ3236" s="112" t="s">
        <v>50</v>
      </c>
      <c r="RCA3236" s="112" t="s">
        <v>52</v>
      </c>
      <c r="RCB3236" s="112" t="s">
        <v>13</v>
      </c>
      <c r="RCC3236" s="235" t="s">
        <v>189</v>
      </c>
      <c r="RCD3236" s="112" t="s">
        <v>0</v>
      </c>
      <c r="RCE3236" s="112" t="s">
        <v>1</v>
      </c>
      <c r="RCF3236" s="112" t="s">
        <v>2</v>
      </c>
      <c r="RCG3236" s="112" t="s">
        <v>3</v>
      </c>
      <c r="RCH3236" s="112" t="s">
        <v>50</v>
      </c>
      <c r="RCI3236" s="112" t="s">
        <v>52</v>
      </c>
      <c r="RCJ3236" s="112" t="s">
        <v>13</v>
      </c>
      <c r="RCK3236" s="235" t="s">
        <v>189</v>
      </c>
      <c r="RCL3236" s="112" t="s">
        <v>0</v>
      </c>
      <c r="RCM3236" s="112" t="s">
        <v>1</v>
      </c>
      <c r="RCN3236" s="112" t="s">
        <v>2</v>
      </c>
      <c r="RCO3236" s="112" t="s">
        <v>3</v>
      </c>
      <c r="RCP3236" s="112" t="s">
        <v>50</v>
      </c>
      <c r="RCQ3236" s="112" t="s">
        <v>52</v>
      </c>
      <c r="RCR3236" s="112" t="s">
        <v>13</v>
      </c>
      <c r="RCS3236" s="235" t="s">
        <v>189</v>
      </c>
      <c r="RCT3236" s="112" t="s">
        <v>0</v>
      </c>
      <c r="RCU3236" s="112" t="s">
        <v>1</v>
      </c>
      <c r="RCV3236" s="112" t="s">
        <v>2</v>
      </c>
      <c r="RCW3236" s="112" t="s">
        <v>3</v>
      </c>
      <c r="RCX3236" s="112" t="s">
        <v>50</v>
      </c>
      <c r="RCY3236" s="112" t="s">
        <v>52</v>
      </c>
      <c r="RCZ3236" s="112" t="s">
        <v>13</v>
      </c>
      <c r="RDA3236" s="235" t="s">
        <v>189</v>
      </c>
      <c r="RDB3236" s="112" t="s">
        <v>0</v>
      </c>
      <c r="RDC3236" s="112" t="s">
        <v>1</v>
      </c>
      <c r="RDD3236" s="112" t="s">
        <v>2</v>
      </c>
      <c r="RDE3236" s="112" t="s">
        <v>3</v>
      </c>
      <c r="RDF3236" s="112" t="s">
        <v>50</v>
      </c>
      <c r="RDG3236" s="112" t="s">
        <v>52</v>
      </c>
      <c r="RDH3236" s="112" t="s">
        <v>13</v>
      </c>
      <c r="RDI3236" s="235" t="s">
        <v>189</v>
      </c>
      <c r="RDJ3236" s="112" t="s">
        <v>0</v>
      </c>
      <c r="RDK3236" s="112" t="s">
        <v>1</v>
      </c>
      <c r="RDL3236" s="112" t="s">
        <v>2</v>
      </c>
      <c r="RDM3236" s="112" t="s">
        <v>3</v>
      </c>
      <c r="RDN3236" s="112" t="s">
        <v>50</v>
      </c>
      <c r="RDO3236" s="112" t="s">
        <v>52</v>
      </c>
      <c r="RDP3236" s="112" t="s">
        <v>13</v>
      </c>
      <c r="RDQ3236" s="235" t="s">
        <v>189</v>
      </c>
      <c r="RDR3236" s="112" t="s">
        <v>0</v>
      </c>
      <c r="RDS3236" s="112" t="s">
        <v>1</v>
      </c>
      <c r="RDT3236" s="112" t="s">
        <v>2</v>
      </c>
      <c r="RDU3236" s="112" t="s">
        <v>3</v>
      </c>
      <c r="RDV3236" s="112" t="s">
        <v>50</v>
      </c>
      <c r="RDW3236" s="112" t="s">
        <v>52</v>
      </c>
      <c r="RDX3236" s="112" t="s">
        <v>13</v>
      </c>
      <c r="RDY3236" s="235" t="s">
        <v>189</v>
      </c>
      <c r="RDZ3236" s="112" t="s">
        <v>0</v>
      </c>
      <c r="REA3236" s="112" t="s">
        <v>1</v>
      </c>
      <c r="REB3236" s="112" t="s">
        <v>2</v>
      </c>
      <c r="REC3236" s="112" t="s">
        <v>3</v>
      </c>
      <c r="RED3236" s="112" t="s">
        <v>50</v>
      </c>
      <c r="REE3236" s="112" t="s">
        <v>52</v>
      </c>
      <c r="REF3236" s="112" t="s">
        <v>13</v>
      </c>
      <c r="REG3236" s="235" t="s">
        <v>189</v>
      </c>
      <c r="REH3236" s="112" t="s">
        <v>0</v>
      </c>
      <c r="REI3236" s="112" t="s">
        <v>1</v>
      </c>
      <c r="REJ3236" s="112" t="s">
        <v>2</v>
      </c>
      <c r="REK3236" s="112" t="s">
        <v>3</v>
      </c>
      <c r="REL3236" s="112" t="s">
        <v>50</v>
      </c>
      <c r="REM3236" s="112" t="s">
        <v>52</v>
      </c>
      <c r="REN3236" s="112" t="s">
        <v>13</v>
      </c>
      <c r="REO3236" s="235" t="s">
        <v>189</v>
      </c>
      <c r="REP3236" s="112" t="s">
        <v>0</v>
      </c>
      <c r="REQ3236" s="112" t="s">
        <v>1</v>
      </c>
      <c r="RER3236" s="112" t="s">
        <v>2</v>
      </c>
      <c r="RES3236" s="112" t="s">
        <v>3</v>
      </c>
      <c r="RET3236" s="112" t="s">
        <v>50</v>
      </c>
      <c r="REU3236" s="112" t="s">
        <v>52</v>
      </c>
      <c r="REV3236" s="112" t="s">
        <v>13</v>
      </c>
      <c r="REW3236" s="235" t="s">
        <v>189</v>
      </c>
      <c r="REX3236" s="112" t="s">
        <v>0</v>
      </c>
      <c r="REY3236" s="112" t="s">
        <v>1</v>
      </c>
      <c r="REZ3236" s="112" t="s">
        <v>2</v>
      </c>
      <c r="RFA3236" s="112" t="s">
        <v>3</v>
      </c>
      <c r="RFB3236" s="112" t="s">
        <v>50</v>
      </c>
      <c r="RFC3236" s="112" t="s">
        <v>52</v>
      </c>
      <c r="RFD3236" s="112" t="s">
        <v>13</v>
      </c>
      <c r="RFE3236" s="235" t="s">
        <v>189</v>
      </c>
      <c r="RFF3236" s="112" t="s">
        <v>0</v>
      </c>
      <c r="RFG3236" s="112" t="s">
        <v>1</v>
      </c>
      <c r="RFH3236" s="112" t="s">
        <v>2</v>
      </c>
      <c r="RFI3236" s="112" t="s">
        <v>3</v>
      </c>
      <c r="RFJ3236" s="112" t="s">
        <v>50</v>
      </c>
      <c r="RFK3236" s="112" t="s">
        <v>52</v>
      </c>
      <c r="RFL3236" s="112" t="s">
        <v>13</v>
      </c>
      <c r="RFM3236" s="235" t="s">
        <v>189</v>
      </c>
      <c r="RFN3236" s="112" t="s">
        <v>0</v>
      </c>
      <c r="RFO3236" s="112" t="s">
        <v>1</v>
      </c>
      <c r="RFP3236" s="112" t="s">
        <v>2</v>
      </c>
      <c r="RFQ3236" s="112" t="s">
        <v>3</v>
      </c>
      <c r="RFR3236" s="112" t="s">
        <v>50</v>
      </c>
      <c r="RFS3236" s="112" t="s">
        <v>52</v>
      </c>
      <c r="RFT3236" s="112" t="s">
        <v>13</v>
      </c>
      <c r="RFU3236" s="235" t="s">
        <v>189</v>
      </c>
      <c r="RFV3236" s="112" t="s">
        <v>0</v>
      </c>
      <c r="RFW3236" s="112" t="s">
        <v>1</v>
      </c>
      <c r="RFX3236" s="112" t="s">
        <v>2</v>
      </c>
      <c r="RFY3236" s="112" t="s">
        <v>3</v>
      </c>
      <c r="RFZ3236" s="112" t="s">
        <v>50</v>
      </c>
      <c r="RGA3236" s="112" t="s">
        <v>52</v>
      </c>
      <c r="RGB3236" s="112" t="s">
        <v>13</v>
      </c>
      <c r="RGC3236" s="235" t="s">
        <v>189</v>
      </c>
      <c r="RGD3236" s="112" t="s">
        <v>0</v>
      </c>
      <c r="RGE3236" s="112" t="s">
        <v>1</v>
      </c>
      <c r="RGF3236" s="112" t="s">
        <v>2</v>
      </c>
      <c r="RGG3236" s="112" t="s">
        <v>3</v>
      </c>
      <c r="RGH3236" s="112" t="s">
        <v>50</v>
      </c>
      <c r="RGI3236" s="112" t="s">
        <v>52</v>
      </c>
      <c r="RGJ3236" s="112" t="s">
        <v>13</v>
      </c>
      <c r="RGK3236" s="235" t="s">
        <v>189</v>
      </c>
      <c r="RGL3236" s="112" t="s">
        <v>0</v>
      </c>
      <c r="RGM3236" s="112" t="s">
        <v>1</v>
      </c>
      <c r="RGN3236" s="112" t="s">
        <v>2</v>
      </c>
      <c r="RGO3236" s="112" t="s">
        <v>3</v>
      </c>
      <c r="RGP3236" s="112" t="s">
        <v>50</v>
      </c>
      <c r="RGQ3236" s="112" t="s">
        <v>52</v>
      </c>
      <c r="RGR3236" s="112" t="s">
        <v>13</v>
      </c>
      <c r="RGS3236" s="235" t="s">
        <v>189</v>
      </c>
      <c r="RGT3236" s="112" t="s">
        <v>0</v>
      </c>
      <c r="RGU3236" s="112" t="s">
        <v>1</v>
      </c>
      <c r="RGV3236" s="112" t="s">
        <v>2</v>
      </c>
      <c r="RGW3236" s="112" t="s">
        <v>3</v>
      </c>
      <c r="RGX3236" s="112" t="s">
        <v>50</v>
      </c>
      <c r="RGY3236" s="112" t="s">
        <v>52</v>
      </c>
      <c r="RGZ3236" s="112" t="s">
        <v>13</v>
      </c>
      <c r="RHA3236" s="235" t="s">
        <v>189</v>
      </c>
      <c r="RHB3236" s="112" t="s">
        <v>0</v>
      </c>
      <c r="RHC3236" s="112" t="s">
        <v>1</v>
      </c>
      <c r="RHD3236" s="112" t="s">
        <v>2</v>
      </c>
      <c r="RHE3236" s="112" t="s">
        <v>3</v>
      </c>
      <c r="RHF3236" s="112" t="s">
        <v>50</v>
      </c>
      <c r="RHG3236" s="112" t="s">
        <v>52</v>
      </c>
      <c r="RHH3236" s="112" t="s">
        <v>13</v>
      </c>
      <c r="RHI3236" s="235" t="s">
        <v>189</v>
      </c>
      <c r="RHJ3236" s="112" t="s">
        <v>0</v>
      </c>
      <c r="RHK3236" s="112" t="s">
        <v>1</v>
      </c>
      <c r="RHL3236" s="112" t="s">
        <v>2</v>
      </c>
      <c r="RHM3236" s="112" t="s">
        <v>3</v>
      </c>
      <c r="RHN3236" s="112" t="s">
        <v>50</v>
      </c>
      <c r="RHO3236" s="112" t="s">
        <v>52</v>
      </c>
      <c r="RHP3236" s="112" t="s">
        <v>13</v>
      </c>
      <c r="RHQ3236" s="235" t="s">
        <v>189</v>
      </c>
      <c r="RHR3236" s="112" t="s">
        <v>0</v>
      </c>
      <c r="RHS3236" s="112" t="s">
        <v>1</v>
      </c>
      <c r="RHT3236" s="112" t="s">
        <v>2</v>
      </c>
      <c r="RHU3236" s="112" t="s">
        <v>3</v>
      </c>
      <c r="RHV3236" s="112" t="s">
        <v>50</v>
      </c>
      <c r="RHW3236" s="112" t="s">
        <v>52</v>
      </c>
      <c r="RHX3236" s="112" t="s">
        <v>13</v>
      </c>
      <c r="RHY3236" s="235" t="s">
        <v>189</v>
      </c>
      <c r="RHZ3236" s="112" t="s">
        <v>0</v>
      </c>
      <c r="RIA3236" s="112" t="s">
        <v>1</v>
      </c>
      <c r="RIB3236" s="112" t="s">
        <v>2</v>
      </c>
      <c r="RIC3236" s="112" t="s">
        <v>3</v>
      </c>
      <c r="RID3236" s="112" t="s">
        <v>50</v>
      </c>
      <c r="RIE3236" s="112" t="s">
        <v>52</v>
      </c>
      <c r="RIF3236" s="112" t="s">
        <v>13</v>
      </c>
      <c r="RIG3236" s="235" t="s">
        <v>189</v>
      </c>
      <c r="RIH3236" s="112" t="s">
        <v>0</v>
      </c>
      <c r="RII3236" s="112" t="s">
        <v>1</v>
      </c>
      <c r="RIJ3236" s="112" t="s">
        <v>2</v>
      </c>
      <c r="RIK3236" s="112" t="s">
        <v>3</v>
      </c>
      <c r="RIL3236" s="112" t="s">
        <v>50</v>
      </c>
      <c r="RIM3236" s="112" t="s">
        <v>52</v>
      </c>
      <c r="RIN3236" s="112" t="s">
        <v>13</v>
      </c>
      <c r="RIO3236" s="235" t="s">
        <v>189</v>
      </c>
      <c r="RIP3236" s="112" t="s">
        <v>0</v>
      </c>
      <c r="RIQ3236" s="112" t="s">
        <v>1</v>
      </c>
      <c r="RIR3236" s="112" t="s">
        <v>2</v>
      </c>
      <c r="RIS3236" s="112" t="s">
        <v>3</v>
      </c>
      <c r="RIT3236" s="112" t="s">
        <v>50</v>
      </c>
      <c r="RIU3236" s="112" t="s">
        <v>52</v>
      </c>
      <c r="RIV3236" s="112" t="s">
        <v>13</v>
      </c>
      <c r="RIW3236" s="235" t="s">
        <v>189</v>
      </c>
      <c r="RIX3236" s="112" t="s">
        <v>0</v>
      </c>
      <c r="RIY3236" s="112" t="s">
        <v>1</v>
      </c>
      <c r="RIZ3236" s="112" t="s">
        <v>2</v>
      </c>
      <c r="RJA3236" s="112" t="s">
        <v>3</v>
      </c>
      <c r="RJB3236" s="112" t="s">
        <v>50</v>
      </c>
      <c r="RJC3236" s="112" t="s">
        <v>52</v>
      </c>
      <c r="RJD3236" s="112" t="s">
        <v>13</v>
      </c>
      <c r="RJE3236" s="235" t="s">
        <v>189</v>
      </c>
      <c r="RJF3236" s="112" t="s">
        <v>0</v>
      </c>
      <c r="RJG3236" s="112" t="s">
        <v>1</v>
      </c>
      <c r="RJH3236" s="112" t="s">
        <v>2</v>
      </c>
      <c r="RJI3236" s="112" t="s">
        <v>3</v>
      </c>
      <c r="RJJ3236" s="112" t="s">
        <v>50</v>
      </c>
      <c r="RJK3236" s="112" t="s">
        <v>52</v>
      </c>
      <c r="RJL3236" s="112" t="s">
        <v>13</v>
      </c>
      <c r="RJM3236" s="235" t="s">
        <v>189</v>
      </c>
      <c r="RJN3236" s="112" t="s">
        <v>0</v>
      </c>
      <c r="RJO3236" s="112" t="s">
        <v>1</v>
      </c>
      <c r="RJP3236" s="112" t="s">
        <v>2</v>
      </c>
      <c r="RJQ3236" s="112" t="s">
        <v>3</v>
      </c>
      <c r="RJR3236" s="112" t="s">
        <v>50</v>
      </c>
      <c r="RJS3236" s="112" t="s">
        <v>52</v>
      </c>
      <c r="RJT3236" s="112" t="s">
        <v>13</v>
      </c>
      <c r="RJU3236" s="235" t="s">
        <v>189</v>
      </c>
      <c r="RJV3236" s="112" t="s">
        <v>0</v>
      </c>
      <c r="RJW3236" s="112" t="s">
        <v>1</v>
      </c>
      <c r="RJX3236" s="112" t="s">
        <v>2</v>
      </c>
      <c r="RJY3236" s="112" t="s">
        <v>3</v>
      </c>
      <c r="RJZ3236" s="112" t="s">
        <v>50</v>
      </c>
      <c r="RKA3236" s="112" t="s">
        <v>52</v>
      </c>
      <c r="RKB3236" s="112" t="s">
        <v>13</v>
      </c>
      <c r="RKC3236" s="235" t="s">
        <v>189</v>
      </c>
      <c r="RKD3236" s="112" t="s">
        <v>0</v>
      </c>
      <c r="RKE3236" s="112" t="s">
        <v>1</v>
      </c>
      <c r="RKF3236" s="112" t="s">
        <v>2</v>
      </c>
      <c r="RKG3236" s="112" t="s">
        <v>3</v>
      </c>
      <c r="RKH3236" s="112" t="s">
        <v>50</v>
      </c>
      <c r="RKI3236" s="112" t="s">
        <v>52</v>
      </c>
      <c r="RKJ3236" s="112" t="s">
        <v>13</v>
      </c>
      <c r="RKK3236" s="235" t="s">
        <v>189</v>
      </c>
      <c r="RKL3236" s="112" t="s">
        <v>0</v>
      </c>
      <c r="RKM3236" s="112" t="s">
        <v>1</v>
      </c>
      <c r="RKN3236" s="112" t="s">
        <v>2</v>
      </c>
      <c r="RKO3236" s="112" t="s">
        <v>3</v>
      </c>
      <c r="RKP3236" s="112" t="s">
        <v>50</v>
      </c>
      <c r="RKQ3236" s="112" t="s">
        <v>52</v>
      </c>
      <c r="RKR3236" s="112" t="s">
        <v>13</v>
      </c>
      <c r="RKS3236" s="235" t="s">
        <v>189</v>
      </c>
      <c r="RKT3236" s="112" t="s">
        <v>0</v>
      </c>
      <c r="RKU3236" s="112" t="s">
        <v>1</v>
      </c>
      <c r="RKV3236" s="112" t="s">
        <v>2</v>
      </c>
      <c r="RKW3236" s="112" t="s">
        <v>3</v>
      </c>
      <c r="RKX3236" s="112" t="s">
        <v>50</v>
      </c>
      <c r="RKY3236" s="112" t="s">
        <v>52</v>
      </c>
      <c r="RKZ3236" s="112" t="s">
        <v>13</v>
      </c>
      <c r="RLA3236" s="235" t="s">
        <v>189</v>
      </c>
      <c r="RLB3236" s="112" t="s">
        <v>0</v>
      </c>
      <c r="RLC3236" s="112" t="s">
        <v>1</v>
      </c>
      <c r="RLD3236" s="112" t="s">
        <v>2</v>
      </c>
      <c r="RLE3236" s="112" t="s">
        <v>3</v>
      </c>
      <c r="RLF3236" s="112" t="s">
        <v>50</v>
      </c>
      <c r="RLG3236" s="112" t="s">
        <v>52</v>
      </c>
      <c r="RLH3236" s="112" t="s">
        <v>13</v>
      </c>
      <c r="RLI3236" s="235" t="s">
        <v>189</v>
      </c>
      <c r="RLJ3236" s="112" t="s">
        <v>0</v>
      </c>
      <c r="RLK3236" s="112" t="s">
        <v>1</v>
      </c>
      <c r="RLL3236" s="112" t="s">
        <v>2</v>
      </c>
      <c r="RLM3236" s="112" t="s">
        <v>3</v>
      </c>
      <c r="RLN3236" s="112" t="s">
        <v>50</v>
      </c>
      <c r="RLO3236" s="112" t="s">
        <v>52</v>
      </c>
      <c r="RLP3236" s="112" t="s">
        <v>13</v>
      </c>
      <c r="RLQ3236" s="235" t="s">
        <v>189</v>
      </c>
      <c r="RLR3236" s="112" t="s">
        <v>0</v>
      </c>
      <c r="RLS3236" s="112" t="s">
        <v>1</v>
      </c>
      <c r="RLT3236" s="112" t="s">
        <v>2</v>
      </c>
      <c r="RLU3236" s="112" t="s">
        <v>3</v>
      </c>
      <c r="RLV3236" s="112" t="s">
        <v>50</v>
      </c>
      <c r="RLW3236" s="112" t="s">
        <v>52</v>
      </c>
      <c r="RLX3236" s="112" t="s">
        <v>13</v>
      </c>
      <c r="RLY3236" s="235" t="s">
        <v>189</v>
      </c>
      <c r="RLZ3236" s="112" t="s">
        <v>0</v>
      </c>
      <c r="RMA3236" s="112" t="s">
        <v>1</v>
      </c>
      <c r="RMB3236" s="112" t="s">
        <v>2</v>
      </c>
      <c r="RMC3236" s="112" t="s">
        <v>3</v>
      </c>
      <c r="RMD3236" s="112" t="s">
        <v>50</v>
      </c>
      <c r="RME3236" s="112" t="s">
        <v>52</v>
      </c>
      <c r="RMF3236" s="112" t="s">
        <v>13</v>
      </c>
      <c r="RMG3236" s="235" t="s">
        <v>189</v>
      </c>
      <c r="RMH3236" s="112" t="s">
        <v>0</v>
      </c>
      <c r="RMI3236" s="112" t="s">
        <v>1</v>
      </c>
      <c r="RMJ3236" s="112" t="s">
        <v>2</v>
      </c>
      <c r="RMK3236" s="112" t="s">
        <v>3</v>
      </c>
      <c r="RML3236" s="112" t="s">
        <v>50</v>
      </c>
      <c r="RMM3236" s="112" t="s">
        <v>52</v>
      </c>
      <c r="RMN3236" s="112" t="s">
        <v>13</v>
      </c>
      <c r="RMO3236" s="235" t="s">
        <v>189</v>
      </c>
      <c r="RMP3236" s="112" t="s">
        <v>0</v>
      </c>
      <c r="RMQ3236" s="112" t="s">
        <v>1</v>
      </c>
      <c r="RMR3236" s="112" t="s">
        <v>2</v>
      </c>
      <c r="RMS3236" s="112" t="s">
        <v>3</v>
      </c>
      <c r="RMT3236" s="112" t="s">
        <v>50</v>
      </c>
      <c r="RMU3236" s="112" t="s">
        <v>52</v>
      </c>
      <c r="RMV3236" s="112" t="s">
        <v>13</v>
      </c>
      <c r="RMW3236" s="235" t="s">
        <v>189</v>
      </c>
      <c r="RMX3236" s="112" t="s">
        <v>0</v>
      </c>
      <c r="RMY3236" s="112" t="s">
        <v>1</v>
      </c>
      <c r="RMZ3236" s="112" t="s">
        <v>2</v>
      </c>
      <c r="RNA3236" s="112" t="s">
        <v>3</v>
      </c>
      <c r="RNB3236" s="112" t="s">
        <v>50</v>
      </c>
      <c r="RNC3236" s="112" t="s">
        <v>52</v>
      </c>
      <c r="RND3236" s="112" t="s">
        <v>13</v>
      </c>
      <c r="RNE3236" s="235" t="s">
        <v>189</v>
      </c>
      <c r="RNF3236" s="112" t="s">
        <v>0</v>
      </c>
      <c r="RNG3236" s="112" t="s">
        <v>1</v>
      </c>
      <c r="RNH3236" s="112" t="s">
        <v>2</v>
      </c>
      <c r="RNI3236" s="112" t="s">
        <v>3</v>
      </c>
      <c r="RNJ3236" s="112" t="s">
        <v>50</v>
      </c>
      <c r="RNK3236" s="112" t="s">
        <v>52</v>
      </c>
      <c r="RNL3236" s="112" t="s">
        <v>13</v>
      </c>
      <c r="RNM3236" s="235" t="s">
        <v>189</v>
      </c>
      <c r="RNN3236" s="112" t="s">
        <v>0</v>
      </c>
      <c r="RNO3236" s="112" t="s">
        <v>1</v>
      </c>
      <c r="RNP3236" s="112" t="s">
        <v>2</v>
      </c>
      <c r="RNQ3236" s="112" t="s">
        <v>3</v>
      </c>
      <c r="RNR3236" s="112" t="s">
        <v>50</v>
      </c>
      <c r="RNS3236" s="112" t="s">
        <v>52</v>
      </c>
      <c r="RNT3236" s="112" t="s">
        <v>13</v>
      </c>
      <c r="RNU3236" s="235" t="s">
        <v>189</v>
      </c>
      <c r="RNV3236" s="112" t="s">
        <v>0</v>
      </c>
      <c r="RNW3236" s="112" t="s">
        <v>1</v>
      </c>
      <c r="RNX3236" s="112" t="s">
        <v>2</v>
      </c>
      <c r="RNY3236" s="112" t="s">
        <v>3</v>
      </c>
      <c r="RNZ3236" s="112" t="s">
        <v>50</v>
      </c>
      <c r="ROA3236" s="112" t="s">
        <v>52</v>
      </c>
      <c r="ROB3236" s="112" t="s">
        <v>13</v>
      </c>
      <c r="ROC3236" s="235" t="s">
        <v>189</v>
      </c>
      <c r="ROD3236" s="112" t="s">
        <v>0</v>
      </c>
      <c r="ROE3236" s="112" t="s">
        <v>1</v>
      </c>
      <c r="ROF3236" s="112" t="s">
        <v>2</v>
      </c>
      <c r="ROG3236" s="112" t="s">
        <v>3</v>
      </c>
      <c r="ROH3236" s="112" t="s">
        <v>50</v>
      </c>
      <c r="ROI3236" s="112" t="s">
        <v>52</v>
      </c>
      <c r="ROJ3236" s="112" t="s">
        <v>13</v>
      </c>
      <c r="ROK3236" s="235" t="s">
        <v>189</v>
      </c>
      <c r="ROL3236" s="112" t="s">
        <v>0</v>
      </c>
      <c r="ROM3236" s="112" t="s">
        <v>1</v>
      </c>
      <c r="RON3236" s="112" t="s">
        <v>2</v>
      </c>
      <c r="ROO3236" s="112" t="s">
        <v>3</v>
      </c>
      <c r="ROP3236" s="112" t="s">
        <v>50</v>
      </c>
      <c r="ROQ3236" s="112" t="s">
        <v>52</v>
      </c>
      <c r="ROR3236" s="112" t="s">
        <v>13</v>
      </c>
      <c r="ROS3236" s="235" t="s">
        <v>189</v>
      </c>
      <c r="ROT3236" s="112" t="s">
        <v>0</v>
      </c>
      <c r="ROU3236" s="112" t="s">
        <v>1</v>
      </c>
      <c r="ROV3236" s="112" t="s">
        <v>2</v>
      </c>
      <c r="ROW3236" s="112" t="s">
        <v>3</v>
      </c>
      <c r="ROX3236" s="112" t="s">
        <v>50</v>
      </c>
      <c r="ROY3236" s="112" t="s">
        <v>52</v>
      </c>
      <c r="ROZ3236" s="112" t="s">
        <v>13</v>
      </c>
      <c r="RPA3236" s="235" t="s">
        <v>189</v>
      </c>
      <c r="RPB3236" s="112" t="s">
        <v>0</v>
      </c>
      <c r="RPC3236" s="112" t="s">
        <v>1</v>
      </c>
      <c r="RPD3236" s="112" t="s">
        <v>2</v>
      </c>
      <c r="RPE3236" s="112" t="s">
        <v>3</v>
      </c>
      <c r="RPF3236" s="112" t="s">
        <v>50</v>
      </c>
      <c r="RPG3236" s="112" t="s">
        <v>52</v>
      </c>
      <c r="RPH3236" s="112" t="s">
        <v>13</v>
      </c>
      <c r="RPI3236" s="235" t="s">
        <v>189</v>
      </c>
      <c r="RPJ3236" s="112" t="s">
        <v>0</v>
      </c>
      <c r="RPK3236" s="112" t="s">
        <v>1</v>
      </c>
      <c r="RPL3236" s="112" t="s">
        <v>2</v>
      </c>
      <c r="RPM3236" s="112" t="s">
        <v>3</v>
      </c>
      <c r="RPN3236" s="112" t="s">
        <v>50</v>
      </c>
      <c r="RPO3236" s="112" t="s">
        <v>52</v>
      </c>
      <c r="RPP3236" s="112" t="s">
        <v>13</v>
      </c>
      <c r="RPQ3236" s="235" t="s">
        <v>189</v>
      </c>
      <c r="RPR3236" s="112" t="s">
        <v>0</v>
      </c>
      <c r="RPS3236" s="112" t="s">
        <v>1</v>
      </c>
      <c r="RPT3236" s="112" t="s">
        <v>2</v>
      </c>
      <c r="RPU3236" s="112" t="s">
        <v>3</v>
      </c>
      <c r="RPV3236" s="112" t="s">
        <v>50</v>
      </c>
      <c r="RPW3236" s="112" t="s">
        <v>52</v>
      </c>
      <c r="RPX3236" s="112" t="s">
        <v>13</v>
      </c>
      <c r="RPY3236" s="235" t="s">
        <v>189</v>
      </c>
      <c r="RPZ3236" s="112" t="s">
        <v>0</v>
      </c>
      <c r="RQA3236" s="112" t="s">
        <v>1</v>
      </c>
      <c r="RQB3236" s="112" t="s">
        <v>2</v>
      </c>
      <c r="RQC3236" s="112" t="s">
        <v>3</v>
      </c>
      <c r="RQD3236" s="112" t="s">
        <v>50</v>
      </c>
      <c r="RQE3236" s="112" t="s">
        <v>52</v>
      </c>
      <c r="RQF3236" s="112" t="s">
        <v>13</v>
      </c>
      <c r="RQG3236" s="235" t="s">
        <v>189</v>
      </c>
      <c r="RQH3236" s="112" t="s">
        <v>0</v>
      </c>
      <c r="RQI3236" s="112" t="s">
        <v>1</v>
      </c>
      <c r="RQJ3236" s="112" t="s">
        <v>2</v>
      </c>
      <c r="RQK3236" s="112" t="s">
        <v>3</v>
      </c>
      <c r="RQL3236" s="112" t="s">
        <v>50</v>
      </c>
      <c r="RQM3236" s="112" t="s">
        <v>52</v>
      </c>
      <c r="RQN3236" s="112" t="s">
        <v>13</v>
      </c>
      <c r="RQO3236" s="235" t="s">
        <v>189</v>
      </c>
      <c r="RQP3236" s="112" t="s">
        <v>0</v>
      </c>
      <c r="RQQ3236" s="112" t="s">
        <v>1</v>
      </c>
      <c r="RQR3236" s="112" t="s">
        <v>2</v>
      </c>
      <c r="RQS3236" s="112" t="s">
        <v>3</v>
      </c>
      <c r="RQT3236" s="112" t="s">
        <v>50</v>
      </c>
      <c r="RQU3236" s="112" t="s">
        <v>52</v>
      </c>
      <c r="RQV3236" s="112" t="s">
        <v>13</v>
      </c>
      <c r="RQW3236" s="235" t="s">
        <v>189</v>
      </c>
      <c r="RQX3236" s="112" t="s">
        <v>0</v>
      </c>
      <c r="RQY3236" s="112" t="s">
        <v>1</v>
      </c>
      <c r="RQZ3236" s="112" t="s">
        <v>2</v>
      </c>
      <c r="RRA3236" s="112" t="s">
        <v>3</v>
      </c>
      <c r="RRB3236" s="112" t="s">
        <v>50</v>
      </c>
      <c r="RRC3236" s="112" t="s">
        <v>52</v>
      </c>
      <c r="RRD3236" s="112" t="s">
        <v>13</v>
      </c>
      <c r="RRE3236" s="235" t="s">
        <v>189</v>
      </c>
      <c r="RRF3236" s="112" t="s">
        <v>0</v>
      </c>
      <c r="RRG3236" s="112" t="s">
        <v>1</v>
      </c>
      <c r="RRH3236" s="112" t="s">
        <v>2</v>
      </c>
      <c r="RRI3236" s="112" t="s">
        <v>3</v>
      </c>
      <c r="RRJ3236" s="112" t="s">
        <v>50</v>
      </c>
      <c r="RRK3236" s="112" t="s">
        <v>52</v>
      </c>
      <c r="RRL3236" s="112" t="s">
        <v>13</v>
      </c>
      <c r="RRM3236" s="235" t="s">
        <v>189</v>
      </c>
      <c r="RRN3236" s="112" t="s">
        <v>0</v>
      </c>
      <c r="RRO3236" s="112" t="s">
        <v>1</v>
      </c>
      <c r="RRP3236" s="112" t="s">
        <v>2</v>
      </c>
      <c r="RRQ3236" s="112" t="s">
        <v>3</v>
      </c>
      <c r="RRR3236" s="112" t="s">
        <v>50</v>
      </c>
      <c r="RRS3236" s="112" t="s">
        <v>52</v>
      </c>
      <c r="RRT3236" s="112" t="s">
        <v>13</v>
      </c>
      <c r="RRU3236" s="235" t="s">
        <v>189</v>
      </c>
      <c r="RRV3236" s="112" t="s">
        <v>0</v>
      </c>
      <c r="RRW3236" s="112" t="s">
        <v>1</v>
      </c>
      <c r="RRX3236" s="112" t="s">
        <v>2</v>
      </c>
      <c r="RRY3236" s="112" t="s">
        <v>3</v>
      </c>
      <c r="RRZ3236" s="112" t="s">
        <v>50</v>
      </c>
      <c r="RSA3236" s="112" t="s">
        <v>52</v>
      </c>
      <c r="RSB3236" s="112" t="s">
        <v>13</v>
      </c>
      <c r="RSC3236" s="235" t="s">
        <v>189</v>
      </c>
      <c r="RSD3236" s="112" t="s">
        <v>0</v>
      </c>
      <c r="RSE3236" s="112" t="s">
        <v>1</v>
      </c>
      <c r="RSF3236" s="112" t="s">
        <v>2</v>
      </c>
      <c r="RSG3236" s="112" t="s">
        <v>3</v>
      </c>
      <c r="RSH3236" s="112" t="s">
        <v>50</v>
      </c>
      <c r="RSI3236" s="112" t="s">
        <v>52</v>
      </c>
      <c r="RSJ3236" s="112" t="s">
        <v>13</v>
      </c>
      <c r="RSK3236" s="235" t="s">
        <v>189</v>
      </c>
      <c r="RSL3236" s="112" t="s">
        <v>0</v>
      </c>
      <c r="RSM3236" s="112" t="s">
        <v>1</v>
      </c>
      <c r="RSN3236" s="112" t="s">
        <v>2</v>
      </c>
      <c r="RSO3236" s="112" t="s">
        <v>3</v>
      </c>
      <c r="RSP3236" s="112" t="s">
        <v>50</v>
      </c>
      <c r="RSQ3236" s="112" t="s">
        <v>52</v>
      </c>
      <c r="RSR3236" s="112" t="s">
        <v>13</v>
      </c>
      <c r="RSS3236" s="235" t="s">
        <v>189</v>
      </c>
      <c r="RST3236" s="112" t="s">
        <v>0</v>
      </c>
      <c r="RSU3236" s="112" t="s">
        <v>1</v>
      </c>
      <c r="RSV3236" s="112" t="s">
        <v>2</v>
      </c>
      <c r="RSW3236" s="112" t="s">
        <v>3</v>
      </c>
      <c r="RSX3236" s="112" t="s">
        <v>50</v>
      </c>
      <c r="RSY3236" s="112" t="s">
        <v>52</v>
      </c>
      <c r="RSZ3236" s="112" t="s">
        <v>13</v>
      </c>
      <c r="RTA3236" s="235" t="s">
        <v>189</v>
      </c>
      <c r="RTB3236" s="112" t="s">
        <v>0</v>
      </c>
      <c r="RTC3236" s="112" t="s">
        <v>1</v>
      </c>
      <c r="RTD3236" s="112" t="s">
        <v>2</v>
      </c>
      <c r="RTE3236" s="112" t="s">
        <v>3</v>
      </c>
      <c r="RTF3236" s="112" t="s">
        <v>50</v>
      </c>
      <c r="RTG3236" s="112" t="s">
        <v>52</v>
      </c>
      <c r="RTH3236" s="112" t="s">
        <v>13</v>
      </c>
      <c r="RTI3236" s="235" t="s">
        <v>189</v>
      </c>
      <c r="RTJ3236" s="112" t="s">
        <v>0</v>
      </c>
      <c r="RTK3236" s="112" t="s">
        <v>1</v>
      </c>
      <c r="RTL3236" s="112" t="s">
        <v>2</v>
      </c>
      <c r="RTM3236" s="112" t="s">
        <v>3</v>
      </c>
      <c r="RTN3236" s="112" t="s">
        <v>50</v>
      </c>
      <c r="RTO3236" s="112" t="s">
        <v>52</v>
      </c>
      <c r="RTP3236" s="112" t="s">
        <v>13</v>
      </c>
      <c r="RTQ3236" s="235" t="s">
        <v>189</v>
      </c>
      <c r="RTR3236" s="112" t="s">
        <v>0</v>
      </c>
      <c r="RTS3236" s="112" t="s">
        <v>1</v>
      </c>
      <c r="RTT3236" s="112" t="s">
        <v>2</v>
      </c>
      <c r="RTU3236" s="112" t="s">
        <v>3</v>
      </c>
      <c r="RTV3236" s="112" t="s">
        <v>50</v>
      </c>
      <c r="RTW3236" s="112" t="s">
        <v>52</v>
      </c>
      <c r="RTX3236" s="112" t="s">
        <v>13</v>
      </c>
      <c r="RTY3236" s="235" t="s">
        <v>189</v>
      </c>
      <c r="RTZ3236" s="112" t="s">
        <v>0</v>
      </c>
      <c r="RUA3236" s="112" t="s">
        <v>1</v>
      </c>
      <c r="RUB3236" s="112" t="s">
        <v>2</v>
      </c>
      <c r="RUC3236" s="112" t="s">
        <v>3</v>
      </c>
      <c r="RUD3236" s="112" t="s">
        <v>50</v>
      </c>
      <c r="RUE3236" s="112" t="s">
        <v>52</v>
      </c>
      <c r="RUF3236" s="112" t="s">
        <v>13</v>
      </c>
      <c r="RUG3236" s="235" t="s">
        <v>189</v>
      </c>
      <c r="RUH3236" s="112" t="s">
        <v>0</v>
      </c>
      <c r="RUI3236" s="112" t="s">
        <v>1</v>
      </c>
      <c r="RUJ3236" s="112" t="s">
        <v>2</v>
      </c>
      <c r="RUK3236" s="112" t="s">
        <v>3</v>
      </c>
      <c r="RUL3236" s="112" t="s">
        <v>50</v>
      </c>
      <c r="RUM3236" s="112" t="s">
        <v>52</v>
      </c>
      <c r="RUN3236" s="112" t="s">
        <v>13</v>
      </c>
      <c r="RUO3236" s="235" t="s">
        <v>189</v>
      </c>
      <c r="RUP3236" s="112" t="s">
        <v>0</v>
      </c>
      <c r="RUQ3236" s="112" t="s">
        <v>1</v>
      </c>
      <c r="RUR3236" s="112" t="s">
        <v>2</v>
      </c>
      <c r="RUS3236" s="112" t="s">
        <v>3</v>
      </c>
      <c r="RUT3236" s="112" t="s">
        <v>50</v>
      </c>
      <c r="RUU3236" s="112" t="s">
        <v>52</v>
      </c>
      <c r="RUV3236" s="112" t="s">
        <v>13</v>
      </c>
      <c r="RUW3236" s="235" t="s">
        <v>189</v>
      </c>
      <c r="RUX3236" s="112" t="s">
        <v>0</v>
      </c>
      <c r="RUY3236" s="112" t="s">
        <v>1</v>
      </c>
      <c r="RUZ3236" s="112" t="s">
        <v>2</v>
      </c>
      <c r="RVA3236" s="112" t="s">
        <v>3</v>
      </c>
      <c r="RVB3236" s="112" t="s">
        <v>50</v>
      </c>
      <c r="RVC3236" s="112" t="s">
        <v>52</v>
      </c>
      <c r="RVD3236" s="112" t="s">
        <v>13</v>
      </c>
      <c r="RVE3236" s="235" t="s">
        <v>189</v>
      </c>
      <c r="RVF3236" s="112" t="s">
        <v>0</v>
      </c>
      <c r="RVG3236" s="112" t="s">
        <v>1</v>
      </c>
      <c r="RVH3236" s="112" t="s">
        <v>2</v>
      </c>
      <c r="RVI3236" s="112" t="s">
        <v>3</v>
      </c>
      <c r="RVJ3236" s="112" t="s">
        <v>50</v>
      </c>
      <c r="RVK3236" s="112" t="s">
        <v>52</v>
      </c>
      <c r="RVL3236" s="112" t="s">
        <v>13</v>
      </c>
      <c r="RVM3236" s="235" t="s">
        <v>189</v>
      </c>
      <c r="RVN3236" s="112" t="s">
        <v>0</v>
      </c>
      <c r="RVO3236" s="112" t="s">
        <v>1</v>
      </c>
      <c r="RVP3236" s="112" t="s">
        <v>2</v>
      </c>
      <c r="RVQ3236" s="112" t="s">
        <v>3</v>
      </c>
      <c r="RVR3236" s="112" t="s">
        <v>50</v>
      </c>
      <c r="RVS3236" s="112" t="s">
        <v>52</v>
      </c>
      <c r="RVT3236" s="112" t="s">
        <v>13</v>
      </c>
      <c r="RVU3236" s="235" t="s">
        <v>189</v>
      </c>
      <c r="RVV3236" s="112" t="s">
        <v>0</v>
      </c>
      <c r="RVW3236" s="112" t="s">
        <v>1</v>
      </c>
      <c r="RVX3236" s="112" t="s">
        <v>2</v>
      </c>
      <c r="RVY3236" s="112" t="s">
        <v>3</v>
      </c>
      <c r="RVZ3236" s="112" t="s">
        <v>50</v>
      </c>
      <c r="RWA3236" s="112" t="s">
        <v>52</v>
      </c>
      <c r="RWB3236" s="112" t="s">
        <v>13</v>
      </c>
      <c r="RWC3236" s="235" t="s">
        <v>189</v>
      </c>
      <c r="RWD3236" s="112" t="s">
        <v>0</v>
      </c>
      <c r="RWE3236" s="112" t="s">
        <v>1</v>
      </c>
      <c r="RWF3236" s="112" t="s">
        <v>2</v>
      </c>
      <c r="RWG3236" s="112" t="s">
        <v>3</v>
      </c>
      <c r="RWH3236" s="112" t="s">
        <v>50</v>
      </c>
      <c r="RWI3236" s="112" t="s">
        <v>52</v>
      </c>
      <c r="RWJ3236" s="112" t="s">
        <v>13</v>
      </c>
      <c r="RWK3236" s="235" t="s">
        <v>189</v>
      </c>
      <c r="RWL3236" s="112" t="s">
        <v>0</v>
      </c>
      <c r="RWM3236" s="112" t="s">
        <v>1</v>
      </c>
      <c r="RWN3236" s="112" t="s">
        <v>2</v>
      </c>
      <c r="RWO3236" s="112" t="s">
        <v>3</v>
      </c>
      <c r="RWP3236" s="112" t="s">
        <v>50</v>
      </c>
      <c r="RWQ3236" s="112" t="s">
        <v>52</v>
      </c>
      <c r="RWR3236" s="112" t="s">
        <v>13</v>
      </c>
      <c r="RWS3236" s="235" t="s">
        <v>189</v>
      </c>
      <c r="RWT3236" s="112" t="s">
        <v>0</v>
      </c>
      <c r="RWU3236" s="112" t="s">
        <v>1</v>
      </c>
      <c r="RWV3236" s="112" t="s">
        <v>2</v>
      </c>
      <c r="RWW3236" s="112" t="s">
        <v>3</v>
      </c>
      <c r="RWX3236" s="112" t="s">
        <v>50</v>
      </c>
      <c r="RWY3236" s="112" t="s">
        <v>52</v>
      </c>
      <c r="RWZ3236" s="112" t="s">
        <v>13</v>
      </c>
      <c r="RXA3236" s="235" t="s">
        <v>189</v>
      </c>
      <c r="RXB3236" s="112" t="s">
        <v>0</v>
      </c>
      <c r="RXC3236" s="112" t="s">
        <v>1</v>
      </c>
      <c r="RXD3236" s="112" t="s">
        <v>2</v>
      </c>
      <c r="RXE3236" s="112" t="s">
        <v>3</v>
      </c>
      <c r="RXF3236" s="112" t="s">
        <v>50</v>
      </c>
      <c r="RXG3236" s="112" t="s">
        <v>52</v>
      </c>
      <c r="RXH3236" s="112" t="s">
        <v>13</v>
      </c>
      <c r="RXI3236" s="235" t="s">
        <v>189</v>
      </c>
      <c r="RXJ3236" s="112" t="s">
        <v>0</v>
      </c>
      <c r="RXK3236" s="112" t="s">
        <v>1</v>
      </c>
      <c r="RXL3236" s="112" t="s">
        <v>2</v>
      </c>
      <c r="RXM3236" s="112" t="s">
        <v>3</v>
      </c>
      <c r="RXN3236" s="112" t="s">
        <v>50</v>
      </c>
      <c r="RXO3236" s="112" t="s">
        <v>52</v>
      </c>
      <c r="RXP3236" s="112" t="s">
        <v>13</v>
      </c>
      <c r="RXQ3236" s="235" t="s">
        <v>189</v>
      </c>
      <c r="RXR3236" s="112" t="s">
        <v>0</v>
      </c>
      <c r="RXS3236" s="112" t="s">
        <v>1</v>
      </c>
      <c r="RXT3236" s="112" t="s">
        <v>2</v>
      </c>
      <c r="RXU3236" s="112" t="s">
        <v>3</v>
      </c>
      <c r="RXV3236" s="112" t="s">
        <v>50</v>
      </c>
      <c r="RXW3236" s="112" t="s">
        <v>52</v>
      </c>
      <c r="RXX3236" s="112" t="s">
        <v>13</v>
      </c>
      <c r="RXY3236" s="235" t="s">
        <v>189</v>
      </c>
      <c r="RXZ3236" s="112" t="s">
        <v>0</v>
      </c>
      <c r="RYA3236" s="112" t="s">
        <v>1</v>
      </c>
      <c r="RYB3236" s="112" t="s">
        <v>2</v>
      </c>
      <c r="RYC3236" s="112" t="s">
        <v>3</v>
      </c>
      <c r="RYD3236" s="112" t="s">
        <v>50</v>
      </c>
      <c r="RYE3236" s="112" t="s">
        <v>52</v>
      </c>
      <c r="RYF3236" s="112" t="s">
        <v>13</v>
      </c>
      <c r="RYG3236" s="235" t="s">
        <v>189</v>
      </c>
      <c r="RYH3236" s="112" t="s">
        <v>0</v>
      </c>
      <c r="RYI3236" s="112" t="s">
        <v>1</v>
      </c>
      <c r="RYJ3236" s="112" t="s">
        <v>2</v>
      </c>
      <c r="RYK3236" s="112" t="s">
        <v>3</v>
      </c>
      <c r="RYL3236" s="112" t="s">
        <v>50</v>
      </c>
      <c r="RYM3236" s="112" t="s">
        <v>52</v>
      </c>
      <c r="RYN3236" s="112" t="s">
        <v>13</v>
      </c>
      <c r="RYO3236" s="235" t="s">
        <v>189</v>
      </c>
      <c r="RYP3236" s="112" t="s">
        <v>0</v>
      </c>
      <c r="RYQ3236" s="112" t="s">
        <v>1</v>
      </c>
      <c r="RYR3236" s="112" t="s">
        <v>2</v>
      </c>
      <c r="RYS3236" s="112" t="s">
        <v>3</v>
      </c>
      <c r="RYT3236" s="112" t="s">
        <v>50</v>
      </c>
      <c r="RYU3236" s="112" t="s">
        <v>52</v>
      </c>
      <c r="RYV3236" s="112" t="s">
        <v>13</v>
      </c>
      <c r="RYW3236" s="235" t="s">
        <v>189</v>
      </c>
      <c r="RYX3236" s="112" t="s">
        <v>0</v>
      </c>
      <c r="RYY3236" s="112" t="s">
        <v>1</v>
      </c>
      <c r="RYZ3236" s="112" t="s">
        <v>2</v>
      </c>
      <c r="RZA3236" s="112" t="s">
        <v>3</v>
      </c>
      <c r="RZB3236" s="112" t="s">
        <v>50</v>
      </c>
      <c r="RZC3236" s="112" t="s">
        <v>52</v>
      </c>
      <c r="RZD3236" s="112" t="s">
        <v>13</v>
      </c>
      <c r="RZE3236" s="235" t="s">
        <v>189</v>
      </c>
      <c r="RZF3236" s="112" t="s">
        <v>0</v>
      </c>
      <c r="RZG3236" s="112" t="s">
        <v>1</v>
      </c>
      <c r="RZH3236" s="112" t="s">
        <v>2</v>
      </c>
      <c r="RZI3236" s="112" t="s">
        <v>3</v>
      </c>
      <c r="RZJ3236" s="112" t="s">
        <v>50</v>
      </c>
      <c r="RZK3236" s="112" t="s">
        <v>52</v>
      </c>
      <c r="RZL3236" s="112" t="s">
        <v>13</v>
      </c>
      <c r="RZM3236" s="235" t="s">
        <v>189</v>
      </c>
      <c r="RZN3236" s="112" t="s">
        <v>0</v>
      </c>
      <c r="RZO3236" s="112" t="s">
        <v>1</v>
      </c>
      <c r="RZP3236" s="112" t="s">
        <v>2</v>
      </c>
      <c r="RZQ3236" s="112" t="s">
        <v>3</v>
      </c>
      <c r="RZR3236" s="112" t="s">
        <v>50</v>
      </c>
      <c r="RZS3236" s="112" t="s">
        <v>52</v>
      </c>
      <c r="RZT3236" s="112" t="s">
        <v>13</v>
      </c>
      <c r="RZU3236" s="235" t="s">
        <v>189</v>
      </c>
      <c r="RZV3236" s="112" t="s">
        <v>0</v>
      </c>
      <c r="RZW3236" s="112" t="s">
        <v>1</v>
      </c>
      <c r="RZX3236" s="112" t="s">
        <v>2</v>
      </c>
      <c r="RZY3236" s="112" t="s">
        <v>3</v>
      </c>
      <c r="RZZ3236" s="112" t="s">
        <v>50</v>
      </c>
      <c r="SAA3236" s="112" t="s">
        <v>52</v>
      </c>
      <c r="SAB3236" s="112" t="s">
        <v>13</v>
      </c>
      <c r="SAC3236" s="235" t="s">
        <v>189</v>
      </c>
      <c r="SAD3236" s="112" t="s">
        <v>0</v>
      </c>
      <c r="SAE3236" s="112" t="s">
        <v>1</v>
      </c>
      <c r="SAF3236" s="112" t="s">
        <v>2</v>
      </c>
      <c r="SAG3236" s="112" t="s">
        <v>3</v>
      </c>
      <c r="SAH3236" s="112" t="s">
        <v>50</v>
      </c>
      <c r="SAI3236" s="112" t="s">
        <v>52</v>
      </c>
      <c r="SAJ3236" s="112" t="s">
        <v>13</v>
      </c>
      <c r="SAK3236" s="235" t="s">
        <v>189</v>
      </c>
      <c r="SAL3236" s="112" t="s">
        <v>0</v>
      </c>
      <c r="SAM3236" s="112" t="s">
        <v>1</v>
      </c>
      <c r="SAN3236" s="112" t="s">
        <v>2</v>
      </c>
      <c r="SAO3236" s="112" t="s">
        <v>3</v>
      </c>
      <c r="SAP3236" s="112" t="s">
        <v>50</v>
      </c>
      <c r="SAQ3236" s="112" t="s">
        <v>52</v>
      </c>
      <c r="SAR3236" s="112" t="s">
        <v>13</v>
      </c>
      <c r="SAS3236" s="235" t="s">
        <v>189</v>
      </c>
      <c r="SAT3236" s="112" t="s">
        <v>0</v>
      </c>
      <c r="SAU3236" s="112" t="s">
        <v>1</v>
      </c>
      <c r="SAV3236" s="112" t="s">
        <v>2</v>
      </c>
      <c r="SAW3236" s="112" t="s">
        <v>3</v>
      </c>
      <c r="SAX3236" s="112" t="s">
        <v>50</v>
      </c>
      <c r="SAY3236" s="112" t="s">
        <v>52</v>
      </c>
      <c r="SAZ3236" s="112" t="s">
        <v>13</v>
      </c>
      <c r="SBA3236" s="235" t="s">
        <v>189</v>
      </c>
      <c r="SBB3236" s="112" t="s">
        <v>0</v>
      </c>
      <c r="SBC3236" s="112" t="s">
        <v>1</v>
      </c>
      <c r="SBD3236" s="112" t="s">
        <v>2</v>
      </c>
      <c r="SBE3236" s="112" t="s">
        <v>3</v>
      </c>
      <c r="SBF3236" s="112" t="s">
        <v>50</v>
      </c>
      <c r="SBG3236" s="112" t="s">
        <v>52</v>
      </c>
      <c r="SBH3236" s="112" t="s">
        <v>13</v>
      </c>
      <c r="SBI3236" s="235" t="s">
        <v>189</v>
      </c>
      <c r="SBJ3236" s="112" t="s">
        <v>0</v>
      </c>
      <c r="SBK3236" s="112" t="s">
        <v>1</v>
      </c>
      <c r="SBL3236" s="112" t="s">
        <v>2</v>
      </c>
      <c r="SBM3236" s="112" t="s">
        <v>3</v>
      </c>
      <c r="SBN3236" s="112" t="s">
        <v>50</v>
      </c>
      <c r="SBO3236" s="112" t="s">
        <v>52</v>
      </c>
      <c r="SBP3236" s="112" t="s">
        <v>13</v>
      </c>
      <c r="SBQ3236" s="235" t="s">
        <v>189</v>
      </c>
      <c r="SBR3236" s="112" t="s">
        <v>0</v>
      </c>
      <c r="SBS3236" s="112" t="s">
        <v>1</v>
      </c>
      <c r="SBT3236" s="112" t="s">
        <v>2</v>
      </c>
      <c r="SBU3236" s="112" t="s">
        <v>3</v>
      </c>
      <c r="SBV3236" s="112" t="s">
        <v>50</v>
      </c>
      <c r="SBW3236" s="112" t="s">
        <v>52</v>
      </c>
      <c r="SBX3236" s="112" t="s">
        <v>13</v>
      </c>
      <c r="SBY3236" s="235" t="s">
        <v>189</v>
      </c>
      <c r="SBZ3236" s="112" t="s">
        <v>0</v>
      </c>
      <c r="SCA3236" s="112" t="s">
        <v>1</v>
      </c>
      <c r="SCB3236" s="112" t="s">
        <v>2</v>
      </c>
      <c r="SCC3236" s="112" t="s">
        <v>3</v>
      </c>
      <c r="SCD3236" s="112" t="s">
        <v>50</v>
      </c>
      <c r="SCE3236" s="112" t="s">
        <v>52</v>
      </c>
      <c r="SCF3236" s="112" t="s">
        <v>13</v>
      </c>
      <c r="SCG3236" s="235" t="s">
        <v>189</v>
      </c>
      <c r="SCH3236" s="112" t="s">
        <v>0</v>
      </c>
      <c r="SCI3236" s="112" t="s">
        <v>1</v>
      </c>
      <c r="SCJ3236" s="112" t="s">
        <v>2</v>
      </c>
      <c r="SCK3236" s="112" t="s">
        <v>3</v>
      </c>
      <c r="SCL3236" s="112" t="s">
        <v>50</v>
      </c>
      <c r="SCM3236" s="112" t="s">
        <v>52</v>
      </c>
      <c r="SCN3236" s="112" t="s">
        <v>13</v>
      </c>
      <c r="SCO3236" s="235" t="s">
        <v>189</v>
      </c>
      <c r="SCP3236" s="112" t="s">
        <v>0</v>
      </c>
      <c r="SCQ3236" s="112" t="s">
        <v>1</v>
      </c>
      <c r="SCR3236" s="112" t="s">
        <v>2</v>
      </c>
      <c r="SCS3236" s="112" t="s">
        <v>3</v>
      </c>
      <c r="SCT3236" s="112" t="s">
        <v>50</v>
      </c>
      <c r="SCU3236" s="112" t="s">
        <v>52</v>
      </c>
      <c r="SCV3236" s="112" t="s">
        <v>13</v>
      </c>
      <c r="SCW3236" s="235" t="s">
        <v>189</v>
      </c>
      <c r="SCX3236" s="112" t="s">
        <v>0</v>
      </c>
      <c r="SCY3236" s="112" t="s">
        <v>1</v>
      </c>
      <c r="SCZ3236" s="112" t="s">
        <v>2</v>
      </c>
      <c r="SDA3236" s="112" t="s">
        <v>3</v>
      </c>
      <c r="SDB3236" s="112" t="s">
        <v>50</v>
      </c>
      <c r="SDC3236" s="112" t="s">
        <v>52</v>
      </c>
      <c r="SDD3236" s="112" t="s">
        <v>13</v>
      </c>
      <c r="SDE3236" s="235" t="s">
        <v>189</v>
      </c>
      <c r="SDF3236" s="112" t="s">
        <v>0</v>
      </c>
      <c r="SDG3236" s="112" t="s">
        <v>1</v>
      </c>
      <c r="SDH3236" s="112" t="s">
        <v>2</v>
      </c>
      <c r="SDI3236" s="112" t="s">
        <v>3</v>
      </c>
      <c r="SDJ3236" s="112" t="s">
        <v>50</v>
      </c>
      <c r="SDK3236" s="112" t="s">
        <v>52</v>
      </c>
      <c r="SDL3236" s="112" t="s">
        <v>13</v>
      </c>
      <c r="SDM3236" s="235" t="s">
        <v>189</v>
      </c>
      <c r="SDN3236" s="112" t="s">
        <v>0</v>
      </c>
      <c r="SDO3236" s="112" t="s">
        <v>1</v>
      </c>
      <c r="SDP3236" s="112" t="s">
        <v>2</v>
      </c>
      <c r="SDQ3236" s="112" t="s">
        <v>3</v>
      </c>
      <c r="SDR3236" s="112" t="s">
        <v>50</v>
      </c>
      <c r="SDS3236" s="112" t="s">
        <v>52</v>
      </c>
      <c r="SDT3236" s="112" t="s">
        <v>13</v>
      </c>
      <c r="SDU3236" s="235" t="s">
        <v>189</v>
      </c>
      <c r="SDV3236" s="112" t="s">
        <v>0</v>
      </c>
      <c r="SDW3236" s="112" t="s">
        <v>1</v>
      </c>
      <c r="SDX3236" s="112" t="s">
        <v>2</v>
      </c>
      <c r="SDY3236" s="112" t="s">
        <v>3</v>
      </c>
      <c r="SDZ3236" s="112" t="s">
        <v>50</v>
      </c>
      <c r="SEA3236" s="112" t="s">
        <v>52</v>
      </c>
      <c r="SEB3236" s="112" t="s">
        <v>13</v>
      </c>
      <c r="SEC3236" s="235" t="s">
        <v>189</v>
      </c>
      <c r="SED3236" s="112" t="s">
        <v>0</v>
      </c>
      <c r="SEE3236" s="112" t="s">
        <v>1</v>
      </c>
      <c r="SEF3236" s="112" t="s">
        <v>2</v>
      </c>
      <c r="SEG3236" s="112" t="s">
        <v>3</v>
      </c>
      <c r="SEH3236" s="112" t="s">
        <v>50</v>
      </c>
      <c r="SEI3236" s="112" t="s">
        <v>52</v>
      </c>
      <c r="SEJ3236" s="112" t="s">
        <v>13</v>
      </c>
      <c r="SEK3236" s="235" t="s">
        <v>189</v>
      </c>
      <c r="SEL3236" s="112" t="s">
        <v>0</v>
      </c>
      <c r="SEM3236" s="112" t="s">
        <v>1</v>
      </c>
      <c r="SEN3236" s="112" t="s">
        <v>2</v>
      </c>
      <c r="SEO3236" s="112" t="s">
        <v>3</v>
      </c>
      <c r="SEP3236" s="112" t="s">
        <v>50</v>
      </c>
      <c r="SEQ3236" s="112" t="s">
        <v>52</v>
      </c>
      <c r="SER3236" s="112" t="s">
        <v>13</v>
      </c>
      <c r="SES3236" s="235" t="s">
        <v>189</v>
      </c>
      <c r="SET3236" s="112" t="s">
        <v>0</v>
      </c>
      <c r="SEU3236" s="112" t="s">
        <v>1</v>
      </c>
      <c r="SEV3236" s="112" t="s">
        <v>2</v>
      </c>
      <c r="SEW3236" s="112" t="s">
        <v>3</v>
      </c>
      <c r="SEX3236" s="112" t="s">
        <v>50</v>
      </c>
      <c r="SEY3236" s="112" t="s">
        <v>52</v>
      </c>
      <c r="SEZ3236" s="112" t="s">
        <v>13</v>
      </c>
      <c r="SFA3236" s="235" t="s">
        <v>189</v>
      </c>
      <c r="SFB3236" s="112" t="s">
        <v>0</v>
      </c>
      <c r="SFC3236" s="112" t="s">
        <v>1</v>
      </c>
      <c r="SFD3236" s="112" t="s">
        <v>2</v>
      </c>
      <c r="SFE3236" s="112" t="s">
        <v>3</v>
      </c>
      <c r="SFF3236" s="112" t="s">
        <v>50</v>
      </c>
      <c r="SFG3236" s="112" t="s">
        <v>52</v>
      </c>
      <c r="SFH3236" s="112" t="s">
        <v>13</v>
      </c>
      <c r="SFI3236" s="235" t="s">
        <v>189</v>
      </c>
      <c r="SFJ3236" s="112" t="s">
        <v>0</v>
      </c>
      <c r="SFK3236" s="112" t="s">
        <v>1</v>
      </c>
      <c r="SFL3236" s="112" t="s">
        <v>2</v>
      </c>
      <c r="SFM3236" s="112" t="s">
        <v>3</v>
      </c>
      <c r="SFN3236" s="112" t="s">
        <v>50</v>
      </c>
      <c r="SFO3236" s="112" t="s">
        <v>52</v>
      </c>
      <c r="SFP3236" s="112" t="s">
        <v>13</v>
      </c>
      <c r="SFQ3236" s="235" t="s">
        <v>189</v>
      </c>
      <c r="SFR3236" s="112" t="s">
        <v>0</v>
      </c>
      <c r="SFS3236" s="112" t="s">
        <v>1</v>
      </c>
      <c r="SFT3236" s="112" t="s">
        <v>2</v>
      </c>
      <c r="SFU3236" s="112" t="s">
        <v>3</v>
      </c>
      <c r="SFV3236" s="112" t="s">
        <v>50</v>
      </c>
      <c r="SFW3236" s="112" t="s">
        <v>52</v>
      </c>
      <c r="SFX3236" s="112" t="s">
        <v>13</v>
      </c>
      <c r="SFY3236" s="235" t="s">
        <v>189</v>
      </c>
      <c r="SFZ3236" s="112" t="s">
        <v>0</v>
      </c>
      <c r="SGA3236" s="112" t="s">
        <v>1</v>
      </c>
      <c r="SGB3236" s="112" t="s">
        <v>2</v>
      </c>
      <c r="SGC3236" s="112" t="s">
        <v>3</v>
      </c>
      <c r="SGD3236" s="112" t="s">
        <v>50</v>
      </c>
      <c r="SGE3236" s="112" t="s">
        <v>52</v>
      </c>
      <c r="SGF3236" s="112" t="s">
        <v>13</v>
      </c>
      <c r="SGG3236" s="235" t="s">
        <v>189</v>
      </c>
      <c r="SGH3236" s="112" t="s">
        <v>0</v>
      </c>
      <c r="SGI3236" s="112" t="s">
        <v>1</v>
      </c>
      <c r="SGJ3236" s="112" t="s">
        <v>2</v>
      </c>
      <c r="SGK3236" s="112" t="s">
        <v>3</v>
      </c>
      <c r="SGL3236" s="112" t="s">
        <v>50</v>
      </c>
      <c r="SGM3236" s="112" t="s">
        <v>52</v>
      </c>
      <c r="SGN3236" s="112" t="s">
        <v>13</v>
      </c>
      <c r="SGO3236" s="235" t="s">
        <v>189</v>
      </c>
      <c r="SGP3236" s="112" t="s">
        <v>0</v>
      </c>
      <c r="SGQ3236" s="112" t="s">
        <v>1</v>
      </c>
      <c r="SGR3236" s="112" t="s">
        <v>2</v>
      </c>
      <c r="SGS3236" s="112" t="s">
        <v>3</v>
      </c>
      <c r="SGT3236" s="112" t="s">
        <v>50</v>
      </c>
      <c r="SGU3236" s="112" t="s">
        <v>52</v>
      </c>
      <c r="SGV3236" s="112" t="s">
        <v>13</v>
      </c>
      <c r="SGW3236" s="235" t="s">
        <v>189</v>
      </c>
      <c r="SGX3236" s="112" t="s">
        <v>0</v>
      </c>
      <c r="SGY3236" s="112" t="s">
        <v>1</v>
      </c>
      <c r="SGZ3236" s="112" t="s">
        <v>2</v>
      </c>
      <c r="SHA3236" s="112" t="s">
        <v>3</v>
      </c>
      <c r="SHB3236" s="112" t="s">
        <v>50</v>
      </c>
      <c r="SHC3236" s="112" t="s">
        <v>52</v>
      </c>
      <c r="SHD3236" s="112" t="s">
        <v>13</v>
      </c>
      <c r="SHE3236" s="235" t="s">
        <v>189</v>
      </c>
      <c r="SHF3236" s="112" t="s">
        <v>0</v>
      </c>
      <c r="SHG3236" s="112" t="s">
        <v>1</v>
      </c>
      <c r="SHH3236" s="112" t="s">
        <v>2</v>
      </c>
      <c r="SHI3236" s="112" t="s">
        <v>3</v>
      </c>
      <c r="SHJ3236" s="112" t="s">
        <v>50</v>
      </c>
      <c r="SHK3236" s="112" t="s">
        <v>52</v>
      </c>
      <c r="SHL3236" s="112" t="s">
        <v>13</v>
      </c>
      <c r="SHM3236" s="235" t="s">
        <v>189</v>
      </c>
      <c r="SHN3236" s="112" t="s">
        <v>0</v>
      </c>
      <c r="SHO3236" s="112" t="s">
        <v>1</v>
      </c>
      <c r="SHP3236" s="112" t="s">
        <v>2</v>
      </c>
      <c r="SHQ3236" s="112" t="s">
        <v>3</v>
      </c>
      <c r="SHR3236" s="112" t="s">
        <v>50</v>
      </c>
      <c r="SHS3236" s="112" t="s">
        <v>52</v>
      </c>
      <c r="SHT3236" s="112" t="s">
        <v>13</v>
      </c>
      <c r="SHU3236" s="235" t="s">
        <v>189</v>
      </c>
      <c r="SHV3236" s="112" t="s">
        <v>0</v>
      </c>
      <c r="SHW3236" s="112" t="s">
        <v>1</v>
      </c>
      <c r="SHX3236" s="112" t="s">
        <v>2</v>
      </c>
      <c r="SHY3236" s="112" t="s">
        <v>3</v>
      </c>
      <c r="SHZ3236" s="112" t="s">
        <v>50</v>
      </c>
      <c r="SIA3236" s="112" t="s">
        <v>52</v>
      </c>
      <c r="SIB3236" s="112" t="s">
        <v>13</v>
      </c>
      <c r="SIC3236" s="235" t="s">
        <v>189</v>
      </c>
      <c r="SID3236" s="112" t="s">
        <v>0</v>
      </c>
      <c r="SIE3236" s="112" t="s">
        <v>1</v>
      </c>
      <c r="SIF3236" s="112" t="s">
        <v>2</v>
      </c>
      <c r="SIG3236" s="112" t="s">
        <v>3</v>
      </c>
      <c r="SIH3236" s="112" t="s">
        <v>50</v>
      </c>
      <c r="SII3236" s="112" t="s">
        <v>52</v>
      </c>
      <c r="SIJ3236" s="112" t="s">
        <v>13</v>
      </c>
      <c r="SIK3236" s="235" t="s">
        <v>189</v>
      </c>
      <c r="SIL3236" s="112" t="s">
        <v>0</v>
      </c>
      <c r="SIM3236" s="112" t="s">
        <v>1</v>
      </c>
      <c r="SIN3236" s="112" t="s">
        <v>2</v>
      </c>
      <c r="SIO3236" s="112" t="s">
        <v>3</v>
      </c>
      <c r="SIP3236" s="112" t="s">
        <v>50</v>
      </c>
      <c r="SIQ3236" s="112" t="s">
        <v>52</v>
      </c>
      <c r="SIR3236" s="112" t="s">
        <v>13</v>
      </c>
      <c r="SIS3236" s="235" t="s">
        <v>189</v>
      </c>
      <c r="SIT3236" s="112" t="s">
        <v>0</v>
      </c>
      <c r="SIU3236" s="112" t="s">
        <v>1</v>
      </c>
      <c r="SIV3236" s="112" t="s">
        <v>2</v>
      </c>
      <c r="SIW3236" s="112" t="s">
        <v>3</v>
      </c>
      <c r="SIX3236" s="112" t="s">
        <v>50</v>
      </c>
      <c r="SIY3236" s="112" t="s">
        <v>52</v>
      </c>
      <c r="SIZ3236" s="112" t="s">
        <v>13</v>
      </c>
      <c r="SJA3236" s="235" t="s">
        <v>189</v>
      </c>
      <c r="SJB3236" s="112" t="s">
        <v>0</v>
      </c>
      <c r="SJC3236" s="112" t="s">
        <v>1</v>
      </c>
      <c r="SJD3236" s="112" t="s">
        <v>2</v>
      </c>
      <c r="SJE3236" s="112" t="s">
        <v>3</v>
      </c>
      <c r="SJF3236" s="112" t="s">
        <v>50</v>
      </c>
      <c r="SJG3236" s="112" t="s">
        <v>52</v>
      </c>
      <c r="SJH3236" s="112" t="s">
        <v>13</v>
      </c>
      <c r="SJI3236" s="235" t="s">
        <v>189</v>
      </c>
      <c r="SJJ3236" s="112" t="s">
        <v>0</v>
      </c>
      <c r="SJK3236" s="112" t="s">
        <v>1</v>
      </c>
      <c r="SJL3236" s="112" t="s">
        <v>2</v>
      </c>
      <c r="SJM3236" s="112" t="s">
        <v>3</v>
      </c>
      <c r="SJN3236" s="112" t="s">
        <v>50</v>
      </c>
      <c r="SJO3236" s="112" t="s">
        <v>52</v>
      </c>
      <c r="SJP3236" s="112" t="s">
        <v>13</v>
      </c>
      <c r="SJQ3236" s="235" t="s">
        <v>189</v>
      </c>
      <c r="SJR3236" s="112" t="s">
        <v>0</v>
      </c>
      <c r="SJS3236" s="112" t="s">
        <v>1</v>
      </c>
      <c r="SJT3236" s="112" t="s">
        <v>2</v>
      </c>
      <c r="SJU3236" s="112" t="s">
        <v>3</v>
      </c>
      <c r="SJV3236" s="112" t="s">
        <v>50</v>
      </c>
      <c r="SJW3236" s="112" t="s">
        <v>52</v>
      </c>
      <c r="SJX3236" s="112" t="s">
        <v>13</v>
      </c>
      <c r="SJY3236" s="235" t="s">
        <v>189</v>
      </c>
      <c r="SJZ3236" s="112" t="s">
        <v>0</v>
      </c>
      <c r="SKA3236" s="112" t="s">
        <v>1</v>
      </c>
      <c r="SKB3236" s="112" t="s">
        <v>2</v>
      </c>
      <c r="SKC3236" s="112" t="s">
        <v>3</v>
      </c>
      <c r="SKD3236" s="112" t="s">
        <v>50</v>
      </c>
      <c r="SKE3236" s="112" t="s">
        <v>52</v>
      </c>
      <c r="SKF3236" s="112" t="s">
        <v>13</v>
      </c>
      <c r="SKG3236" s="235" t="s">
        <v>189</v>
      </c>
      <c r="SKH3236" s="112" t="s">
        <v>0</v>
      </c>
      <c r="SKI3236" s="112" t="s">
        <v>1</v>
      </c>
      <c r="SKJ3236" s="112" t="s">
        <v>2</v>
      </c>
      <c r="SKK3236" s="112" t="s">
        <v>3</v>
      </c>
      <c r="SKL3236" s="112" t="s">
        <v>50</v>
      </c>
      <c r="SKM3236" s="112" t="s">
        <v>52</v>
      </c>
      <c r="SKN3236" s="112" t="s">
        <v>13</v>
      </c>
      <c r="SKO3236" s="235" t="s">
        <v>189</v>
      </c>
      <c r="SKP3236" s="112" t="s">
        <v>0</v>
      </c>
      <c r="SKQ3236" s="112" t="s">
        <v>1</v>
      </c>
      <c r="SKR3236" s="112" t="s">
        <v>2</v>
      </c>
      <c r="SKS3236" s="112" t="s">
        <v>3</v>
      </c>
      <c r="SKT3236" s="112" t="s">
        <v>50</v>
      </c>
      <c r="SKU3236" s="112" t="s">
        <v>52</v>
      </c>
      <c r="SKV3236" s="112" t="s">
        <v>13</v>
      </c>
      <c r="SKW3236" s="235" t="s">
        <v>189</v>
      </c>
      <c r="SKX3236" s="112" t="s">
        <v>0</v>
      </c>
      <c r="SKY3236" s="112" t="s">
        <v>1</v>
      </c>
      <c r="SKZ3236" s="112" t="s">
        <v>2</v>
      </c>
      <c r="SLA3236" s="112" t="s">
        <v>3</v>
      </c>
      <c r="SLB3236" s="112" t="s">
        <v>50</v>
      </c>
      <c r="SLC3236" s="112" t="s">
        <v>52</v>
      </c>
      <c r="SLD3236" s="112" t="s">
        <v>13</v>
      </c>
      <c r="SLE3236" s="235" t="s">
        <v>189</v>
      </c>
      <c r="SLF3236" s="112" t="s">
        <v>0</v>
      </c>
      <c r="SLG3236" s="112" t="s">
        <v>1</v>
      </c>
      <c r="SLH3236" s="112" t="s">
        <v>2</v>
      </c>
      <c r="SLI3236" s="112" t="s">
        <v>3</v>
      </c>
      <c r="SLJ3236" s="112" t="s">
        <v>50</v>
      </c>
      <c r="SLK3236" s="112" t="s">
        <v>52</v>
      </c>
      <c r="SLL3236" s="112" t="s">
        <v>13</v>
      </c>
      <c r="SLM3236" s="235" t="s">
        <v>189</v>
      </c>
      <c r="SLN3236" s="112" t="s">
        <v>0</v>
      </c>
      <c r="SLO3236" s="112" t="s">
        <v>1</v>
      </c>
      <c r="SLP3236" s="112" t="s">
        <v>2</v>
      </c>
      <c r="SLQ3236" s="112" t="s">
        <v>3</v>
      </c>
      <c r="SLR3236" s="112" t="s">
        <v>50</v>
      </c>
      <c r="SLS3236" s="112" t="s">
        <v>52</v>
      </c>
      <c r="SLT3236" s="112" t="s">
        <v>13</v>
      </c>
      <c r="SLU3236" s="235" t="s">
        <v>189</v>
      </c>
      <c r="SLV3236" s="112" t="s">
        <v>0</v>
      </c>
      <c r="SLW3236" s="112" t="s">
        <v>1</v>
      </c>
      <c r="SLX3236" s="112" t="s">
        <v>2</v>
      </c>
      <c r="SLY3236" s="112" t="s">
        <v>3</v>
      </c>
      <c r="SLZ3236" s="112" t="s">
        <v>50</v>
      </c>
      <c r="SMA3236" s="112" t="s">
        <v>52</v>
      </c>
      <c r="SMB3236" s="112" t="s">
        <v>13</v>
      </c>
      <c r="SMC3236" s="235" t="s">
        <v>189</v>
      </c>
      <c r="SMD3236" s="112" t="s">
        <v>0</v>
      </c>
      <c r="SME3236" s="112" t="s">
        <v>1</v>
      </c>
      <c r="SMF3236" s="112" t="s">
        <v>2</v>
      </c>
      <c r="SMG3236" s="112" t="s">
        <v>3</v>
      </c>
      <c r="SMH3236" s="112" t="s">
        <v>50</v>
      </c>
      <c r="SMI3236" s="112" t="s">
        <v>52</v>
      </c>
      <c r="SMJ3236" s="112" t="s">
        <v>13</v>
      </c>
      <c r="SMK3236" s="235" t="s">
        <v>189</v>
      </c>
      <c r="SML3236" s="112" t="s">
        <v>0</v>
      </c>
      <c r="SMM3236" s="112" t="s">
        <v>1</v>
      </c>
      <c r="SMN3236" s="112" t="s">
        <v>2</v>
      </c>
      <c r="SMO3236" s="112" t="s">
        <v>3</v>
      </c>
      <c r="SMP3236" s="112" t="s">
        <v>50</v>
      </c>
      <c r="SMQ3236" s="112" t="s">
        <v>52</v>
      </c>
      <c r="SMR3236" s="112" t="s">
        <v>13</v>
      </c>
      <c r="SMS3236" s="235" t="s">
        <v>189</v>
      </c>
      <c r="SMT3236" s="112" t="s">
        <v>0</v>
      </c>
      <c r="SMU3236" s="112" t="s">
        <v>1</v>
      </c>
      <c r="SMV3236" s="112" t="s">
        <v>2</v>
      </c>
      <c r="SMW3236" s="112" t="s">
        <v>3</v>
      </c>
      <c r="SMX3236" s="112" t="s">
        <v>50</v>
      </c>
      <c r="SMY3236" s="112" t="s">
        <v>52</v>
      </c>
      <c r="SMZ3236" s="112" t="s">
        <v>13</v>
      </c>
      <c r="SNA3236" s="235" t="s">
        <v>189</v>
      </c>
      <c r="SNB3236" s="112" t="s">
        <v>0</v>
      </c>
      <c r="SNC3236" s="112" t="s">
        <v>1</v>
      </c>
      <c r="SND3236" s="112" t="s">
        <v>2</v>
      </c>
      <c r="SNE3236" s="112" t="s">
        <v>3</v>
      </c>
      <c r="SNF3236" s="112" t="s">
        <v>50</v>
      </c>
      <c r="SNG3236" s="112" t="s">
        <v>52</v>
      </c>
      <c r="SNH3236" s="112" t="s">
        <v>13</v>
      </c>
      <c r="SNI3236" s="235" t="s">
        <v>189</v>
      </c>
      <c r="SNJ3236" s="112" t="s">
        <v>0</v>
      </c>
      <c r="SNK3236" s="112" t="s">
        <v>1</v>
      </c>
      <c r="SNL3236" s="112" t="s">
        <v>2</v>
      </c>
      <c r="SNM3236" s="112" t="s">
        <v>3</v>
      </c>
      <c r="SNN3236" s="112" t="s">
        <v>50</v>
      </c>
      <c r="SNO3236" s="112" t="s">
        <v>52</v>
      </c>
      <c r="SNP3236" s="112" t="s">
        <v>13</v>
      </c>
      <c r="SNQ3236" s="235" t="s">
        <v>189</v>
      </c>
      <c r="SNR3236" s="112" t="s">
        <v>0</v>
      </c>
      <c r="SNS3236" s="112" t="s">
        <v>1</v>
      </c>
      <c r="SNT3236" s="112" t="s">
        <v>2</v>
      </c>
      <c r="SNU3236" s="112" t="s">
        <v>3</v>
      </c>
      <c r="SNV3236" s="112" t="s">
        <v>50</v>
      </c>
      <c r="SNW3236" s="112" t="s">
        <v>52</v>
      </c>
      <c r="SNX3236" s="112" t="s">
        <v>13</v>
      </c>
      <c r="SNY3236" s="235" t="s">
        <v>189</v>
      </c>
      <c r="SNZ3236" s="112" t="s">
        <v>0</v>
      </c>
      <c r="SOA3236" s="112" t="s">
        <v>1</v>
      </c>
      <c r="SOB3236" s="112" t="s">
        <v>2</v>
      </c>
      <c r="SOC3236" s="112" t="s">
        <v>3</v>
      </c>
      <c r="SOD3236" s="112" t="s">
        <v>50</v>
      </c>
      <c r="SOE3236" s="112" t="s">
        <v>52</v>
      </c>
      <c r="SOF3236" s="112" t="s">
        <v>13</v>
      </c>
      <c r="SOG3236" s="235" t="s">
        <v>189</v>
      </c>
      <c r="SOH3236" s="112" t="s">
        <v>0</v>
      </c>
      <c r="SOI3236" s="112" t="s">
        <v>1</v>
      </c>
      <c r="SOJ3236" s="112" t="s">
        <v>2</v>
      </c>
      <c r="SOK3236" s="112" t="s">
        <v>3</v>
      </c>
      <c r="SOL3236" s="112" t="s">
        <v>50</v>
      </c>
      <c r="SOM3236" s="112" t="s">
        <v>52</v>
      </c>
      <c r="SON3236" s="112" t="s">
        <v>13</v>
      </c>
      <c r="SOO3236" s="235" t="s">
        <v>189</v>
      </c>
      <c r="SOP3236" s="112" t="s">
        <v>0</v>
      </c>
      <c r="SOQ3236" s="112" t="s">
        <v>1</v>
      </c>
      <c r="SOR3236" s="112" t="s">
        <v>2</v>
      </c>
      <c r="SOS3236" s="112" t="s">
        <v>3</v>
      </c>
      <c r="SOT3236" s="112" t="s">
        <v>50</v>
      </c>
      <c r="SOU3236" s="112" t="s">
        <v>52</v>
      </c>
      <c r="SOV3236" s="112" t="s">
        <v>13</v>
      </c>
      <c r="SOW3236" s="235" t="s">
        <v>189</v>
      </c>
      <c r="SOX3236" s="112" t="s">
        <v>0</v>
      </c>
      <c r="SOY3236" s="112" t="s">
        <v>1</v>
      </c>
      <c r="SOZ3236" s="112" t="s">
        <v>2</v>
      </c>
      <c r="SPA3236" s="112" t="s">
        <v>3</v>
      </c>
      <c r="SPB3236" s="112" t="s">
        <v>50</v>
      </c>
      <c r="SPC3236" s="112" t="s">
        <v>52</v>
      </c>
      <c r="SPD3236" s="112" t="s">
        <v>13</v>
      </c>
      <c r="SPE3236" s="235" t="s">
        <v>189</v>
      </c>
      <c r="SPF3236" s="112" t="s">
        <v>0</v>
      </c>
      <c r="SPG3236" s="112" t="s">
        <v>1</v>
      </c>
      <c r="SPH3236" s="112" t="s">
        <v>2</v>
      </c>
      <c r="SPI3236" s="112" t="s">
        <v>3</v>
      </c>
      <c r="SPJ3236" s="112" t="s">
        <v>50</v>
      </c>
      <c r="SPK3236" s="112" t="s">
        <v>52</v>
      </c>
      <c r="SPL3236" s="112" t="s">
        <v>13</v>
      </c>
      <c r="SPM3236" s="235" t="s">
        <v>189</v>
      </c>
      <c r="SPN3236" s="112" t="s">
        <v>0</v>
      </c>
      <c r="SPO3236" s="112" t="s">
        <v>1</v>
      </c>
      <c r="SPP3236" s="112" t="s">
        <v>2</v>
      </c>
      <c r="SPQ3236" s="112" t="s">
        <v>3</v>
      </c>
      <c r="SPR3236" s="112" t="s">
        <v>50</v>
      </c>
      <c r="SPS3236" s="112" t="s">
        <v>52</v>
      </c>
      <c r="SPT3236" s="112" t="s">
        <v>13</v>
      </c>
      <c r="SPU3236" s="235" t="s">
        <v>189</v>
      </c>
      <c r="SPV3236" s="112" t="s">
        <v>0</v>
      </c>
      <c r="SPW3236" s="112" t="s">
        <v>1</v>
      </c>
      <c r="SPX3236" s="112" t="s">
        <v>2</v>
      </c>
      <c r="SPY3236" s="112" t="s">
        <v>3</v>
      </c>
      <c r="SPZ3236" s="112" t="s">
        <v>50</v>
      </c>
      <c r="SQA3236" s="112" t="s">
        <v>52</v>
      </c>
      <c r="SQB3236" s="112" t="s">
        <v>13</v>
      </c>
      <c r="SQC3236" s="235" t="s">
        <v>189</v>
      </c>
      <c r="SQD3236" s="112" t="s">
        <v>0</v>
      </c>
      <c r="SQE3236" s="112" t="s">
        <v>1</v>
      </c>
      <c r="SQF3236" s="112" t="s">
        <v>2</v>
      </c>
      <c r="SQG3236" s="112" t="s">
        <v>3</v>
      </c>
      <c r="SQH3236" s="112" t="s">
        <v>50</v>
      </c>
      <c r="SQI3236" s="112" t="s">
        <v>52</v>
      </c>
      <c r="SQJ3236" s="112" t="s">
        <v>13</v>
      </c>
      <c r="SQK3236" s="235" t="s">
        <v>189</v>
      </c>
      <c r="SQL3236" s="112" t="s">
        <v>0</v>
      </c>
      <c r="SQM3236" s="112" t="s">
        <v>1</v>
      </c>
      <c r="SQN3236" s="112" t="s">
        <v>2</v>
      </c>
      <c r="SQO3236" s="112" t="s">
        <v>3</v>
      </c>
      <c r="SQP3236" s="112" t="s">
        <v>50</v>
      </c>
      <c r="SQQ3236" s="112" t="s">
        <v>52</v>
      </c>
      <c r="SQR3236" s="112" t="s">
        <v>13</v>
      </c>
      <c r="SQS3236" s="235" t="s">
        <v>189</v>
      </c>
      <c r="SQT3236" s="112" t="s">
        <v>0</v>
      </c>
      <c r="SQU3236" s="112" t="s">
        <v>1</v>
      </c>
      <c r="SQV3236" s="112" t="s">
        <v>2</v>
      </c>
      <c r="SQW3236" s="112" t="s">
        <v>3</v>
      </c>
      <c r="SQX3236" s="112" t="s">
        <v>50</v>
      </c>
      <c r="SQY3236" s="112" t="s">
        <v>52</v>
      </c>
      <c r="SQZ3236" s="112" t="s">
        <v>13</v>
      </c>
      <c r="SRA3236" s="235" t="s">
        <v>189</v>
      </c>
      <c r="SRB3236" s="112" t="s">
        <v>0</v>
      </c>
      <c r="SRC3236" s="112" t="s">
        <v>1</v>
      </c>
      <c r="SRD3236" s="112" t="s">
        <v>2</v>
      </c>
      <c r="SRE3236" s="112" t="s">
        <v>3</v>
      </c>
      <c r="SRF3236" s="112" t="s">
        <v>50</v>
      </c>
      <c r="SRG3236" s="112" t="s">
        <v>52</v>
      </c>
      <c r="SRH3236" s="112" t="s">
        <v>13</v>
      </c>
      <c r="SRI3236" s="235" t="s">
        <v>189</v>
      </c>
      <c r="SRJ3236" s="112" t="s">
        <v>0</v>
      </c>
      <c r="SRK3236" s="112" t="s">
        <v>1</v>
      </c>
      <c r="SRL3236" s="112" t="s">
        <v>2</v>
      </c>
      <c r="SRM3236" s="112" t="s">
        <v>3</v>
      </c>
      <c r="SRN3236" s="112" t="s">
        <v>50</v>
      </c>
      <c r="SRO3236" s="112" t="s">
        <v>52</v>
      </c>
      <c r="SRP3236" s="112" t="s">
        <v>13</v>
      </c>
      <c r="SRQ3236" s="235" t="s">
        <v>189</v>
      </c>
      <c r="SRR3236" s="112" t="s">
        <v>0</v>
      </c>
      <c r="SRS3236" s="112" t="s">
        <v>1</v>
      </c>
      <c r="SRT3236" s="112" t="s">
        <v>2</v>
      </c>
      <c r="SRU3236" s="112" t="s">
        <v>3</v>
      </c>
      <c r="SRV3236" s="112" t="s">
        <v>50</v>
      </c>
      <c r="SRW3236" s="112" t="s">
        <v>52</v>
      </c>
      <c r="SRX3236" s="112" t="s">
        <v>13</v>
      </c>
      <c r="SRY3236" s="235" t="s">
        <v>189</v>
      </c>
      <c r="SRZ3236" s="112" t="s">
        <v>0</v>
      </c>
      <c r="SSA3236" s="112" t="s">
        <v>1</v>
      </c>
      <c r="SSB3236" s="112" t="s">
        <v>2</v>
      </c>
      <c r="SSC3236" s="112" t="s">
        <v>3</v>
      </c>
      <c r="SSD3236" s="112" t="s">
        <v>50</v>
      </c>
      <c r="SSE3236" s="112" t="s">
        <v>52</v>
      </c>
      <c r="SSF3236" s="112" t="s">
        <v>13</v>
      </c>
      <c r="SSG3236" s="235" t="s">
        <v>189</v>
      </c>
      <c r="SSH3236" s="112" t="s">
        <v>0</v>
      </c>
      <c r="SSI3236" s="112" t="s">
        <v>1</v>
      </c>
      <c r="SSJ3236" s="112" t="s">
        <v>2</v>
      </c>
      <c r="SSK3236" s="112" t="s">
        <v>3</v>
      </c>
      <c r="SSL3236" s="112" t="s">
        <v>50</v>
      </c>
      <c r="SSM3236" s="112" t="s">
        <v>52</v>
      </c>
      <c r="SSN3236" s="112" t="s">
        <v>13</v>
      </c>
      <c r="SSO3236" s="235" t="s">
        <v>189</v>
      </c>
      <c r="SSP3236" s="112" t="s">
        <v>0</v>
      </c>
      <c r="SSQ3236" s="112" t="s">
        <v>1</v>
      </c>
      <c r="SSR3236" s="112" t="s">
        <v>2</v>
      </c>
      <c r="SSS3236" s="112" t="s">
        <v>3</v>
      </c>
      <c r="SST3236" s="112" t="s">
        <v>50</v>
      </c>
      <c r="SSU3236" s="112" t="s">
        <v>52</v>
      </c>
      <c r="SSV3236" s="112" t="s">
        <v>13</v>
      </c>
      <c r="SSW3236" s="235" t="s">
        <v>189</v>
      </c>
      <c r="SSX3236" s="112" t="s">
        <v>0</v>
      </c>
      <c r="SSY3236" s="112" t="s">
        <v>1</v>
      </c>
      <c r="SSZ3236" s="112" t="s">
        <v>2</v>
      </c>
      <c r="STA3236" s="112" t="s">
        <v>3</v>
      </c>
      <c r="STB3236" s="112" t="s">
        <v>50</v>
      </c>
      <c r="STC3236" s="112" t="s">
        <v>52</v>
      </c>
      <c r="STD3236" s="112" t="s">
        <v>13</v>
      </c>
      <c r="STE3236" s="235" t="s">
        <v>189</v>
      </c>
      <c r="STF3236" s="112" t="s">
        <v>0</v>
      </c>
      <c r="STG3236" s="112" t="s">
        <v>1</v>
      </c>
      <c r="STH3236" s="112" t="s">
        <v>2</v>
      </c>
      <c r="STI3236" s="112" t="s">
        <v>3</v>
      </c>
      <c r="STJ3236" s="112" t="s">
        <v>50</v>
      </c>
      <c r="STK3236" s="112" t="s">
        <v>52</v>
      </c>
      <c r="STL3236" s="112" t="s">
        <v>13</v>
      </c>
      <c r="STM3236" s="235" t="s">
        <v>189</v>
      </c>
      <c r="STN3236" s="112" t="s">
        <v>0</v>
      </c>
      <c r="STO3236" s="112" t="s">
        <v>1</v>
      </c>
      <c r="STP3236" s="112" t="s">
        <v>2</v>
      </c>
      <c r="STQ3236" s="112" t="s">
        <v>3</v>
      </c>
      <c r="STR3236" s="112" t="s">
        <v>50</v>
      </c>
      <c r="STS3236" s="112" t="s">
        <v>52</v>
      </c>
      <c r="STT3236" s="112" t="s">
        <v>13</v>
      </c>
      <c r="STU3236" s="235" t="s">
        <v>189</v>
      </c>
      <c r="STV3236" s="112" t="s">
        <v>0</v>
      </c>
      <c r="STW3236" s="112" t="s">
        <v>1</v>
      </c>
      <c r="STX3236" s="112" t="s">
        <v>2</v>
      </c>
      <c r="STY3236" s="112" t="s">
        <v>3</v>
      </c>
      <c r="STZ3236" s="112" t="s">
        <v>50</v>
      </c>
      <c r="SUA3236" s="112" t="s">
        <v>52</v>
      </c>
      <c r="SUB3236" s="112" t="s">
        <v>13</v>
      </c>
      <c r="SUC3236" s="235" t="s">
        <v>189</v>
      </c>
      <c r="SUD3236" s="112" t="s">
        <v>0</v>
      </c>
      <c r="SUE3236" s="112" t="s">
        <v>1</v>
      </c>
      <c r="SUF3236" s="112" t="s">
        <v>2</v>
      </c>
      <c r="SUG3236" s="112" t="s">
        <v>3</v>
      </c>
      <c r="SUH3236" s="112" t="s">
        <v>50</v>
      </c>
      <c r="SUI3236" s="112" t="s">
        <v>52</v>
      </c>
      <c r="SUJ3236" s="112" t="s">
        <v>13</v>
      </c>
      <c r="SUK3236" s="235" t="s">
        <v>189</v>
      </c>
      <c r="SUL3236" s="112" t="s">
        <v>0</v>
      </c>
      <c r="SUM3236" s="112" t="s">
        <v>1</v>
      </c>
      <c r="SUN3236" s="112" t="s">
        <v>2</v>
      </c>
      <c r="SUO3236" s="112" t="s">
        <v>3</v>
      </c>
      <c r="SUP3236" s="112" t="s">
        <v>50</v>
      </c>
      <c r="SUQ3236" s="112" t="s">
        <v>52</v>
      </c>
      <c r="SUR3236" s="112" t="s">
        <v>13</v>
      </c>
      <c r="SUS3236" s="235" t="s">
        <v>189</v>
      </c>
      <c r="SUT3236" s="112" t="s">
        <v>0</v>
      </c>
      <c r="SUU3236" s="112" t="s">
        <v>1</v>
      </c>
      <c r="SUV3236" s="112" t="s">
        <v>2</v>
      </c>
      <c r="SUW3236" s="112" t="s">
        <v>3</v>
      </c>
      <c r="SUX3236" s="112" t="s">
        <v>50</v>
      </c>
      <c r="SUY3236" s="112" t="s">
        <v>52</v>
      </c>
      <c r="SUZ3236" s="112" t="s">
        <v>13</v>
      </c>
      <c r="SVA3236" s="235" t="s">
        <v>189</v>
      </c>
      <c r="SVB3236" s="112" t="s">
        <v>0</v>
      </c>
      <c r="SVC3236" s="112" t="s">
        <v>1</v>
      </c>
      <c r="SVD3236" s="112" t="s">
        <v>2</v>
      </c>
      <c r="SVE3236" s="112" t="s">
        <v>3</v>
      </c>
      <c r="SVF3236" s="112" t="s">
        <v>50</v>
      </c>
      <c r="SVG3236" s="112" t="s">
        <v>52</v>
      </c>
      <c r="SVH3236" s="112" t="s">
        <v>13</v>
      </c>
      <c r="SVI3236" s="235" t="s">
        <v>189</v>
      </c>
      <c r="SVJ3236" s="112" t="s">
        <v>0</v>
      </c>
      <c r="SVK3236" s="112" t="s">
        <v>1</v>
      </c>
      <c r="SVL3236" s="112" t="s">
        <v>2</v>
      </c>
      <c r="SVM3236" s="112" t="s">
        <v>3</v>
      </c>
      <c r="SVN3236" s="112" t="s">
        <v>50</v>
      </c>
      <c r="SVO3236" s="112" t="s">
        <v>52</v>
      </c>
      <c r="SVP3236" s="112" t="s">
        <v>13</v>
      </c>
      <c r="SVQ3236" s="235" t="s">
        <v>189</v>
      </c>
      <c r="SVR3236" s="112" t="s">
        <v>0</v>
      </c>
      <c r="SVS3236" s="112" t="s">
        <v>1</v>
      </c>
      <c r="SVT3236" s="112" t="s">
        <v>2</v>
      </c>
      <c r="SVU3236" s="112" t="s">
        <v>3</v>
      </c>
      <c r="SVV3236" s="112" t="s">
        <v>50</v>
      </c>
      <c r="SVW3236" s="112" t="s">
        <v>52</v>
      </c>
      <c r="SVX3236" s="112" t="s">
        <v>13</v>
      </c>
      <c r="SVY3236" s="235" t="s">
        <v>189</v>
      </c>
      <c r="SVZ3236" s="112" t="s">
        <v>0</v>
      </c>
      <c r="SWA3236" s="112" t="s">
        <v>1</v>
      </c>
      <c r="SWB3236" s="112" t="s">
        <v>2</v>
      </c>
      <c r="SWC3236" s="112" t="s">
        <v>3</v>
      </c>
      <c r="SWD3236" s="112" t="s">
        <v>50</v>
      </c>
      <c r="SWE3236" s="112" t="s">
        <v>52</v>
      </c>
      <c r="SWF3236" s="112" t="s">
        <v>13</v>
      </c>
      <c r="SWG3236" s="235" t="s">
        <v>189</v>
      </c>
      <c r="SWH3236" s="112" t="s">
        <v>0</v>
      </c>
      <c r="SWI3236" s="112" t="s">
        <v>1</v>
      </c>
      <c r="SWJ3236" s="112" t="s">
        <v>2</v>
      </c>
      <c r="SWK3236" s="112" t="s">
        <v>3</v>
      </c>
      <c r="SWL3236" s="112" t="s">
        <v>50</v>
      </c>
      <c r="SWM3236" s="112" t="s">
        <v>52</v>
      </c>
      <c r="SWN3236" s="112" t="s">
        <v>13</v>
      </c>
      <c r="SWO3236" s="235" t="s">
        <v>189</v>
      </c>
      <c r="SWP3236" s="112" t="s">
        <v>0</v>
      </c>
      <c r="SWQ3236" s="112" t="s">
        <v>1</v>
      </c>
      <c r="SWR3236" s="112" t="s">
        <v>2</v>
      </c>
      <c r="SWS3236" s="112" t="s">
        <v>3</v>
      </c>
      <c r="SWT3236" s="112" t="s">
        <v>50</v>
      </c>
      <c r="SWU3236" s="112" t="s">
        <v>52</v>
      </c>
      <c r="SWV3236" s="112" t="s">
        <v>13</v>
      </c>
      <c r="SWW3236" s="235" t="s">
        <v>189</v>
      </c>
      <c r="SWX3236" s="112" t="s">
        <v>0</v>
      </c>
      <c r="SWY3236" s="112" t="s">
        <v>1</v>
      </c>
      <c r="SWZ3236" s="112" t="s">
        <v>2</v>
      </c>
      <c r="SXA3236" s="112" t="s">
        <v>3</v>
      </c>
      <c r="SXB3236" s="112" t="s">
        <v>50</v>
      </c>
      <c r="SXC3236" s="112" t="s">
        <v>52</v>
      </c>
      <c r="SXD3236" s="112" t="s">
        <v>13</v>
      </c>
      <c r="SXE3236" s="235" t="s">
        <v>189</v>
      </c>
      <c r="SXF3236" s="112" t="s">
        <v>0</v>
      </c>
      <c r="SXG3236" s="112" t="s">
        <v>1</v>
      </c>
      <c r="SXH3236" s="112" t="s">
        <v>2</v>
      </c>
      <c r="SXI3236" s="112" t="s">
        <v>3</v>
      </c>
      <c r="SXJ3236" s="112" t="s">
        <v>50</v>
      </c>
      <c r="SXK3236" s="112" t="s">
        <v>52</v>
      </c>
      <c r="SXL3236" s="112" t="s">
        <v>13</v>
      </c>
      <c r="SXM3236" s="235" t="s">
        <v>189</v>
      </c>
      <c r="SXN3236" s="112" t="s">
        <v>0</v>
      </c>
      <c r="SXO3236" s="112" t="s">
        <v>1</v>
      </c>
      <c r="SXP3236" s="112" t="s">
        <v>2</v>
      </c>
      <c r="SXQ3236" s="112" t="s">
        <v>3</v>
      </c>
      <c r="SXR3236" s="112" t="s">
        <v>50</v>
      </c>
      <c r="SXS3236" s="112" t="s">
        <v>52</v>
      </c>
      <c r="SXT3236" s="112" t="s">
        <v>13</v>
      </c>
      <c r="SXU3236" s="235" t="s">
        <v>189</v>
      </c>
      <c r="SXV3236" s="112" t="s">
        <v>0</v>
      </c>
      <c r="SXW3236" s="112" t="s">
        <v>1</v>
      </c>
      <c r="SXX3236" s="112" t="s">
        <v>2</v>
      </c>
      <c r="SXY3236" s="112" t="s">
        <v>3</v>
      </c>
      <c r="SXZ3236" s="112" t="s">
        <v>50</v>
      </c>
      <c r="SYA3236" s="112" t="s">
        <v>52</v>
      </c>
      <c r="SYB3236" s="112" t="s">
        <v>13</v>
      </c>
      <c r="SYC3236" s="235" t="s">
        <v>189</v>
      </c>
      <c r="SYD3236" s="112" t="s">
        <v>0</v>
      </c>
      <c r="SYE3236" s="112" t="s">
        <v>1</v>
      </c>
      <c r="SYF3236" s="112" t="s">
        <v>2</v>
      </c>
      <c r="SYG3236" s="112" t="s">
        <v>3</v>
      </c>
      <c r="SYH3236" s="112" t="s">
        <v>50</v>
      </c>
      <c r="SYI3236" s="112" t="s">
        <v>52</v>
      </c>
      <c r="SYJ3236" s="112" t="s">
        <v>13</v>
      </c>
      <c r="SYK3236" s="235" t="s">
        <v>189</v>
      </c>
      <c r="SYL3236" s="112" t="s">
        <v>0</v>
      </c>
      <c r="SYM3236" s="112" t="s">
        <v>1</v>
      </c>
      <c r="SYN3236" s="112" t="s">
        <v>2</v>
      </c>
      <c r="SYO3236" s="112" t="s">
        <v>3</v>
      </c>
      <c r="SYP3236" s="112" t="s">
        <v>50</v>
      </c>
      <c r="SYQ3236" s="112" t="s">
        <v>52</v>
      </c>
      <c r="SYR3236" s="112" t="s">
        <v>13</v>
      </c>
      <c r="SYS3236" s="235" t="s">
        <v>189</v>
      </c>
      <c r="SYT3236" s="112" t="s">
        <v>0</v>
      </c>
      <c r="SYU3236" s="112" t="s">
        <v>1</v>
      </c>
      <c r="SYV3236" s="112" t="s">
        <v>2</v>
      </c>
      <c r="SYW3236" s="112" t="s">
        <v>3</v>
      </c>
      <c r="SYX3236" s="112" t="s">
        <v>50</v>
      </c>
      <c r="SYY3236" s="112" t="s">
        <v>52</v>
      </c>
      <c r="SYZ3236" s="112" t="s">
        <v>13</v>
      </c>
      <c r="SZA3236" s="235" t="s">
        <v>189</v>
      </c>
      <c r="SZB3236" s="112" t="s">
        <v>0</v>
      </c>
      <c r="SZC3236" s="112" t="s">
        <v>1</v>
      </c>
      <c r="SZD3236" s="112" t="s">
        <v>2</v>
      </c>
      <c r="SZE3236" s="112" t="s">
        <v>3</v>
      </c>
      <c r="SZF3236" s="112" t="s">
        <v>50</v>
      </c>
      <c r="SZG3236" s="112" t="s">
        <v>52</v>
      </c>
      <c r="SZH3236" s="112" t="s">
        <v>13</v>
      </c>
      <c r="SZI3236" s="235" t="s">
        <v>189</v>
      </c>
      <c r="SZJ3236" s="112" t="s">
        <v>0</v>
      </c>
      <c r="SZK3236" s="112" t="s">
        <v>1</v>
      </c>
      <c r="SZL3236" s="112" t="s">
        <v>2</v>
      </c>
      <c r="SZM3236" s="112" t="s">
        <v>3</v>
      </c>
      <c r="SZN3236" s="112" t="s">
        <v>50</v>
      </c>
      <c r="SZO3236" s="112" t="s">
        <v>52</v>
      </c>
      <c r="SZP3236" s="112" t="s">
        <v>13</v>
      </c>
      <c r="SZQ3236" s="235" t="s">
        <v>189</v>
      </c>
      <c r="SZR3236" s="112" t="s">
        <v>0</v>
      </c>
      <c r="SZS3236" s="112" t="s">
        <v>1</v>
      </c>
      <c r="SZT3236" s="112" t="s">
        <v>2</v>
      </c>
      <c r="SZU3236" s="112" t="s">
        <v>3</v>
      </c>
      <c r="SZV3236" s="112" t="s">
        <v>50</v>
      </c>
      <c r="SZW3236" s="112" t="s">
        <v>52</v>
      </c>
      <c r="SZX3236" s="112" t="s">
        <v>13</v>
      </c>
      <c r="SZY3236" s="235" t="s">
        <v>189</v>
      </c>
      <c r="SZZ3236" s="112" t="s">
        <v>0</v>
      </c>
      <c r="TAA3236" s="112" t="s">
        <v>1</v>
      </c>
      <c r="TAB3236" s="112" t="s">
        <v>2</v>
      </c>
      <c r="TAC3236" s="112" t="s">
        <v>3</v>
      </c>
      <c r="TAD3236" s="112" t="s">
        <v>50</v>
      </c>
      <c r="TAE3236" s="112" t="s">
        <v>52</v>
      </c>
      <c r="TAF3236" s="112" t="s">
        <v>13</v>
      </c>
      <c r="TAG3236" s="235" t="s">
        <v>189</v>
      </c>
      <c r="TAH3236" s="112" t="s">
        <v>0</v>
      </c>
      <c r="TAI3236" s="112" t="s">
        <v>1</v>
      </c>
      <c r="TAJ3236" s="112" t="s">
        <v>2</v>
      </c>
      <c r="TAK3236" s="112" t="s">
        <v>3</v>
      </c>
      <c r="TAL3236" s="112" t="s">
        <v>50</v>
      </c>
      <c r="TAM3236" s="112" t="s">
        <v>52</v>
      </c>
      <c r="TAN3236" s="112" t="s">
        <v>13</v>
      </c>
      <c r="TAO3236" s="235" t="s">
        <v>189</v>
      </c>
      <c r="TAP3236" s="112" t="s">
        <v>0</v>
      </c>
      <c r="TAQ3236" s="112" t="s">
        <v>1</v>
      </c>
      <c r="TAR3236" s="112" t="s">
        <v>2</v>
      </c>
      <c r="TAS3236" s="112" t="s">
        <v>3</v>
      </c>
      <c r="TAT3236" s="112" t="s">
        <v>50</v>
      </c>
      <c r="TAU3236" s="112" t="s">
        <v>52</v>
      </c>
      <c r="TAV3236" s="112" t="s">
        <v>13</v>
      </c>
      <c r="TAW3236" s="235" t="s">
        <v>189</v>
      </c>
      <c r="TAX3236" s="112" t="s">
        <v>0</v>
      </c>
      <c r="TAY3236" s="112" t="s">
        <v>1</v>
      </c>
      <c r="TAZ3236" s="112" t="s">
        <v>2</v>
      </c>
      <c r="TBA3236" s="112" t="s">
        <v>3</v>
      </c>
      <c r="TBB3236" s="112" t="s">
        <v>50</v>
      </c>
      <c r="TBC3236" s="112" t="s">
        <v>52</v>
      </c>
      <c r="TBD3236" s="112" t="s">
        <v>13</v>
      </c>
      <c r="TBE3236" s="235" t="s">
        <v>189</v>
      </c>
      <c r="TBF3236" s="112" t="s">
        <v>0</v>
      </c>
      <c r="TBG3236" s="112" t="s">
        <v>1</v>
      </c>
      <c r="TBH3236" s="112" t="s">
        <v>2</v>
      </c>
      <c r="TBI3236" s="112" t="s">
        <v>3</v>
      </c>
      <c r="TBJ3236" s="112" t="s">
        <v>50</v>
      </c>
      <c r="TBK3236" s="112" t="s">
        <v>52</v>
      </c>
      <c r="TBL3236" s="112" t="s">
        <v>13</v>
      </c>
      <c r="TBM3236" s="235" t="s">
        <v>189</v>
      </c>
      <c r="TBN3236" s="112" t="s">
        <v>0</v>
      </c>
      <c r="TBO3236" s="112" t="s">
        <v>1</v>
      </c>
      <c r="TBP3236" s="112" t="s">
        <v>2</v>
      </c>
      <c r="TBQ3236" s="112" t="s">
        <v>3</v>
      </c>
      <c r="TBR3236" s="112" t="s">
        <v>50</v>
      </c>
      <c r="TBS3236" s="112" t="s">
        <v>52</v>
      </c>
      <c r="TBT3236" s="112" t="s">
        <v>13</v>
      </c>
      <c r="TBU3236" s="235" t="s">
        <v>189</v>
      </c>
      <c r="TBV3236" s="112" t="s">
        <v>0</v>
      </c>
      <c r="TBW3236" s="112" t="s">
        <v>1</v>
      </c>
      <c r="TBX3236" s="112" t="s">
        <v>2</v>
      </c>
      <c r="TBY3236" s="112" t="s">
        <v>3</v>
      </c>
      <c r="TBZ3236" s="112" t="s">
        <v>50</v>
      </c>
      <c r="TCA3236" s="112" t="s">
        <v>52</v>
      </c>
      <c r="TCB3236" s="112" t="s">
        <v>13</v>
      </c>
      <c r="TCC3236" s="235" t="s">
        <v>189</v>
      </c>
      <c r="TCD3236" s="112" t="s">
        <v>0</v>
      </c>
      <c r="TCE3236" s="112" t="s">
        <v>1</v>
      </c>
      <c r="TCF3236" s="112" t="s">
        <v>2</v>
      </c>
      <c r="TCG3236" s="112" t="s">
        <v>3</v>
      </c>
      <c r="TCH3236" s="112" t="s">
        <v>50</v>
      </c>
      <c r="TCI3236" s="112" t="s">
        <v>52</v>
      </c>
      <c r="TCJ3236" s="112" t="s">
        <v>13</v>
      </c>
      <c r="TCK3236" s="235" t="s">
        <v>189</v>
      </c>
      <c r="TCL3236" s="112" t="s">
        <v>0</v>
      </c>
      <c r="TCM3236" s="112" t="s">
        <v>1</v>
      </c>
      <c r="TCN3236" s="112" t="s">
        <v>2</v>
      </c>
      <c r="TCO3236" s="112" t="s">
        <v>3</v>
      </c>
      <c r="TCP3236" s="112" t="s">
        <v>50</v>
      </c>
      <c r="TCQ3236" s="112" t="s">
        <v>52</v>
      </c>
      <c r="TCR3236" s="112" t="s">
        <v>13</v>
      </c>
      <c r="TCS3236" s="235" t="s">
        <v>189</v>
      </c>
      <c r="TCT3236" s="112" t="s">
        <v>0</v>
      </c>
      <c r="TCU3236" s="112" t="s">
        <v>1</v>
      </c>
      <c r="TCV3236" s="112" t="s">
        <v>2</v>
      </c>
      <c r="TCW3236" s="112" t="s">
        <v>3</v>
      </c>
      <c r="TCX3236" s="112" t="s">
        <v>50</v>
      </c>
      <c r="TCY3236" s="112" t="s">
        <v>52</v>
      </c>
      <c r="TCZ3236" s="112" t="s">
        <v>13</v>
      </c>
      <c r="TDA3236" s="235" t="s">
        <v>189</v>
      </c>
      <c r="TDB3236" s="112" t="s">
        <v>0</v>
      </c>
      <c r="TDC3236" s="112" t="s">
        <v>1</v>
      </c>
      <c r="TDD3236" s="112" t="s">
        <v>2</v>
      </c>
      <c r="TDE3236" s="112" t="s">
        <v>3</v>
      </c>
      <c r="TDF3236" s="112" t="s">
        <v>50</v>
      </c>
      <c r="TDG3236" s="112" t="s">
        <v>52</v>
      </c>
      <c r="TDH3236" s="112" t="s">
        <v>13</v>
      </c>
      <c r="TDI3236" s="235" t="s">
        <v>189</v>
      </c>
      <c r="TDJ3236" s="112" t="s">
        <v>0</v>
      </c>
      <c r="TDK3236" s="112" t="s">
        <v>1</v>
      </c>
      <c r="TDL3236" s="112" t="s">
        <v>2</v>
      </c>
      <c r="TDM3236" s="112" t="s">
        <v>3</v>
      </c>
      <c r="TDN3236" s="112" t="s">
        <v>50</v>
      </c>
      <c r="TDO3236" s="112" t="s">
        <v>52</v>
      </c>
      <c r="TDP3236" s="112" t="s">
        <v>13</v>
      </c>
      <c r="TDQ3236" s="235" t="s">
        <v>189</v>
      </c>
      <c r="TDR3236" s="112" t="s">
        <v>0</v>
      </c>
      <c r="TDS3236" s="112" t="s">
        <v>1</v>
      </c>
      <c r="TDT3236" s="112" t="s">
        <v>2</v>
      </c>
      <c r="TDU3236" s="112" t="s">
        <v>3</v>
      </c>
      <c r="TDV3236" s="112" t="s">
        <v>50</v>
      </c>
      <c r="TDW3236" s="112" t="s">
        <v>52</v>
      </c>
      <c r="TDX3236" s="112" t="s">
        <v>13</v>
      </c>
      <c r="TDY3236" s="235" t="s">
        <v>189</v>
      </c>
      <c r="TDZ3236" s="112" t="s">
        <v>0</v>
      </c>
      <c r="TEA3236" s="112" t="s">
        <v>1</v>
      </c>
      <c r="TEB3236" s="112" t="s">
        <v>2</v>
      </c>
      <c r="TEC3236" s="112" t="s">
        <v>3</v>
      </c>
      <c r="TED3236" s="112" t="s">
        <v>50</v>
      </c>
      <c r="TEE3236" s="112" t="s">
        <v>52</v>
      </c>
      <c r="TEF3236" s="112" t="s">
        <v>13</v>
      </c>
      <c r="TEG3236" s="235" t="s">
        <v>189</v>
      </c>
      <c r="TEH3236" s="112" t="s">
        <v>0</v>
      </c>
      <c r="TEI3236" s="112" t="s">
        <v>1</v>
      </c>
      <c r="TEJ3236" s="112" t="s">
        <v>2</v>
      </c>
      <c r="TEK3236" s="112" t="s">
        <v>3</v>
      </c>
      <c r="TEL3236" s="112" t="s">
        <v>50</v>
      </c>
      <c r="TEM3236" s="112" t="s">
        <v>52</v>
      </c>
      <c r="TEN3236" s="112" t="s">
        <v>13</v>
      </c>
      <c r="TEO3236" s="235" t="s">
        <v>189</v>
      </c>
      <c r="TEP3236" s="112" t="s">
        <v>0</v>
      </c>
      <c r="TEQ3236" s="112" t="s">
        <v>1</v>
      </c>
      <c r="TER3236" s="112" t="s">
        <v>2</v>
      </c>
      <c r="TES3236" s="112" t="s">
        <v>3</v>
      </c>
      <c r="TET3236" s="112" t="s">
        <v>50</v>
      </c>
      <c r="TEU3236" s="112" t="s">
        <v>52</v>
      </c>
      <c r="TEV3236" s="112" t="s">
        <v>13</v>
      </c>
      <c r="TEW3236" s="235" t="s">
        <v>189</v>
      </c>
      <c r="TEX3236" s="112" t="s">
        <v>0</v>
      </c>
      <c r="TEY3236" s="112" t="s">
        <v>1</v>
      </c>
      <c r="TEZ3236" s="112" t="s">
        <v>2</v>
      </c>
      <c r="TFA3236" s="112" t="s">
        <v>3</v>
      </c>
      <c r="TFB3236" s="112" t="s">
        <v>50</v>
      </c>
      <c r="TFC3236" s="112" t="s">
        <v>52</v>
      </c>
      <c r="TFD3236" s="112" t="s">
        <v>13</v>
      </c>
      <c r="TFE3236" s="235" t="s">
        <v>189</v>
      </c>
      <c r="TFF3236" s="112" t="s">
        <v>0</v>
      </c>
      <c r="TFG3236" s="112" t="s">
        <v>1</v>
      </c>
      <c r="TFH3236" s="112" t="s">
        <v>2</v>
      </c>
      <c r="TFI3236" s="112" t="s">
        <v>3</v>
      </c>
      <c r="TFJ3236" s="112" t="s">
        <v>50</v>
      </c>
      <c r="TFK3236" s="112" t="s">
        <v>52</v>
      </c>
      <c r="TFL3236" s="112" t="s">
        <v>13</v>
      </c>
      <c r="TFM3236" s="235" t="s">
        <v>189</v>
      </c>
      <c r="TFN3236" s="112" t="s">
        <v>0</v>
      </c>
      <c r="TFO3236" s="112" t="s">
        <v>1</v>
      </c>
      <c r="TFP3236" s="112" t="s">
        <v>2</v>
      </c>
      <c r="TFQ3236" s="112" t="s">
        <v>3</v>
      </c>
      <c r="TFR3236" s="112" t="s">
        <v>50</v>
      </c>
      <c r="TFS3236" s="112" t="s">
        <v>52</v>
      </c>
      <c r="TFT3236" s="112" t="s">
        <v>13</v>
      </c>
      <c r="TFU3236" s="235" t="s">
        <v>189</v>
      </c>
      <c r="TFV3236" s="112" t="s">
        <v>0</v>
      </c>
      <c r="TFW3236" s="112" t="s">
        <v>1</v>
      </c>
      <c r="TFX3236" s="112" t="s">
        <v>2</v>
      </c>
      <c r="TFY3236" s="112" t="s">
        <v>3</v>
      </c>
      <c r="TFZ3236" s="112" t="s">
        <v>50</v>
      </c>
      <c r="TGA3236" s="112" t="s">
        <v>52</v>
      </c>
      <c r="TGB3236" s="112" t="s">
        <v>13</v>
      </c>
      <c r="TGC3236" s="235" t="s">
        <v>189</v>
      </c>
      <c r="TGD3236" s="112" t="s">
        <v>0</v>
      </c>
      <c r="TGE3236" s="112" t="s">
        <v>1</v>
      </c>
      <c r="TGF3236" s="112" t="s">
        <v>2</v>
      </c>
      <c r="TGG3236" s="112" t="s">
        <v>3</v>
      </c>
      <c r="TGH3236" s="112" t="s">
        <v>50</v>
      </c>
      <c r="TGI3236" s="112" t="s">
        <v>52</v>
      </c>
      <c r="TGJ3236" s="112" t="s">
        <v>13</v>
      </c>
      <c r="TGK3236" s="235" t="s">
        <v>189</v>
      </c>
      <c r="TGL3236" s="112" t="s">
        <v>0</v>
      </c>
      <c r="TGM3236" s="112" t="s">
        <v>1</v>
      </c>
      <c r="TGN3236" s="112" t="s">
        <v>2</v>
      </c>
      <c r="TGO3236" s="112" t="s">
        <v>3</v>
      </c>
      <c r="TGP3236" s="112" t="s">
        <v>50</v>
      </c>
      <c r="TGQ3236" s="112" t="s">
        <v>52</v>
      </c>
      <c r="TGR3236" s="112" t="s">
        <v>13</v>
      </c>
      <c r="TGS3236" s="235" t="s">
        <v>189</v>
      </c>
      <c r="TGT3236" s="112" t="s">
        <v>0</v>
      </c>
      <c r="TGU3236" s="112" t="s">
        <v>1</v>
      </c>
      <c r="TGV3236" s="112" t="s">
        <v>2</v>
      </c>
      <c r="TGW3236" s="112" t="s">
        <v>3</v>
      </c>
      <c r="TGX3236" s="112" t="s">
        <v>50</v>
      </c>
      <c r="TGY3236" s="112" t="s">
        <v>52</v>
      </c>
      <c r="TGZ3236" s="112" t="s">
        <v>13</v>
      </c>
      <c r="THA3236" s="235" t="s">
        <v>189</v>
      </c>
      <c r="THB3236" s="112" t="s">
        <v>0</v>
      </c>
      <c r="THC3236" s="112" t="s">
        <v>1</v>
      </c>
      <c r="THD3236" s="112" t="s">
        <v>2</v>
      </c>
      <c r="THE3236" s="112" t="s">
        <v>3</v>
      </c>
      <c r="THF3236" s="112" t="s">
        <v>50</v>
      </c>
      <c r="THG3236" s="112" t="s">
        <v>52</v>
      </c>
      <c r="THH3236" s="112" t="s">
        <v>13</v>
      </c>
      <c r="THI3236" s="235" t="s">
        <v>189</v>
      </c>
      <c r="THJ3236" s="112" t="s">
        <v>0</v>
      </c>
      <c r="THK3236" s="112" t="s">
        <v>1</v>
      </c>
      <c r="THL3236" s="112" t="s">
        <v>2</v>
      </c>
      <c r="THM3236" s="112" t="s">
        <v>3</v>
      </c>
      <c r="THN3236" s="112" t="s">
        <v>50</v>
      </c>
      <c r="THO3236" s="112" t="s">
        <v>52</v>
      </c>
      <c r="THP3236" s="112" t="s">
        <v>13</v>
      </c>
      <c r="THQ3236" s="235" t="s">
        <v>189</v>
      </c>
      <c r="THR3236" s="112" t="s">
        <v>0</v>
      </c>
      <c r="THS3236" s="112" t="s">
        <v>1</v>
      </c>
      <c r="THT3236" s="112" t="s">
        <v>2</v>
      </c>
      <c r="THU3236" s="112" t="s">
        <v>3</v>
      </c>
      <c r="THV3236" s="112" t="s">
        <v>50</v>
      </c>
      <c r="THW3236" s="112" t="s">
        <v>52</v>
      </c>
      <c r="THX3236" s="112" t="s">
        <v>13</v>
      </c>
      <c r="THY3236" s="235" t="s">
        <v>189</v>
      </c>
      <c r="THZ3236" s="112" t="s">
        <v>0</v>
      </c>
      <c r="TIA3236" s="112" t="s">
        <v>1</v>
      </c>
      <c r="TIB3236" s="112" t="s">
        <v>2</v>
      </c>
      <c r="TIC3236" s="112" t="s">
        <v>3</v>
      </c>
      <c r="TID3236" s="112" t="s">
        <v>50</v>
      </c>
      <c r="TIE3236" s="112" t="s">
        <v>52</v>
      </c>
      <c r="TIF3236" s="112" t="s">
        <v>13</v>
      </c>
      <c r="TIG3236" s="235" t="s">
        <v>189</v>
      </c>
      <c r="TIH3236" s="112" t="s">
        <v>0</v>
      </c>
      <c r="TII3236" s="112" t="s">
        <v>1</v>
      </c>
      <c r="TIJ3236" s="112" t="s">
        <v>2</v>
      </c>
      <c r="TIK3236" s="112" t="s">
        <v>3</v>
      </c>
      <c r="TIL3236" s="112" t="s">
        <v>50</v>
      </c>
      <c r="TIM3236" s="112" t="s">
        <v>52</v>
      </c>
      <c r="TIN3236" s="112" t="s">
        <v>13</v>
      </c>
      <c r="TIO3236" s="235" t="s">
        <v>189</v>
      </c>
      <c r="TIP3236" s="112" t="s">
        <v>0</v>
      </c>
      <c r="TIQ3236" s="112" t="s">
        <v>1</v>
      </c>
      <c r="TIR3236" s="112" t="s">
        <v>2</v>
      </c>
      <c r="TIS3236" s="112" t="s">
        <v>3</v>
      </c>
      <c r="TIT3236" s="112" t="s">
        <v>50</v>
      </c>
      <c r="TIU3236" s="112" t="s">
        <v>52</v>
      </c>
      <c r="TIV3236" s="112" t="s">
        <v>13</v>
      </c>
      <c r="TIW3236" s="235" t="s">
        <v>189</v>
      </c>
      <c r="TIX3236" s="112" t="s">
        <v>0</v>
      </c>
      <c r="TIY3236" s="112" t="s">
        <v>1</v>
      </c>
      <c r="TIZ3236" s="112" t="s">
        <v>2</v>
      </c>
      <c r="TJA3236" s="112" t="s">
        <v>3</v>
      </c>
      <c r="TJB3236" s="112" t="s">
        <v>50</v>
      </c>
      <c r="TJC3236" s="112" t="s">
        <v>52</v>
      </c>
      <c r="TJD3236" s="112" t="s">
        <v>13</v>
      </c>
      <c r="TJE3236" s="235" t="s">
        <v>189</v>
      </c>
      <c r="TJF3236" s="112" t="s">
        <v>0</v>
      </c>
      <c r="TJG3236" s="112" t="s">
        <v>1</v>
      </c>
      <c r="TJH3236" s="112" t="s">
        <v>2</v>
      </c>
      <c r="TJI3236" s="112" t="s">
        <v>3</v>
      </c>
      <c r="TJJ3236" s="112" t="s">
        <v>50</v>
      </c>
      <c r="TJK3236" s="112" t="s">
        <v>52</v>
      </c>
      <c r="TJL3236" s="112" t="s">
        <v>13</v>
      </c>
      <c r="TJM3236" s="235" t="s">
        <v>189</v>
      </c>
      <c r="TJN3236" s="112" t="s">
        <v>0</v>
      </c>
      <c r="TJO3236" s="112" t="s">
        <v>1</v>
      </c>
      <c r="TJP3236" s="112" t="s">
        <v>2</v>
      </c>
      <c r="TJQ3236" s="112" t="s">
        <v>3</v>
      </c>
      <c r="TJR3236" s="112" t="s">
        <v>50</v>
      </c>
      <c r="TJS3236" s="112" t="s">
        <v>52</v>
      </c>
      <c r="TJT3236" s="112" t="s">
        <v>13</v>
      </c>
      <c r="TJU3236" s="235" t="s">
        <v>189</v>
      </c>
      <c r="TJV3236" s="112" t="s">
        <v>0</v>
      </c>
      <c r="TJW3236" s="112" t="s">
        <v>1</v>
      </c>
      <c r="TJX3236" s="112" t="s">
        <v>2</v>
      </c>
      <c r="TJY3236" s="112" t="s">
        <v>3</v>
      </c>
      <c r="TJZ3236" s="112" t="s">
        <v>50</v>
      </c>
      <c r="TKA3236" s="112" t="s">
        <v>52</v>
      </c>
      <c r="TKB3236" s="112" t="s">
        <v>13</v>
      </c>
      <c r="TKC3236" s="235" t="s">
        <v>189</v>
      </c>
      <c r="TKD3236" s="112" t="s">
        <v>0</v>
      </c>
      <c r="TKE3236" s="112" t="s">
        <v>1</v>
      </c>
      <c r="TKF3236" s="112" t="s">
        <v>2</v>
      </c>
      <c r="TKG3236" s="112" t="s">
        <v>3</v>
      </c>
      <c r="TKH3236" s="112" t="s">
        <v>50</v>
      </c>
      <c r="TKI3236" s="112" t="s">
        <v>52</v>
      </c>
      <c r="TKJ3236" s="112" t="s">
        <v>13</v>
      </c>
      <c r="TKK3236" s="235" t="s">
        <v>189</v>
      </c>
      <c r="TKL3236" s="112" t="s">
        <v>0</v>
      </c>
      <c r="TKM3236" s="112" t="s">
        <v>1</v>
      </c>
      <c r="TKN3236" s="112" t="s">
        <v>2</v>
      </c>
      <c r="TKO3236" s="112" t="s">
        <v>3</v>
      </c>
      <c r="TKP3236" s="112" t="s">
        <v>50</v>
      </c>
      <c r="TKQ3236" s="112" t="s">
        <v>52</v>
      </c>
      <c r="TKR3236" s="112" t="s">
        <v>13</v>
      </c>
      <c r="TKS3236" s="235" t="s">
        <v>189</v>
      </c>
      <c r="TKT3236" s="112" t="s">
        <v>0</v>
      </c>
      <c r="TKU3236" s="112" t="s">
        <v>1</v>
      </c>
      <c r="TKV3236" s="112" t="s">
        <v>2</v>
      </c>
      <c r="TKW3236" s="112" t="s">
        <v>3</v>
      </c>
      <c r="TKX3236" s="112" t="s">
        <v>50</v>
      </c>
      <c r="TKY3236" s="112" t="s">
        <v>52</v>
      </c>
      <c r="TKZ3236" s="112" t="s">
        <v>13</v>
      </c>
      <c r="TLA3236" s="235" t="s">
        <v>189</v>
      </c>
      <c r="TLB3236" s="112" t="s">
        <v>0</v>
      </c>
      <c r="TLC3236" s="112" t="s">
        <v>1</v>
      </c>
      <c r="TLD3236" s="112" t="s">
        <v>2</v>
      </c>
      <c r="TLE3236" s="112" t="s">
        <v>3</v>
      </c>
      <c r="TLF3236" s="112" t="s">
        <v>50</v>
      </c>
      <c r="TLG3236" s="112" t="s">
        <v>52</v>
      </c>
      <c r="TLH3236" s="112" t="s">
        <v>13</v>
      </c>
      <c r="TLI3236" s="235" t="s">
        <v>189</v>
      </c>
      <c r="TLJ3236" s="112" t="s">
        <v>0</v>
      </c>
      <c r="TLK3236" s="112" t="s">
        <v>1</v>
      </c>
      <c r="TLL3236" s="112" t="s">
        <v>2</v>
      </c>
      <c r="TLM3236" s="112" t="s">
        <v>3</v>
      </c>
      <c r="TLN3236" s="112" t="s">
        <v>50</v>
      </c>
      <c r="TLO3236" s="112" t="s">
        <v>52</v>
      </c>
      <c r="TLP3236" s="112" t="s">
        <v>13</v>
      </c>
      <c r="TLQ3236" s="235" t="s">
        <v>189</v>
      </c>
      <c r="TLR3236" s="112" t="s">
        <v>0</v>
      </c>
      <c r="TLS3236" s="112" t="s">
        <v>1</v>
      </c>
      <c r="TLT3236" s="112" t="s">
        <v>2</v>
      </c>
      <c r="TLU3236" s="112" t="s">
        <v>3</v>
      </c>
      <c r="TLV3236" s="112" t="s">
        <v>50</v>
      </c>
      <c r="TLW3236" s="112" t="s">
        <v>52</v>
      </c>
      <c r="TLX3236" s="112" t="s">
        <v>13</v>
      </c>
      <c r="TLY3236" s="235" t="s">
        <v>189</v>
      </c>
      <c r="TLZ3236" s="112" t="s">
        <v>0</v>
      </c>
      <c r="TMA3236" s="112" t="s">
        <v>1</v>
      </c>
      <c r="TMB3236" s="112" t="s">
        <v>2</v>
      </c>
      <c r="TMC3236" s="112" t="s">
        <v>3</v>
      </c>
      <c r="TMD3236" s="112" t="s">
        <v>50</v>
      </c>
      <c r="TME3236" s="112" t="s">
        <v>52</v>
      </c>
      <c r="TMF3236" s="112" t="s">
        <v>13</v>
      </c>
      <c r="TMG3236" s="235" t="s">
        <v>189</v>
      </c>
      <c r="TMH3236" s="112" t="s">
        <v>0</v>
      </c>
      <c r="TMI3236" s="112" t="s">
        <v>1</v>
      </c>
      <c r="TMJ3236" s="112" t="s">
        <v>2</v>
      </c>
      <c r="TMK3236" s="112" t="s">
        <v>3</v>
      </c>
      <c r="TML3236" s="112" t="s">
        <v>50</v>
      </c>
      <c r="TMM3236" s="112" t="s">
        <v>52</v>
      </c>
      <c r="TMN3236" s="112" t="s">
        <v>13</v>
      </c>
      <c r="TMO3236" s="235" t="s">
        <v>189</v>
      </c>
      <c r="TMP3236" s="112" t="s">
        <v>0</v>
      </c>
      <c r="TMQ3236" s="112" t="s">
        <v>1</v>
      </c>
      <c r="TMR3236" s="112" t="s">
        <v>2</v>
      </c>
      <c r="TMS3236" s="112" t="s">
        <v>3</v>
      </c>
      <c r="TMT3236" s="112" t="s">
        <v>50</v>
      </c>
      <c r="TMU3236" s="112" t="s">
        <v>52</v>
      </c>
      <c r="TMV3236" s="112" t="s">
        <v>13</v>
      </c>
      <c r="TMW3236" s="235" t="s">
        <v>189</v>
      </c>
      <c r="TMX3236" s="112" t="s">
        <v>0</v>
      </c>
      <c r="TMY3236" s="112" t="s">
        <v>1</v>
      </c>
      <c r="TMZ3236" s="112" t="s">
        <v>2</v>
      </c>
      <c r="TNA3236" s="112" t="s">
        <v>3</v>
      </c>
      <c r="TNB3236" s="112" t="s">
        <v>50</v>
      </c>
      <c r="TNC3236" s="112" t="s">
        <v>52</v>
      </c>
      <c r="TND3236" s="112" t="s">
        <v>13</v>
      </c>
      <c r="TNE3236" s="235" t="s">
        <v>189</v>
      </c>
      <c r="TNF3236" s="112" t="s">
        <v>0</v>
      </c>
      <c r="TNG3236" s="112" t="s">
        <v>1</v>
      </c>
      <c r="TNH3236" s="112" t="s">
        <v>2</v>
      </c>
      <c r="TNI3236" s="112" t="s">
        <v>3</v>
      </c>
      <c r="TNJ3236" s="112" t="s">
        <v>50</v>
      </c>
      <c r="TNK3236" s="112" t="s">
        <v>52</v>
      </c>
      <c r="TNL3236" s="112" t="s">
        <v>13</v>
      </c>
      <c r="TNM3236" s="235" t="s">
        <v>189</v>
      </c>
      <c r="TNN3236" s="112" t="s">
        <v>0</v>
      </c>
      <c r="TNO3236" s="112" t="s">
        <v>1</v>
      </c>
      <c r="TNP3236" s="112" t="s">
        <v>2</v>
      </c>
      <c r="TNQ3236" s="112" t="s">
        <v>3</v>
      </c>
      <c r="TNR3236" s="112" t="s">
        <v>50</v>
      </c>
      <c r="TNS3236" s="112" t="s">
        <v>52</v>
      </c>
      <c r="TNT3236" s="112" t="s">
        <v>13</v>
      </c>
      <c r="TNU3236" s="235" t="s">
        <v>189</v>
      </c>
      <c r="TNV3236" s="112" t="s">
        <v>0</v>
      </c>
      <c r="TNW3236" s="112" t="s">
        <v>1</v>
      </c>
      <c r="TNX3236" s="112" t="s">
        <v>2</v>
      </c>
      <c r="TNY3236" s="112" t="s">
        <v>3</v>
      </c>
      <c r="TNZ3236" s="112" t="s">
        <v>50</v>
      </c>
      <c r="TOA3236" s="112" t="s">
        <v>52</v>
      </c>
      <c r="TOB3236" s="112" t="s">
        <v>13</v>
      </c>
      <c r="TOC3236" s="235" t="s">
        <v>189</v>
      </c>
      <c r="TOD3236" s="112" t="s">
        <v>0</v>
      </c>
      <c r="TOE3236" s="112" t="s">
        <v>1</v>
      </c>
      <c r="TOF3236" s="112" t="s">
        <v>2</v>
      </c>
      <c r="TOG3236" s="112" t="s">
        <v>3</v>
      </c>
      <c r="TOH3236" s="112" t="s">
        <v>50</v>
      </c>
      <c r="TOI3236" s="112" t="s">
        <v>52</v>
      </c>
      <c r="TOJ3236" s="112" t="s">
        <v>13</v>
      </c>
      <c r="TOK3236" s="235" t="s">
        <v>189</v>
      </c>
      <c r="TOL3236" s="112" t="s">
        <v>0</v>
      </c>
      <c r="TOM3236" s="112" t="s">
        <v>1</v>
      </c>
      <c r="TON3236" s="112" t="s">
        <v>2</v>
      </c>
      <c r="TOO3236" s="112" t="s">
        <v>3</v>
      </c>
      <c r="TOP3236" s="112" t="s">
        <v>50</v>
      </c>
      <c r="TOQ3236" s="112" t="s">
        <v>52</v>
      </c>
      <c r="TOR3236" s="112" t="s">
        <v>13</v>
      </c>
      <c r="TOS3236" s="235" t="s">
        <v>189</v>
      </c>
      <c r="TOT3236" s="112" t="s">
        <v>0</v>
      </c>
      <c r="TOU3236" s="112" t="s">
        <v>1</v>
      </c>
      <c r="TOV3236" s="112" t="s">
        <v>2</v>
      </c>
      <c r="TOW3236" s="112" t="s">
        <v>3</v>
      </c>
      <c r="TOX3236" s="112" t="s">
        <v>50</v>
      </c>
      <c r="TOY3236" s="112" t="s">
        <v>52</v>
      </c>
      <c r="TOZ3236" s="112" t="s">
        <v>13</v>
      </c>
      <c r="TPA3236" s="235" t="s">
        <v>189</v>
      </c>
      <c r="TPB3236" s="112" t="s">
        <v>0</v>
      </c>
      <c r="TPC3236" s="112" t="s">
        <v>1</v>
      </c>
      <c r="TPD3236" s="112" t="s">
        <v>2</v>
      </c>
      <c r="TPE3236" s="112" t="s">
        <v>3</v>
      </c>
      <c r="TPF3236" s="112" t="s">
        <v>50</v>
      </c>
      <c r="TPG3236" s="112" t="s">
        <v>52</v>
      </c>
      <c r="TPH3236" s="112" t="s">
        <v>13</v>
      </c>
      <c r="TPI3236" s="235" t="s">
        <v>189</v>
      </c>
      <c r="TPJ3236" s="112" t="s">
        <v>0</v>
      </c>
      <c r="TPK3236" s="112" t="s">
        <v>1</v>
      </c>
      <c r="TPL3236" s="112" t="s">
        <v>2</v>
      </c>
      <c r="TPM3236" s="112" t="s">
        <v>3</v>
      </c>
      <c r="TPN3236" s="112" t="s">
        <v>50</v>
      </c>
      <c r="TPO3236" s="112" t="s">
        <v>52</v>
      </c>
      <c r="TPP3236" s="112" t="s">
        <v>13</v>
      </c>
      <c r="TPQ3236" s="235" t="s">
        <v>189</v>
      </c>
      <c r="TPR3236" s="112" t="s">
        <v>0</v>
      </c>
      <c r="TPS3236" s="112" t="s">
        <v>1</v>
      </c>
      <c r="TPT3236" s="112" t="s">
        <v>2</v>
      </c>
      <c r="TPU3236" s="112" t="s">
        <v>3</v>
      </c>
      <c r="TPV3236" s="112" t="s">
        <v>50</v>
      </c>
      <c r="TPW3236" s="112" t="s">
        <v>52</v>
      </c>
      <c r="TPX3236" s="112" t="s">
        <v>13</v>
      </c>
      <c r="TPY3236" s="235" t="s">
        <v>189</v>
      </c>
      <c r="TPZ3236" s="112" t="s">
        <v>0</v>
      </c>
      <c r="TQA3236" s="112" t="s">
        <v>1</v>
      </c>
      <c r="TQB3236" s="112" t="s">
        <v>2</v>
      </c>
      <c r="TQC3236" s="112" t="s">
        <v>3</v>
      </c>
      <c r="TQD3236" s="112" t="s">
        <v>50</v>
      </c>
      <c r="TQE3236" s="112" t="s">
        <v>52</v>
      </c>
      <c r="TQF3236" s="112" t="s">
        <v>13</v>
      </c>
      <c r="TQG3236" s="235" t="s">
        <v>189</v>
      </c>
      <c r="TQH3236" s="112" t="s">
        <v>0</v>
      </c>
      <c r="TQI3236" s="112" t="s">
        <v>1</v>
      </c>
      <c r="TQJ3236" s="112" t="s">
        <v>2</v>
      </c>
      <c r="TQK3236" s="112" t="s">
        <v>3</v>
      </c>
      <c r="TQL3236" s="112" t="s">
        <v>50</v>
      </c>
      <c r="TQM3236" s="112" t="s">
        <v>52</v>
      </c>
      <c r="TQN3236" s="112" t="s">
        <v>13</v>
      </c>
      <c r="TQO3236" s="235" t="s">
        <v>189</v>
      </c>
      <c r="TQP3236" s="112" t="s">
        <v>0</v>
      </c>
      <c r="TQQ3236" s="112" t="s">
        <v>1</v>
      </c>
      <c r="TQR3236" s="112" t="s">
        <v>2</v>
      </c>
      <c r="TQS3236" s="112" t="s">
        <v>3</v>
      </c>
      <c r="TQT3236" s="112" t="s">
        <v>50</v>
      </c>
      <c r="TQU3236" s="112" t="s">
        <v>52</v>
      </c>
      <c r="TQV3236" s="112" t="s">
        <v>13</v>
      </c>
      <c r="TQW3236" s="235" t="s">
        <v>189</v>
      </c>
      <c r="TQX3236" s="112" t="s">
        <v>0</v>
      </c>
      <c r="TQY3236" s="112" t="s">
        <v>1</v>
      </c>
      <c r="TQZ3236" s="112" t="s">
        <v>2</v>
      </c>
      <c r="TRA3236" s="112" t="s">
        <v>3</v>
      </c>
      <c r="TRB3236" s="112" t="s">
        <v>50</v>
      </c>
      <c r="TRC3236" s="112" t="s">
        <v>52</v>
      </c>
      <c r="TRD3236" s="112" t="s">
        <v>13</v>
      </c>
      <c r="TRE3236" s="235" t="s">
        <v>189</v>
      </c>
      <c r="TRF3236" s="112" t="s">
        <v>0</v>
      </c>
      <c r="TRG3236" s="112" t="s">
        <v>1</v>
      </c>
      <c r="TRH3236" s="112" t="s">
        <v>2</v>
      </c>
      <c r="TRI3236" s="112" t="s">
        <v>3</v>
      </c>
      <c r="TRJ3236" s="112" t="s">
        <v>50</v>
      </c>
      <c r="TRK3236" s="112" t="s">
        <v>52</v>
      </c>
      <c r="TRL3236" s="112" t="s">
        <v>13</v>
      </c>
      <c r="TRM3236" s="235" t="s">
        <v>189</v>
      </c>
      <c r="TRN3236" s="112" t="s">
        <v>0</v>
      </c>
      <c r="TRO3236" s="112" t="s">
        <v>1</v>
      </c>
      <c r="TRP3236" s="112" t="s">
        <v>2</v>
      </c>
      <c r="TRQ3236" s="112" t="s">
        <v>3</v>
      </c>
      <c r="TRR3236" s="112" t="s">
        <v>50</v>
      </c>
      <c r="TRS3236" s="112" t="s">
        <v>52</v>
      </c>
      <c r="TRT3236" s="112" t="s">
        <v>13</v>
      </c>
      <c r="TRU3236" s="235" t="s">
        <v>189</v>
      </c>
      <c r="TRV3236" s="112" t="s">
        <v>0</v>
      </c>
      <c r="TRW3236" s="112" t="s">
        <v>1</v>
      </c>
      <c r="TRX3236" s="112" t="s">
        <v>2</v>
      </c>
      <c r="TRY3236" s="112" t="s">
        <v>3</v>
      </c>
      <c r="TRZ3236" s="112" t="s">
        <v>50</v>
      </c>
      <c r="TSA3236" s="112" t="s">
        <v>52</v>
      </c>
      <c r="TSB3236" s="112" t="s">
        <v>13</v>
      </c>
      <c r="TSC3236" s="235" t="s">
        <v>189</v>
      </c>
      <c r="TSD3236" s="112" t="s">
        <v>0</v>
      </c>
      <c r="TSE3236" s="112" t="s">
        <v>1</v>
      </c>
      <c r="TSF3236" s="112" t="s">
        <v>2</v>
      </c>
      <c r="TSG3236" s="112" t="s">
        <v>3</v>
      </c>
      <c r="TSH3236" s="112" t="s">
        <v>50</v>
      </c>
      <c r="TSI3236" s="112" t="s">
        <v>52</v>
      </c>
      <c r="TSJ3236" s="112" t="s">
        <v>13</v>
      </c>
      <c r="TSK3236" s="235" t="s">
        <v>189</v>
      </c>
      <c r="TSL3236" s="112" t="s">
        <v>0</v>
      </c>
      <c r="TSM3236" s="112" t="s">
        <v>1</v>
      </c>
      <c r="TSN3236" s="112" t="s">
        <v>2</v>
      </c>
      <c r="TSO3236" s="112" t="s">
        <v>3</v>
      </c>
      <c r="TSP3236" s="112" t="s">
        <v>50</v>
      </c>
      <c r="TSQ3236" s="112" t="s">
        <v>52</v>
      </c>
      <c r="TSR3236" s="112" t="s">
        <v>13</v>
      </c>
      <c r="TSS3236" s="235" t="s">
        <v>189</v>
      </c>
      <c r="TST3236" s="112" t="s">
        <v>0</v>
      </c>
      <c r="TSU3236" s="112" t="s">
        <v>1</v>
      </c>
      <c r="TSV3236" s="112" t="s">
        <v>2</v>
      </c>
      <c r="TSW3236" s="112" t="s">
        <v>3</v>
      </c>
      <c r="TSX3236" s="112" t="s">
        <v>50</v>
      </c>
      <c r="TSY3236" s="112" t="s">
        <v>52</v>
      </c>
      <c r="TSZ3236" s="112" t="s">
        <v>13</v>
      </c>
      <c r="TTA3236" s="235" t="s">
        <v>189</v>
      </c>
      <c r="TTB3236" s="112" t="s">
        <v>0</v>
      </c>
      <c r="TTC3236" s="112" t="s">
        <v>1</v>
      </c>
      <c r="TTD3236" s="112" t="s">
        <v>2</v>
      </c>
      <c r="TTE3236" s="112" t="s">
        <v>3</v>
      </c>
      <c r="TTF3236" s="112" t="s">
        <v>50</v>
      </c>
      <c r="TTG3236" s="112" t="s">
        <v>52</v>
      </c>
      <c r="TTH3236" s="112" t="s">
        <v>13</v>
      </c>
      <c r="TTI3236" s="235" t="s">
        <v>189</v>
      </c>
      <c r="TTJ3236" s="112" t="s">
        <v>0</v>
      </c>
      <c r="TTK3236" s="112" t="s">
        <v>1</v>
      </c>
      <c r="TTL3236" s="112" t="s">
        <v>2</v>
      </c>
      <c r="TTM3236" s="112" t="s">
        <v>3</v>
      </c>
      <c r="TTN3236" s="112" t="s">
        <v>50</v>
      </c>
      <c r="TTO3236" s="112" t="s">
        <v>52</v>
      </c>
      <c r="TTP3236" s="112" t="s">
        <v>13</v>
      </c>
      <c r="TTQ3236" s="235" t="s">
        <v>189</v>
      </c>
      <c r="TTR3236" s="112" t="s">
        <v>0</v>
      </c>
      <c r="TTS3236" s="112" t="s">
        <v>1</v>
      </c>
      <c r="TTT3236" s="112" t="s">
        <v>2</v>
      </c>
      <c r="TTU3236" s="112" t="s">
        <v>3</v>
      </c>
      <c r="TTV3236" s="112" t="s">
        <v>50</v>
      </c>
      <c r="TTW3236" s="112" t="s">
        <v>52</v>
      </c>
      <c r="TTX3236" s="112" t="s">
        <v>13</v>
      </c>
      <c r="TTY3236" s="235" t="s">
        <v>189</v>
      </c>
      <c r="TTZ3236" s="112" t="s">
        <v>0</v>
      </c>
      <c r="TUA3236" s="112" t="s">
        <v>1</v>
      </c>
      <c r="TUB3236" s="112" t="s">
        <v>2</v>
      </c>
      <c r="TUC3236" s="112" t="s">
        <v>3</v>
      </c>
      <c r="TUD3236" s="112" t="s">
        <v>50</v>
      </c>
      <c r="TUE3236" s="112" t="s">
        <v>52</v>
      </c>
      <c r="TUF3236" s="112" t="s">
        <v>13</v>
      </c>
      <c r="TUG3236" s="235" t="s">
        <v>189</v>
      </c>
      <c r="TUH3236" s="112" t="s">
        <v>0</v>
      </c>
      <c r="TUI3236" s="112" t="s">
        <v>1</v>
      </c>
      <c r="TUJ3236" s="112" t="s">
        <v>2</v>
      </c>
      <c r="TUK3236" s="112" t="s">
        <v>3</v>
      </c>
      <c r="TUL3236" s="112" t="s">
        <v>50</v>
      </c>
      <c r="TUM3236" s="112" t="s">
        <v>52</v>
      </c>
      <c r="TUN3236" s="112" t="s">
        <v>13</v>
      </c>
      <c r="TUO3236" s="235" t="s">
        <v>189</v>
      </c>
      <c r="TUP3236" s="112" t="s">
        <v>0</v>
      </c>
      <c r="TUQ3236" s="112" t="s">
        <v>1</v>
      </c>
      <c r="TUR3236" s="112" t="s">
        <v>2</v>
      </c>
      <c r="TUS3236" s="112" t="s">
        <v>3</v>
      </c>
      <c r="TUT3236" s="112" t="s">
        <v>50</v>
      </c>
      <c r="TUU3236" s="112" t="s">
        <v>52</v>
      </c>
      <c r="TUV3236" s="112" t="s">
        <v>13</v>
      </c>
      <c r="TUW3236" s="235" t="s">
        <v>189</v>
      </c>
      <c r="TUX3236" s="112" t="s">
        <v>0</v>
      </c>
      <c r="TUY3236" s="112" t="s">
        <v>1</v>
      </c>
      <c r="TUZ3236" s="112" t="s">
        <v>2</v>
      </c>
      <c r="TVA3236" s="112" t="s">
        <v>3</v>
      </c>
      <c r="TVB3236" s="112" t="s">
        <v>50</v>
      </c>
      <c r="TVC3236" s="112" t="s">
        <v>52</v>
      </c>
      <c r="TVD3236" s="112" t="s">
        <v>13</v>
      </c>
      <c r="TVE3236" s="235" t="s">
        <v>189</v>
      </c>
      <c r="TVF3236" s="112" t="s">
        <v>0</v>
      </c>
      <c r="TVG3236" s="112" t="s">
        <v>1</v>
      </c>
      <c r="TVH3236" s="112" t="s">
        <v>2</v>
      </c>
      <c r="TVI3236" s="112" t="s">
        <v>3</v>
      </c>
      <c r="TVJ3236" s="112" t="s">
        <v>50</v>
      </c>
      <c r="TVK3236" s="112" t="s">
        <v>52</v>
      </c>
      <c r="TVL3236" s="112" t="s">
        <v>13</v>
      </c>
      <c r="TVM3236" s="235" t="s">
        <v>189</v>
      </c>
      <c r="TVN3236" s="112" t="s">
        <v>0</v>
      </c>
      <c r="TVO3236" s="112" t="s">
        <v>1</v>
      </c>
      <c r="TVP3236" s="112" t="s">
        <v>2</v>
      </c>
      <c r="TVQ3236" s="112" t="s">
        <v>3</v>
      </c>
      <c r="TVR3236" s="112" t="s">
        <v>50</v>
      </c>
      <c r="TVS3236" s="112" t="s">
        <v>52</v>
      </c>
      <c r="TVT3236" s="112" t="s">
        <v>13</v>
      </c>
      <c r="TVU3236" s="235" t="s">
        <v>189</v>
      </c>
      <c r="TVV3236" s="112" t="s">
        <v>0</v>
      </c>
      <c r="TVW3236" s="112" t="s">
        <v>1</v>
      </c>
      <c r="TVX3236" s="112" t="s">
        <v>2</v>
      </c>
      <c r="TVY3236" s="112" t="s">
        <v>3</v>
      </c>
      <c r="TVZ3236" s="112" t="s">
        <v>50</v>
      </c>
      <c r="TWA3236" s="112" t="s">
        <v>52</v>
      </c>
      <c r="TWB3236" s="112" t="s">
        <v>13</v>
      </c>
      <c r="TWC3236" s="235" t="s">
        <v>189</v>
      </c>
      <c r="TWD3236" s="112" t="s">
        <v>0</v>
      </c>
      <c r="TWE3236" s="112" t="s">
        <v>1</v>
      </c>
      <c r="TWF3236" s="112" t="s">
        <v>2</v>
      </c>
      <c r="TWG3236" s="112" t="s">
        <v>3</v>
      </c>
      <c r="TWH3236" s="112" t="s">
        <v>50</v>
      </c>
      <c r="TWI3236" s="112" t="s">
        <v>52</v>
      </c>
      <c r="TWJ3236" s="112" t="s">
        <v>13</v>
      </c>
      <c r="TWK3236" s="235" t="s">
        <v>189</v>
      </c>
      <c r="TWL3236" s="112" t="s">
        <v>0</v>
      </c>
      <c r="TWM3236" s="112" t="s">
        <v>1</v>
      </c>
      <c r="TWN3236" s="112" t="s">
        <v>2</v>
      </c>
      <c r="TWO3236" s="112" t="s">
        <v>3</v>
      </c>
      <c r="TWP3236" s="112" t="s">
        <v>50</v>
      </c>
      <c r="TWQ3236" s="112" t="s">
        <v>52</v>
      </c>
      <c r="TWR3236" s="112" t="s">
        <v>13</v>
      </c>
      <c r="TWS3236" s="235" t="s">
        <v>189</v>
      </c>
      <c r="TWT3236" s="112" t="s">
        <v>0</v>
      </c>
      <c r="TWU3236" s="112" t="s">
        <v>1</v>
      </c>
      <c r="TWV3236" s="112" t="s">
        <v>2</v>
      </c>
      <c r="TWW3236" s="112" t="s">
        <v>3</v>
      </c>
      <c r="TWX3236" s="112" t="s">
        <v>50</v>
      </c>
      <c r="TWY3236" s="112" t="s">
        <v>52</v>
      </c>
      <c r="TWZ3236" s="112" t="s">
        <v>13</v>
      </c>
      <c r="TXA3236" s="235" t="s">
        <v>189</v>
      </c>
      <c r="TXB3236" s="112" t="s">
        <v>0</v>
      </c>
      <c r="TXC3236" s="112" t="s">
        <v>1</v>
      </c>
      <c r="TXD3236" s="112" t="s">
        <v>2</v>
      </c>
      <c r="TXE3236" s="112" t="s">
        <v>3</v>
      </c>
      <c r="TXF3236" s="112" t="s">
        <v>50</v>
      </c>
      <c r="TXG3236" s="112" t="s">
        <v>52</v>
      </c>
      <c r="TXH3236" s="112" t="s">
        <v>13</v>
      </c>
      <c r="TXI3236" s="235" t="s">
        <v>189</v>
      </c>
      <c r="TXJ3236" s="112" t="s">
        <v>0</v>
      </c>
      <c r="TXK3236" s="112" t="s">
        <v>1</v>
      </c>
      <c r="TXL3236" s="112" t="s">
        <v>2</v>
      </c>
      <c r="TXM3236" s="112" t="s">
        <v>3</v>
      </c>
      <c r="TXN3236" s="112" t="s">
        <v>50</v>
      </c>
      <c r="TXO3236" s="112" t="s">
        <v>52</v>
      </c>
      <c r="TXP3236" s="112" t="s">
        <v>13</v>
      </c>
      <c r="TXQ3236" s="235" t="s">
        <v>189</v>
      </c>
      <c r="TXR3236" s="112" t="s">
        <v>0</v>
      </c>
      <c r="TXS3236" s="112" t="s">
        <v>1</v>
      </c>
      <c r="TXT3236" s="112" t="s">
        <v>2</v>
      </c>
      <c r="TXU3236" s="112" t="s">
        <v>3</v>
      </c>
      <c r="TXV3236" s="112" t="s">
        <v>50</v>
      </c>
      <c r="TXW3236" s="112" t="s">
        <v>52</v>
      </c>
      <c r="TXX3236" s="112" t="s">
        <v>13</v>
      </c>
      <c r="TXY3236" s="235" t="s">
        <v>189</v>
      </c>
      <c r="TXZ3236" s="112" t="s">
        <v>0</v>
      </c>
      <c r="TYA3236" s="112" t="s">
        <v>1</v>
      </c>
      <c r="TYB3236" s="112" t="s">
        <v>2</v>
      </c>
      <c r="TYC3236" s="112" t="s">
        <v>3</v>
      </c>
      <c r="TYD3236" s="112" t="s">
        <v>50</v>
      </c>
      <c r="TYE3236" s="112" t="s">
        <v>52</v>
      </c>
      <c r="TYF3236" s="112" t="s">
        <v>13</v>
      </c>
      <c r="TYG3236" s="235" t="s">
        <v>189</v>
      </c>
      <c r="TYH3236" s="112" t="s">
        <v>0</v>
      </c>
      <c r="TYI3236" s="112" t="s">
        <v>1</v>
      </c>
      <c r="TYJ3236" s="112" t="s">
        <v>2</v>
      </c>
      <c r="TYK3236" s="112" t="s">
        <v>3</v>
      </c>
      <c r="TYL3236" s="112" t="s">
        <v>50</v>
      </c>
      <c r="TYM3236" s="112" t="s">
        <v>52</v>
      </c>
      <c r="TYN3236" s="112" t="s">
        <v>13</v>
      </c>
      <c r="TYO3236" s="235" t="s">
        <v>189</v>
      </c>
      <c r="TYP3236" s="112" t="s">
        <v>0</v>
      </c>
      <c r="TYQ3236" s="112" t="s">
        <v>1</v>
      </c>
      <c r="TYR3236" s="112" t="s">
        <v>2</v>
      </c>
      <c r="TYS3236" s="112" t="s">
        <v>3</v>
      </c>
      <c r="TYT3236" s="112" t="s">
        <v>50</v>
      </c>
      <c r="TYU3236" s="112" t="s">
        <v>52</v>
      </c>
      <c r="TYV3236" s="112" t="s">
        <v>13</v>
      </c>
      <c r="TYW3236" s="235" t="s">
        <v>189</v>
      </c>
      <c r="TYX3236" s="112" t="s">
        <v>0</v>
      </c>
      <c r="TYY3236" s="112" t="s">
        <v>1</v>
      </c>
      <c r="TYZ3236" s="112" t="s">
        <v>2</v>
      </c>
      <c r="TZA3236" s="112" t="s">
        <v>3</v>
      </c>
      <c r="TZB3236" s="112" t="s">
        <v>50</v>
      </c>
      <c r="TZC3236" s="112" t="s">
        <v>52</v>
      </c>
      <c r="TZD3236" s="112" t="s">
        <v>13</v>
      </c>
      <c r="TZE3236" s="235" t="s">
        <v>189</v>
      </c>
      <c r="TZF3236" s="112" t="s">
        <v>0</v>
      </c>
      <c r="TZG3236" s="112" t="s">
        <v>1</v>
      </c>
      <c r="TZH3236" s="112" t="s">
        <v>2</v>
      </c>
      <c r="TZI3236" s="112" t="s">
        <v>3</v>
      </c>
      <c r="TZJ3236" s="112" t="s">
        <v>50</v>
      </c>
      <c r="TZK3236" s="112" t="s">
        <v>52</v>
      </c>
      <c r="TZL3236" s="112" t="s">
        <v>13</v>
      </c>
      <c r="TZM3236" s="235" t="s">
        <v>189</v>
      </c>
      <c r="TZN3236" s="112" t="s">
        <v>0</v>
      </c>
      <c r="TZO3236" s="112" t="s">
        <v>1</v>
      </c>
      <c r="TZP3236" s="112" t="s">
        <v>2</v>
      </c>
      <c r="TZQ3236" s="112" t="s">
        <v>3</v>
      </c>
      <c r="TZR3236" s="112" t="s">
        <v>50</v>
      </c>
      <c r="TZS3236" s="112" t="s">
        <v>52</v>
      </c>
      <c r="TZT3236" s="112" t="s">
        <v>13</v>
      </c>
      <c r="TZU3236" s="235" t="s">
        <v>189</v>
      </c>
      <c r="TZV3236" s="112" t="s">
        <v>0</v>
      </c>
      <c r="TZW3236" s="112" t="s">
        <v>1</v>
      </c>
      <c r="TZX3236" s="112" t="s">
        <v>2</v>
      </c>
      <c r="TZY3236" s="112" t="s">
        <v>3</v>
      </c>
      <c r="TZZ3236" s="112" t="s">
        <v>50</v>
      </c>
      <c r="UAA3236" s="112" t="s">
        <v>52</v>
      </c>
      <c r="UAB3236" s="112" t="s">
        <v>13</v>
      </c>
      <c r="UAC3236" s="235" t="s">
        <v>189</v>
      </c>
      <c r="UAD3236" s="112" t="s">
        <v>0</v>
      </c>
      <c r="UAE3236" s="112" t="s">
        <v>1</v>
      </c>
      <c r="UAF3236" s="112" t="s">
        <v>2</v>
      </c>
      <c r="UAG3236" s="112" t="s">
        <v>3</v>
      </c>
      <c r="UAH3236" s="112" t="s">
        <v>50</v>
      </c>
      <c r="UAI3236" s="112" t="s">
        <v>52</v>
      </c>
      <c r="UAJ3236" s="112" t="s">
        <v>13</v>
      </c>
      <c r="UAK3236" s="235" t="s">
        <v>189</v>
      </c>
      <c r="UAL3236" s="112" t="s">
        <v>0</v>
      </c>
      <c r="UAM3236" s="112" t="s">
        <v>1</v>
      </c>
      <c r="UAN3236" s="112" t="s">
        <v>2</v>
      </c>
      <c r="UAO3236" s="112" t="s">
        <v>3</v>
      </c>
      <c r="UAP3236" s="112" t="s">
        <v>50</v>
      </c>
      <c r="UAQ3236" s="112" t="s">
        <v>52</v>
      </c>
      <c r="UAR3236" s="112" t="s">
        <v>13</v>
      </c>
      <c r="UAS3236" s="235" t="s">
        <v>189</v>
      </c>
      <c r="UAT3236" s="112" t="s">
        <v>0</v>
      </c>
      <c r="UAU3236" s="112" t="s">
        <v>1</v>
      </c>
      <c r="UAV3236" s="112" t="s">
        <v>2</v>
      </c>
      <c r="UAW3236" s="112" t="s">
        <v>3</v>
      </c>
      <c r="UAX3236" s="112" t="s">
        <v>50</v>
      </c>
      <c r="UAY3236" s="112" t="s">
        <v>52</v>
      </c>
      <c r="UAZ3236" s="112" t="s">
        <v>13</v>
      </c>
      <c r="UBA3236" s="235" t="s">
        <v>189</v>
      </c>
      <c r="UBB3236" s="112" t="s">
        <v>0</v>
      </c>
      <c r="UBC3236" s="112" t="s">
        <v>1</v>
      </c>
      <c r="UBD3236" s="112" t="s">
        <v>2</v>
      </c>
      <c r="UBE3236" s="112" t="s">
        <v>3</v>
      </c>
      <c r="UBF3236" s="112" t="s">
        <v>50</v>
      </c>
      <c r="UBG3236" s="112" t="s">
        <v>52</v>
      </c>
      <c r="UBH3236" s="112" t="s">
        <v>13</v>
      </c>
      <c r="UBI3236" s="235" t="s">
        <v>189</v>
      </c>
      <c r="UBJ3236" s="112" t="s">
        <v>0</v>
      </c>
      <c r="UBK3236" s="112" t="s">
        <v>1</v>
      </c>
      <c r="UBL3236" s="112" t="s">
        <v>2</v>
      </c>
      <c r="UBM3236" s="112" t="s">
        <v>3</v>
      </c>
      <c r="UBN3236" s="112" t="s">
        <v>50</v>
      </c>
      <c r="UBO3236" s="112" t="s">
        <v>52</v>
      </c>
      <c r="UBP3236" s="112" t="s">
        <v>13</v>
      </c>
      <c r="UBQ3236" s="235" t="s">
        <v>189</v>
      </c>
      <c r="UBR3236" s="112" t="s">
        <v>0</v>
      </c>
      <c r="UBS3236" s="112" t="s">
        <v>1</v>
      </c>
      <c r="UBT3236" s="112" t="s">
        <v>2</v>
      </c>
      <c r="UBU3236" s="112" t="s">
        <v>3</v>
      </c>
      <c r="UBV3236" s="112" t="s">
        <v>50</v>
      </c>
      <c r="UBW3236" s="112" t="s">
        <v>52</v>
      </c>
      <c r="UBX3236" s="112" t="s">
        <v>13</v>
      </c>
      <c r="UBY3236" s="235" t="s">
        <v>189</v>
      </c>
      <c r="UBZ3236" s="112" t="s">
        <v>0</v>
      </c>
      <c r="UCA3236" s="112" t="s">
        <v>1</v>
      </c>
      <c r="UCB3236" s="112" t="s">
        <v>2</v>
      </c>
      <c r="UCC3236" s="112" t="s">
        <v>3</v>
      </c>
      <c r="UCD3236" s="112" t="s">
        <v>50</v>
      </c>
      <c r="UCE3236" s="112" t="s">
        <v>52</v>
      </c>
      <c r="UCF3236" s="112" t="s">
        <v>13</v>
      </c>
      <c r="UCG3236" s="235" t="s">
        <v>189</v>
      </c>
      <c r="UCH3236" s="112" t="s">
        <v>0</v>
      </c>
      <c r="UCI3236" s="112" t="s">
        <v>1</v>
      </c>
      <c r="UCJ3236" s="112" t="s">
        <v>2</v>
      </c>
      <c r="UCK3236" s="112" t="s">
        <v>3</v>
      </c>
      <c r="UCL3236" s="112" t="s">
        <v>50</v>
      </c>
      <c r="UCM3236" s="112" t="s">
        <v>52</v>
      </c>
      <c r="UCN3236" s="112" t="s">
        <v>13</v>
      </c>
      <c r="UCO3236" s="235" t="s">
        <v>189</v>
      </c>
      <c r="UCP3236" s="112" t="s">
        <v>0</v>
      </c>
      <c r="UCQ3236" s="112" t="s">
        <v>1</v>
      </c>
      <c r="UCR3236" s="112" t="s">
        <v>2</v>
      </c>
      <c r="UCS3236" s="112" t="s">
        <v>3</v>
      </c>
      <c r="UCT3236" s="112" t="s">
        <v>50</v>
      </c>
      <c r="UCU3236" s="112" t="s">
        <v>52</v>
      </c>
      <c r="UCV3236" s="112" t="s">
        <v>13</v>
      </c>
      <c r="UCW3236" s="235" t="s">
        <v>189</v>
      </c>
      <c r="UCX3236" s="112" t="s">
        <v>0</v>
      </c>
      <c r="UCY3236" s="112" t="s">
        <v>1</v>
      </c>
      <c r="UCZ3236" s="112" t="s">
        <v>2</v>
      </c>
      <c r="UDA3236" s="112" t="s">
        <v>3</v>
      </c>
      <c r="UDB3236" s="112" t="s">
        <v>50</v>
      </c>
      <c r="UDC3236" s="112" t="s">
        <v>52</v>
      </c>
      <c r="UDD3236" s="112" t="s">
        <v>13</v>
      </c>
      <c r="UDE3236" s="235" t="s">
        <v>189</v>
      </c>
      <c r="UDF3236" s="112" t="s">
        <v>0</v>
      </c>
      <c r="UDG3236" s="112" t="s">
        <v>1</v>
      </c>
      <c r="UDH3236" s="112" t="s">
        <v>2</v>
      </c>
      <c r="UDI3236" s="112" t="s">
        <v>3</v>
      </c>
      <c r="UDJ3236" s="112" t="s">
        <v>50</v>
      </c>
      <c r="UDK3236" s="112" t="s">
        <v>52</v>
      </c>
      <c r="UDL3236" s="112" t="s">
        <v>13</v>
      </c>
      <c r="UDM3236" s="235" t="s">
        <v>189</v>
      </c>
      <c r="UDN3236" s="112" t="s">
        <v>0</v>
      </c>
      <c r="UDO3236" s="112" t="s">
        <v>1</v>
      </c>
      <c r="UDP3236" s="112" t="s">
        <v>2</v>
      </c>
      <c r="UDQ3236" s="112" t="s">
        <v>3</v>
      </c>
      <c r="UDR3236" s="112" t="s">
        <v>50</v>
      </c>
      <c r="UDS3236" s="112" t="s">
        <v>52</v>
      </c>
      <c r="UDT3236" s="112" t="s">
        <v>13</v>
      </c>
      <c r="UDU3236" s="235" t="s">
        <v>189</v>
      </c>
      <c r="UDV3236" s="112" t="s">
        <v>0</v>
      </c>
      <c r="UDW3236" s="112" t="s">
        <v>1</v>
      </c>
      <c r="UDX3236" s="112" t="s">
        <v>2</v>
      </c>
      <c r="UDY3236" s="112" t="s">
        <v>3</v>
      </c>
      <c r="UDZ3236" s="112" t="s">
        <v>50</v>
      </c>
      <c r="UEA3236" s="112" t="s">
        <v>52</v>
      </c>
      <c r="UEB3236" s="112" t="s">
        <v>13</v>
      </c>
      <c r="UEC3236" s="235" t="s">
        <v>189</v>
      </c>
      <c r="UED3236" s="112" t="s">
        <v>0</v>
      </c>
      <c r="UEE3236" s="112" t="s">
        <v>1</v>
      </c>
      <c r="UEF3236" s="112" t="s">
        <v>2</v>
      </c>
      <c r="UEG3236" s="112" t="s">
        <v>3</v>
      </c>
      <c r="UEH3236" s="112" t="s">
        <v>50</v>
      </c>
      <c r="UEI3236" s="112" t="s">
        <v>52</v>
      </c>
      <c r="UEJ3236" s="112" t="s">
        <v>13</v>
      </c>
      <c r="UEK3236" s="235" t="s">
        <v>189</v>
      </c>
      <c r="UEL3236" s="112" t="s">
        <v>0</v>
      </c>
      <c r="UEM3236" s="112" t="s">
        <v>1</v>
      </c>
      <c r="UEN3236" s="112" t="s">
        <v>2</v>
      </c>
      <c r="UEO3236" s="112" t="s">
        <v>3</v>
      </c>
      <c r="UEP3236" s="112" t="s">
        <v>50</v>
      </c>
      <c r="UEQ3236" s="112" t="s">
        <v>52</v>
      </c>
      <c r="UER3236" s="112" t="s">
        <v>13</v>
      </c>
      <c r="UES3236" s="235" t="s">
        <v>189</v>
      </c>
      <c r="UET3236" s="112" t="s">
        <v>0</v>
      </c>
      <c r="UEU3236" s="112" t="s">
        <v>1</v>
      </c>
      <c r="UEV3236" s="112" t="s">
        <v>2</v>
      </c>
      <c r="UEW3236" s="112" t="s">
        <v>3</v>
      </c>
      <c r="UEX3236" s="112" t="s">
        <v>50</v>
      </c>
      <c r="UEY3236" s="112" t="s">
        <v>52</v>
      </c>
      <c r="UEZ3236" s="112" t="s">
        <v>13</v>
      </c>
      <c r="UFA3236" s="235" t="s">
        <v>189</v>
      </c>
      <c r="UFB3236" s="112" t="s">
        <v>0</v>
      </c>
      <c r="UFC3236" s="112" t="s">
        <v>1</v>
      </c>
      <c r="UFD3236" s="112" t="s">
        <v>2</v>
      </c>
      <c r="UFE3236" s="112" t="s">
        <v>3</v>
      </c>
      <c r="UFF3236" s="112" t="s">
        <v>50</v>
      </c>
      <c r="UFG3236" s="112" t="s">
        <v>52</v>
      </c>
      <c r="UFH3236" s="112" t="s">
        <v>13</v>
      </c>
      <c r="UFI3236" s="235" t="s">
        <v>189</v>
      </c>
      <c r="UFJ3236" s="112" t="s">
        <v>0</v>
      </c>
      <c r="UFK3236" s="112" t="s">
        <v>1</v>
      </c>
      <c r="UFL3236" s="112" t="s">
        <v>2</v>
      </c>
      <c r="UFM3236" s="112" t="s">
        <v>3</v>
      </c>
      <c r="UFN3236" s="112" t="s">
        <v>50</v>
      </c>
      <c r="UFO3236" s="112" t="s">
        <v>52</v>
      </c>
      <c r="UFP3236" s="112" t="s">
        <v>13</v>
      </c>
      <c r="UFQ3236" s="235" t="s">
        <v>189</v>
      </c>
      <c r="UFR3236" s="112" t="s">
        <v>0</v>
      </c>
      <c r="UFS3236" s="112" t="s">
        <v>1</v>
      </c>
      <c r="UFT3236" s="112" t="s">
        <v>2</v>
      </c>
      <c r="UFU3236" s="112" t="s">
        <v>3</v>
      </c>
      <c r="UFV3236" s="112" t="s">
        <v>50</v>
      </c>
      <c r="UFW3236" s="112" t="s">
        <v>52</v>
      </c>
      <c r="UFX3236" s="112" t="s">
        <v>13</v>
      </c>
      <c r="UFY3236" s="235" t="s">
        <v>189</v>
      </c>
      <c r="UFZ3236" s="112" t="s">
        <v>0</v>
      </c>
      <c r="UGA3236" s="112" t="s">
        <v>1</v>
      </c>
      <c r="UGB3236" s="112" t="s">
        <v>2</v>
      </c>
      <c r="UGC3236" s="112" t="s">
        <v>3</v>
      </c>
      <c r="UGD3236" s="112" t="s">
        <v>50</v>
      </c>
      <c r="UGE3236" s="112" t="s">
        <v>52</v>
      </c>
      <c r="UGF3236" s="112" t="s">
        <v>13</v>
      </c>
      <c r="UGG3236" s="235" t="s">
        <v>189</v>
      </c>
      <c r="UGH3236" s="112" t="s">
        <v>0</v>
      </c>
      <c r="UGI3236" s="112" t="s">
        <v>1</v>
      </c>
      <c r="UGJ3236" s="112" t="s">
        <v>2</v>
      </c>
      <c r="UGK3236" s="112" t="s">
        <v>3</v>
      </c>
      <c r="UGL3236" s="112" t="s">
        <v>50</v>
      </c>
      <c r="UGM3236" s="112" t="s">
        <v>52</v>
      </c>
      <c r="UGN3236" s="112" t="s">
        <v>13</v>
      </c>
      <c r="UGO3236" s="235" t="s">
        <v>189</v>
      </c>
      <c r="UGP3236" s="112" t="s">
        <v>0</v>
      </c>
      <c r="UGQ3236" s="112" t="s">
        <v>1</v>
      </c>
      <c r="UGR3236" s="112" t="s">
        <v>2</v>
      </c>
      <c r="UGS3236" s="112" t="s">
        <v>3</v>
      </c>
      <c r="UGT3236" s="112" t="s">
        <v>50</v>
      </c>
      <c r="UGU3236" s="112" t="s">
        <v>52</v>
      </c>
      <c r="UGV3236" s="112" t="s">
        <v>13</v>
      </c>
      <c r="UGW3236" s="235" t="s">
        <v>189</v>
      </c>
      <c r="UGX3236" s="112" t="s">
        <v>0</v>
      </c>
      <c r="UGY3236" s="112" t="s">
        <v>1</v>
      </c>
      <c r="UGZ3236" s="112" t="s">
        <v>2</v>
      </c>
      <c r="UHA3236" s="112" t="s">
        <v>3</v>
      </c>
      <c r="UHB3236" s="112" t="s">
        <v>50</v>
      </c>
      <c r="UHC3236" s="112" t="s">
        <v>52</v>
      </c>
      <c r="UHD3236" s="112" t="s">
        <v>13</v>
      </c>
      <c r="UHE3236" s="235" t="s">
        <v>189</v>
      </c>
      <c r="UHF3236" s="112" t="s">
        <v>0</v>
      </c>
      <c r="UHG3236" s="112" t="s">
        <v>1</v>
      </c>
      <c r="UHH3236" s="112" t="s">
        <v>2</v>
      </c>
      <c r="UHI3236" s="112" t="s">
        <v>3</v>
      </c>
      <c r="UHJ3236" s="112" t="s">
        <v>50</v>
      </c>
      <c r="UHK3236" s="112" t="s">
        <v>52</v>
      </c>
      <c r="UHL3236" s="112" t="s">
        <v>13</v>
      </c>
      <c r="UHM3236" s="235" t="s">
        <v>189</v>
      </c>
      <c r="UHN3236" s="112" t="s">
        <v>0</v>
      </c>
      <c r="UHO3236" s="112" t="s">
        <v>1</v>
      </c>
      <c r="UHP3236" s="112" t="s">
        <v>2</v>
      </c>
      <c r="UHQ3236" s="112" t="s">
        <v>3</v>
      </c>
      <c r="UHR3236" s="112" t="s">
        <v>50</v>
      </c>
      <c r="UHS3236" s="112" t="s">
        <v>52</v>
      </c>
      <c r="UHT3236" s="112" t="s">
        <v>13</v>
      </c>
      <c r="UHU3236" s="235" t="s">
        <v>189</v>
      </c>
      <c r="UHV3236" s="112" t="s">
        <v>0</v>
      </c>
      <c r="UHW3236" s="112" t="s">
        <v>1</v>
      </c>
      <c r="UHX3236" s="112" t="s">
        <v>2</v>
      </c>
      <c r="UHY3236" s="112" t="s">
        <v>3</v>
      </c>
      <c r="UHZ3236" s="112" t="s">
        <v>50</v>
      </c>
      <c r="UIA3236" s="112" t="s">
        <v>52</v>
      </c>
      <c r="UIB3236" s="112" t="s">
        <v>13</v>
      </c>
      <c r="UIC3236" s="235" t="s">
        <v>189</v>
      </c>
      <c r="UID3236" s="112" t="s">
        <v>0</v>
      </c>
      <c r="UIE3236" s="112" t="s">
        <v>1</v>
      </c>
      <c r="UIF3236" s="112" t="s">
        <v>2</v>
      </c>
      <c r="UIG3236" s="112" t="s">
        <v>3</v>
      </c>
      <c r="UIH3236" s="112" t="s">
        <v>50</v>
      </c>
      <c r="UII3236" s="112" t="s">
        <v>52</v>
      </c>
      <c r="UIJ3236" s="112" t="s">
        <v>13</v>
      </c>
      <c r="UIK3236" s="235" t="s">
        <v>189</v>
      </c>
      <c r="UIL3236" s="112" t="s">
        <v>0</v>
      </c>
      <c r="UIM3236" s="112" t="s">
        <v>1</v>
      </c>
      <c r="UIN3236" s="112" t="s">
        <v>2</v>
      </c>
      <c r="UIO3236" s="112" t="s">
        <v>3</v>
      </c>
      <c r="UIP3236" s="112" t="s">
        <v>50</v>
      </c>
      <c r="UIQ3236" s="112" t="s">
        <v>52</v>
      </c>
      <c r="UIR3236" s="112" t="s">
        <v>13</v>
      </c>
      <c r="UIS3236" s="235" t="s">
        <v>189</v>
      </c>
      <c r="UIT3236" s="112" t="s">
        <v>0</v>
      </c>
      <c r="UIU3236" s="112" t="s">
        <v>1</v>
      </c>
      <c r="UIV3236" s="112" t="s">
        <v>2</v>
      </c>
      <c r="UIW3236" s="112" t="s">
        <v>3</v>
      </c>
      <c r="UIX3236" s="112" t="s">
        <v>50</v>
      </c>
      <c r="UIY3236" s="112" t="s">
        <v>52</v>
      </c>
      <c r="UIZ3236" s="112" t="s">
        <v>13</v>
      </c>
      <c r="UJA3236" s="235" t="s">
        <v>189</v>
      </c>
      <c r="UJB3236" s="112" t="s">
        <v>0</v>
      </c>
      <c r="UJC3236" s="112" t="s">
        <v>1</v>
      </c>
      <c r="UJD3236" s="112" t="s">
        <v>2</v>
      </c>
      <c r="UJE3236" s="112" t="s">
        <v>3</v>
      </c>
      <c r="UJF3236" s="112" t="s">
        <v>50</v>
      </c>
      <c r="UJG3236" s="112" t="s">
        <v>52</v>
      </c>
      <c r="UJH3236" s="112" t="s">
        <v>13</v>
      </c>
      <c r="UJI3236" s="235" t="s">
        <v>189</v>
      </c>
      <c r="UJJ3236" s="112" t="s">
        <v>0</v>
      </c>
      <c r="UJK3236" s="112" t="s">
        <v>1</v>
      </c>
      <c r="UJL3236" s="112" t="s">
        <v>2</v>
      </c>
      <c r="UJM3236" s="112" t="s">
        <v>3</v>
      </c>
      <c r="UJN3236" s="112" t="s">
        <v>50</v>
      </c>
      <c r="UJO3236" s="112" t="s">
        <v>52</v>
      </c>
      <c r="UJP3236" s="112" t="s">
        <v>13</v>
      </c>
      <c r="UJQ3236" s="235" t="s">
        <v>189</v>
      </c>
      <c r="UJR3236" s="112" t="s">
        <v>0</v>
      </c>
      <c r="UJS3236" s="112" t="s">
        <v>1</v>
      </c>
      <c r="UJT3236" s="112" t="s">
        <v>2</v>
      </c>
      <c r="UJU3236" s="112" t="s">
        <v>3</v>
      </c>
      <c r="UJV3236" s="112" t="s">
        <v>50</v>
      </c>
      <c r="UJW3236" s="112" t="s">
        <v>52</v>
      </c>
      <c r="UJX3236" s="112" t="s">
        <v>13</v>
      </c>
      <c r="UJY3236" s="235" t="s">
        <v>189</v>
      </c>
      <c r="UJZ3236" s="112" t="s">
        <v>0</v>
      </c>
      <c r="UKA3236" s="112" t="s">
        <v>1</v>
      </c>
      <c r="UKB3236" s="112" t="s">
        <v>2</v>
      </c>
      <c r="UKC3236" s="112" t="s">
        <v>3</v>
      </c>
      <c r="UKD3236" s="112" t="s">
        <v>50</v>
      </c>
      <c r="UKE3236" s="112" t="s">
        <v>52</v>
      </c>
      <c r="UKF3236" s="112" t="s">
        <v>13</v>
      </c>
      <c r="UKG3236" s="235" t="s">
        <v>189</v>
      </c>
      <c r="UKH3236" s="112" t="s">
        <v>0</v>
      </c>
      <c r="UKI3236" s="112" t="s">
        <v>1</v>
      </c>
      <c r="UKJ3236" s="112" t="s">
        <v>2</v>
      </c>
      <c r="UKK3236" s="112" t="s">
        <v>3</v>
      </c>
      <c r="UKL3236" s="112" t="s">
        <v>50</v>
      </c>
      <c r="UKM3236" s="112" t="s">
        <v>52</v>
      </c>
      <c r="UKN3236" s="112" t="s">
        <v>13</v>
      </c>
      <c r="UKO3236" s="235" t="s">
        <v>189</v>
      </c>
      <c r="UKP3236" s="112" t="s">
        <v>0</v>
      </c>
      <c r="UKQ3236" s="112" t="s">
        <v>1</v>
      </c>
      <c r="UKR3236" s="112" t="s">
        <v>2</v>
      </c>
      <c r="UKS3236" s="112" t="s">
        <v>3</v>
      </c>
      <c r="UKT3236" s="112" t="s">
        <v>50</v>
      </c>
      <c r="UKU3236" s="112" t="s">
        <v>52</v>
      </c>
      <c r="UKV3236" s="112" t="s">
        <v>13</v>
      </c>
      <c r="UKW3236" s="235" t="s">
        <v>189</v>
      </c>
      <c r="UKX3236" s="112" t="s">
        <v>0</v>
      </c>
      <c r="UKY3236" s="112" t="s">
        <v>1</v>
      </c>
      <c r="UKZ3236" s="112" t="s">
        <v>2</v>
      </c>
      <c r="ULA3236" s="112" t="s">
        <v>3</v>
      </c>
      <c r="ULB3236" s="112" t="s">
        <v>50</v>
      </c>
      <c r="ULC3236" s="112" t="s">
        <v>52</v>
      </c>
      <c r="ULD3236" s="112" t="s">
        <v>13</v>
      </c>
      <c r="ULE3236" s="235" t="s">
        <v>189</v>
      </c>
      <c r="ULF3236" s="112" t="s">
        <v>0</v>
      </c>
      <c r="ULG3236" s="112" t="s">
        <v>1</v>
      </c>
      <c r="ULH3236" s="112" t="s">
        <v>2</v>
      </c>
      <c r="ULI3236" s="112" t="s">
        <v>3</v>
      </c>
      <c r="ULJ3236" s="112" t="s">
        <v>50</v>
      </c>
      <c r="ULK3236" s="112" t="s">
        <v>52</v>
      </c>
      <c r="ULL3236" s="112" t="s">
        <v>13</v>
      </c>
      <c r="ULM3236" s="235" t="s">
        <v>189</v>
      </c>
      <c r="ULN3236" s="112" t="s">
        <v>0</v>
      </c>
      <c r="ULO3236" s="112" t="s">
        <v>1</v>
      </c>
      <c r="ULP3236" s="112" t="s">
        <v>2</v>
      </c>
      <c r="ULQ3236" s="112" t="s">
        <v>3</v>
      </c>
      <c r="ULR3236" s="112" t="s">
        <v>50</v>
      </c>
      <c r="ULS3236" s="112" t="s">
        <v>52</v>
      </c>
      <c r="ULT3236" s="112" t="s">
        <v>13</v>
      </c>
      <c r="ULU3236" s="235" t="s">
        <v>189</v>
      </c>
      <c r="ULV3236" s="112" t="s">
        <v>0</v>
      </c>
      <c r="ULW3236" s="112" t="s">
        <v>1</v>
      </c>
      <c r="ULX3236" s="112" t="s">
        <v>2</v>
      </c>
      <c r="ULY3236" s="112" t="s">
        <v>3</v>
      </c>
      <c r="ULZ3236" s="112" t="s">
        <v>50</v>
      </c>
      <c r="UMA3236" s="112" t="s">
        <v>52</v>
      </c>
      <c r="UMB3236" s="112" t="s">
        <v>13</v>
      </c>
      <c r="UMC3236" s="235" t="s">
        <v>189</v>
      </c>
      <c r="UMD3236" s="112" t="s">
        <v>0</v>
      </c>
      <c r="UME3236" s="112" t="s">
        <v>1</v>
      </c>
      <c r="UMF3236" s="112" t="s">
        <v>2</v>
      </c>
      <c r="UMG3236" s="112" t="s">
        <v>3</v>
      </c>
      <c r="UMH3236" s="112" t="s">
        <v>50</v>
      </c>
      <c r="UMI3236" s="112" t="s">
        <v>52</v>
      </c>
      <c r="UMJ3236" s="112" t="s">
        <v>13</v>
      </c>
      <c r="UMK3236" s="235" t="s">
        <v>189</v>
      </c>
      <c r="UML3236" s="112" t="s">
        <v>0</v>
      </c>
      <c r="UMM3236" s="112" t="s">
        <v>1</v>
      </c>
      <c r="UMN3236" s="112" t="s">
        <v>2</v>
      </c>
      <c r="UMO3236" s="112" t="s">
        <v>3</v>
      </c>
      <c r="UMP3236" s="112" t="s">
        <v>50</v>
      </c>
      <c r="UMQ3236" s="112" t="s">
        <v>52</v>
      </c>
      <c r="UMR3236" s="112" t="s">
        <v>13</v>
      </c>
      <c r="UMS3236" s="235" t="s">
        <v>189</v>
      </c>
      <c r="UMT3236" s="112" t="s">
        <v>0</v>
      </c>
      <c r="UMU3236" s="112" t="s">
        <v>1</v>
      </c>
      <c r="UMV3236" s="112" t="s">
        <v>2</v>
      </c>
      <c r="UMW3236" s="112" t="s">
        <v>3</v>
      </c>
      <c r="UMX3236" s="112" t="s">
        <v>50</v>
      </c>
      <c r="UMY3236" s="112" t="s">
        <v>52</v>
      </c>
      <c r="UMZ3236" s="112" t="s">
        <v>13</v>
      </c>
      <c r="UNA3236" s="235" t="s">
        <v>189</v>
      </c>
      <c r="UNB3236" s="112" t="s">
        <v>0</v>
      </c>
      <c r="UNC3236" s="112" t="s">
        <v>1</v>
      </c>
      <c r="UND3236" s="112" t="s">
        <v>2</v>
      </c>
      <c r="UNE3236" s="112" t="s">
        <v>3</v>
      </c>
      <c r="UNF3236" s="112" t="s">
        <v>50</v>
      </c>
      <c r="UNG3236" s="112" t="s">
        <v>52</v>
      </c>
      <c r="UNH3236" s="112" t="s">
        <v>13</v>
      </c>
      <c r="UNI3236" s="235" t="s">
        <v>189</v>
      </c>
      <c r="UNJ3236" s="112" t="s">
        <v>0</v>
      </c>
      <c r="UNK3236" s="112" t="s">
        <v>1</v>
      </c>
      <c r="UNL3236" s="112" t="s">
        <v>2</v>
      </c>
      <c r="UNM3236" s="112" t="s">
        <v>3</v>
      </c>
      <c r="UNN3236" s="112" t="s">
        <v>50</v>
      </c>
      <c r="UNO3236" s="112" t="s">
        <v>52</v>
      </c>
      <c r="UNP3236" s="112" t="s">
        <v>13</v>
      </c>
      <c r="UNQ3236" s="235" t="s">
        <v>189</v>
      </c>
      <c r="UNR3236" s="112" t="s">
        <v>0</v>
      </c>
      <c r="UNS3236" s="112" t="s">
        <v>1</v>
      </c>
      <c r="UNT3236" s="112" t="s">
        <v>2</v>
      </c>
      <c r="UNU3236" s="112" t="s">
        <v>3</v>
      </c>
      <c r="UNV3236" s="112" t="s">
        <v>50</v>
      </c>
      <c r="UNW3236" s="112" t="s">
        <v>52</v>
      </c>
      <c r="UNX3236" s="112" t="s">
        <v>13</v>
      </c>
      <c r="UNY3236" s="235" t="s">
        <v>189</v>
      </c>
      <c r="UNZ3236" s="112" t="s">
        <v>0</v>
      </c>
      <c r="UOA3236" s="112" t="s">
        <v>1</v>
      </c>
      <c r="UOB3236" s="112" t="s">
        <v>2</v>
      </c>
      <c r="UOC3236" s="112" t="s">
        <v>3</v>
      </c>
      <c r="UOD3236" s="112" t="s">
        <v>50</v>
      </c>
      <c r="UOE3236" s="112" t="s">
        <v>52</v>
      </c>
      <c r="UOF3236" s="112" t="s">
        <v>13</v>
      </c>
      <c r="UOG3236" s="235" t="s">
        <v>189</v>
      </c>
      <c r="UOH3236" s="112" t="s">
        <v>0</v>
      </c>
      <c r="UOI3236" s="112" t="s">
        <v>1</v>
      </c>
      <c r="UOJ3236" s="112" t="s">
        <v>2</v>
      </c>
      <c r="UOK3236" s="112" t="s">
        <v>3</v>
      </c>
      <c r="UOL3236" s="112" t="s">
        <v>50</v>
      </c>
      <c r="UOM3236" s="112" t="s">
        <v>52</v>
      </c>
      <c r="UON3236" s="112" t="s">
        <v>13</v>
      </c>
      <c r="UOO3236" s="235" t="s">
        <v>189</v>
      </c>
      <c r="UOP3236" s="112" t="s">
        <v>0</v>
      </c>
      <c r="UOQ3236" s="112" t="s">
        <v>1</v>
      </c>
      <c r="UOR3236" s="112" t="s">
        <v>2</v>
      </c>
      <c r="UOS3236" s="112" t="s">
        <v>3</v>
      </c>
      <c r="UOT3236" s="112" t="s">
        <v>50</v>
      </c>
      <c r="UOU3236" s="112" t="s">
        <v>52</v>
      </c>
      <c r="UOV3236" s="112" t="s">
        <v>13</v>
      </c>
      <c r="UOW3236" s="235" t="s">
        <v>189</v>
      </c>
      <c r="UOX3236" s="112" t="s">
        <v>0</v>
      </c>
      <c r="UOY3236" s="112" t="s">
        <v>1</v>
      </c>
      <c r="UOZ3236" s="112" t="s">
        <v>2</v>
      </c>
      <c r="UPA3236" s="112" t="s">
        <v>3</v>
      </c>
      <c r="UPB3236" s="112" t="s">
        <v>50</v>
      </c>
      <c r="UPC3236" s="112" t="s">
        <v>52</v>
      </c>
      <c r="UPD3236" s="112" t="s">
        <v>13</v>
      </c>
      <c r="UPE3236" s="235" t="s">
        <v>189</v>
      </c>
      <c r="UPF3236" s="112" t="s">
        <v>0</v>
      </c>
      <c r="UPG3236" s="112" t="s">
        <v>1</v>
      </c>
      <c r="UPH3236" s="112" t="s">
        <v>2</v>
      </c>
      <c r="UPI3236" s="112" t="s">
        <v>3</v>
      </c>
      <c r="UPJ3236" s="112" t="s">
        <v>50</v>
      </c>
      <c r="UPK3236" s="112" t="s">
        <v>52</v>
      </c>
      <c r="UPL3236" s="112" t="s">
        <v>13</v>
      </c>
      <c r="UPM3236" s="235" t="s">
        <v>189</v>
      </c>
      <c r="UPN3236" s="112" t="s">
        <v>0</v>
      </c>
      <c r="UPO3236" s="112" t="s">
        <v>1</v>
      </c>
      <c r="UPP3236" s="112" t="s">
        <v>2</v>
      </c>
      <c r="UPQ3236" s="112" t="s">
        <v>3</v>
      </c>
      <c r="UPR3236" s="112" t="s">
        <v>50</v>
      </c>
      <c r="UPS3236" s="112" t="s">
        <v>52</v>
      </c>
      <c r="UPT3236" s="112" t="s">
        <v>13</v>
      </c>
      <c r="UPU3236" s="235" t="s">
        <v>189</v>
      </c>
      <c r="UPV3236" s="112" t="s">
        <v>0</v>
      </c>
      <c r="UPW3236" s="112" t="s">
        <v>1</v>
      </c>
      <c r="UPX3236" s="112" t="s">
        <v>2</v>
      </c>
      <c r="UPY3236" s="112" t="s">
        <v>3</v>
      </c>
      <c r="UPZ3236" s="112" t="s">
        <v>50</v>
      </c>
      <c r="UQA3236" s="112" t="s">
        <v>52</v>
      </c>
      <c r="UQB3236" s="112" t="s">
        <v>13</v>
      </c>
      <c r="UQC3236" s="235" t="s">
        <v>189</v>
      </c>
      <c r="UQD3236" s="112" t="s">
        <v>0</v>
      </c>
      <c r="UQE3236" s="112" t="s">
        <v>1</v>
      </c>
      <c r="UQF3236" s="112" t="s">
        <v>2</v>
      </c>
      <c r="UQG3236" s="112" t="s">
        <v>3</v>
      </c>
      <c r="UQH3236" s="112" t="s">
        <v>50</v>
      </c>
      <c r="UQI3236" s="112" t="s">
        <v>52</v>
      </c>
      <c r="UQJ3236" s="112" t="s">
        <v>13</v>
      </c>
      <c r="UQK3236" s="235" t="s">
        <v>189</v>
      </c>
      <c r="UQL3236" s="112" t="s">
        <v>0</v>
      </c>
      <c r="UQM3236" s="112" t="s">
        <v>1</v>
      </c>
      <c r="UQN3236" s="112" t="s">
        <v>2</v>
      </c>
      <c r="UQO3236" s="112" t="s">
        <v>3</v>
      </c>
      <c r="UQP3236" s="112" t="s">
        <v>50</v>
      </c>
      <c r="UQQ3236" s="112" t="s">
        <v>52</v>
      </c>
      <c r="UQR3236" s="112" t="s">
        <v>13</v>
      </c>
      <c r="UQS3236" s="235" t="s">
        <v>189</v>
      </c>
      <c r="UQT3236" s="112" t="s">
        <v>0</v>
      </c>
      <c r="UQU3236" s="112" t="s">
        <v>1</v>
      </c>
      <c r="UQV3236" s="112" t="s">
        <v>2</v>
      </c>
      <c r="UQW3236" s="112" t="s">
        <v>3</v>
      </c>
      <c r="UQX3236" s="112" t="s">
        <v>50</v>
      </c>
      <c r="UQY3236" s="112" t="s">
        <v>52</v>
      </c>
      <c r="UQZ3236" s="112" t="s">
        <v>13</v>
      </c>
      <c r="URA3236" s="235" t="s">
        <v>189</v>
      </c>
      <c r="URB3236" s="112" t="s">
        <v>0</v>
      </c>
      <c r="URC3236" s="112" t="s">
        <v>1</v>
      </c>
      <c r="URD3236" s="112" t="s">
        <v>2</v>
      </c>
      <c r="URE3236" s="112" t="s">
        <v>3</v>
      </c>
      <c r="URF3236" s="112" t="s">
        <v>50</v>
      </c>
      <c r="URG3236" s="112" t="s">
        <v>52</v>
      </c>
      <c r="URH3236" s="112" t="s">
        <v>13</v>
      </c>
      <c r="URI3236" s="235" t="s">
        <v>189</v>
      </c>
      <c r="URJ3236" s="112" t="s">
        <v>0</v>
      </c>
      <c r="URK3236" s="112" t="s">
        <v>1</v>
      </c>
      <c r="URL3236" s="112" t="s">
        <v>2</v>
      </c>
      <c r="URM3236" s="112" t="s">
        <v>3</v>
      </c>
      <c r="URN3236" s="112" t="s">
        <v>50</v>
      </c>
      <c r="URO3236" s="112" t="s">
        <v>52</v>
      </c>
      <c r="URP3236" s="112" t="s">
        <v>13</v>
      </c>
      <c r="URQ3236" s="235" t="s">
        <v>189</v>
      </c>
      <c r="URR3236" s="112" t="s">
        <v>0</v>
      </c>
      <c r="URS3236" s="112" t="s">
        <v>1</v>
      </c>
      <c r="URT3236" s="112" t="s">
        <v>2</v>
      </c>
      <c r="URU3236" s="112" t="s">
        <v>3</v>
      </c>
      <c r="URV3236" s="112" t="s">
        <v>50</v>
      </c>
      <c r="URW3236" s="112" t="s">
        <v>52</v>
      </c>
      <c r="URX3236" s="112" t="s">
        <v>13</v>
      </c>
      <c r="URY3236" s="235" t="s">
        <v>189</v>
      </c>
      <c r="URZ3236" s="112" t="s">
        <v>0</v>
      </c>
      <c r="USA3236" s="112" t="s">
        <v>1</v>
      </c>
      <c r="USB3236" s="112" t="s">
        <v>2</v>
      </c>
      <c r="USC3236" s="112" t="s">
        <v>3</v>
      </c>
      <c r="USD3236" s="112" t="s">
        <v>50</v>
      </c>
      <c r="USE3236" s="112" t="s">
        <v>52</v>
      </c>
      <c r="USF3236" s="112" t="s">
        <v>13</v>
      </c>
      <c r="USG3236" s="235" t="s">
        <v>189</v>
      </c>
      <c r="USH3236" s="112" t="s">
        <v>0</v>
      </c>
      <c r="USI3236" s="112" t="s">
        <v>1</v>
      </c>
      <c r="USJ3236" s="112" t="s">
        <v>2</v>
      </c>
      <c r="USK3236" s="112" t="s">
        <v>3</v>
      </c>
      <c r="USL3236" s="112" t="s">
        <v>50</v>
      </c>
      <c r="USM3236" s="112" t="s">
        <v>52</v>
      </c>
      <c r="USN3236" s="112" t="s">
        <v>13</v>
      </c>
      <c r="USO3236" s="235" t="s">
        <v>189</v>
      </c>
      <c r="USP3236" s="112" t="s">
        <v>0</v>
      </c>
      <c r="USQ3236" s="112" t="s">
        <v>1</v>
      </c>
      <c r="USR3236" s="112" t="s">
        <v>2</v>
      </c>
      <c r="USS3236" s="112" t="s">
        <v>3</v>
      </c>
      <c r="UST3236" s="112" t="s">
        <v>50</v>
      </c>
      <c r="USU3236" s="112" t="s">
        <v>52</v>
      </c>
      <c r="USV3236" s="112" t="s">
        <v>13</v>
      </c>
      <c r="USW3236" s="235" t="s">
        <v>189</v>
      </c>
      <c r="USX3236" s="112" t="s">
        <v>0</v>
      </c>
      <c r="USY3236" s="112" t="s">
        <v>1</v>
      </c>
      <c r="USZ3236" s="112" t="s">
        <v>2</v>
      </c>
      <c r="UTA3236" s="112" t="s">
        <v>3</v>
      </c>
      <c r="UTB3236" s="112" t="s">
        <v>50</v>
      </c>
      <c r="UTC3236" s="112" t="s">
        <v>52</v>
      </c>
      <c r="UTD3236" s="112" t="s">
        <v>13</v>
      </c>
      <c r="UTE3236" s="235" t="s">
        <v>189</v>
      </c>
      <c r="UTF3236" s="112" t="s">
        <v>0</v>
      </c>
      <c r="UTG3236" s="112" t="s">
        <v>1</v>
      </c>
      <c r="UTH3236" s="112" t="s">
        <v>2</v>
      </c>
      <c r="UTI3236" s="112" t="s">
        <v>3</v>
      </c>
      <c r="UTJ3236" s="112" t="s">
        <v>50</v>
      </c>
      <c r="UTK3236" s="112" t="s">
        <v>52</v>
      </c>
      <c r="UTL3236" s="112" t="s">
        <v>13</v>
      </c>
      <c r="UTM3236" s="235" t="s">
        <v>189</v>
      </c>
      <c r="UTN3236" s="112" t="s">
        <v>0</v>
      </c>
      <c r="UTO3236" s="112" t="s">
        <v>1</v>
      </c>
      <c r="UTP3236" s="112" t="s">
        <v>2</v>
      </c>
      <c r="UTQ3236" s="112" t="s">
        <v>3</v>
      </c>
      <c r="UTR3236" s="112" t="s">
        <v>50</v>
      </c>
      <c r="UTS3236" s="112" t="s">
        <v>52</v>
      </c>
      <c r="UTT3236" s="112" t="s">
        <v>13</v>
      </c>
      <c r="UTU3236" s="235" t="s">
        <v>189</v>
      </c>
      <c r="UTV3236" s="112" t="s">
        <v>0</v>
      </c>
      <c r="UTW3236" s="112" t="s">
        <v>1</v>
      </c>
      <c r="UTX3236" s="112" t="s">
        <v>2</v>
      </c>
      <c r="UTY3236" s="112" t="s">
        <v>3</v>
      </c>
      <c r="UTZ3236" s="112" t="s">
        <v>50</v>
      </c>
      <c r="UUA3236" s="112" t="s">
        <v>52</v>
      </c>
      <c r="UUB3236" s="112" t="s">
        <v>13</v>
      </c>
      <c r="UUC3236" s="235" t="s">
        <v>189</v>
      </c>
      <c r="UUD3236" s="112" t="s">
        <v>0</v>
      </c>
      <c r="UUE3236" s="112" t="s">
        <v>1</v>
      </c>
      <c r="UUF3236" s="112" t="s">
        <v>2</v>
      </c>
      <c r="UUG3236" s="112" t="s">
        <v>3</v>
      </c>
      <c r="UUH3236" s="112" t="s">
        <v>50</v>
      </c>
      <c r="UUI3236" s="112" t="s">
        <v>52</v>
      </c>
      <c r="UUJ3236" s="112" t="s">
        <v>13</v>
      </c>
      <c r="UUK3236" s="235" t="s">
        <v>189</v>
      </c>
      <c r="UUL3236" s="112" t="s">
        <v>0</v>
      </c>
      <c r="UUM3236" s="112" t="s">
        <v>1</v>
      </c>
      <c r="UUN3236" s="112" t="s">
        <v>2</v>
      </c>
      <c r="UUO3236" s="112" t="s">
        <v>3</v>
      </c>
      <c r="UUP3236" s="112" t="s">
        <v>50</v>
      </c>
      <c r="UUQ3236" s="112" t="s">
        <v>52</v>
      </c>
      <c r="UUR3236" s="112" t="s">
        <v>13</v>
      </c>
      <c r="UUS3236" s="235" t="s">
        <v>189</v>
      </c>
      <c r="UUT3236" s="112" t="s">
        <v>0</v>
      </c>
      <c r="UUU3236" s="112" t="s">
        <v>1</v>
      </c>
      <c r="UUV3236" s="112" t="s">
        <v>2</v>
      </c>
      <c r="UUW3236" s="112" t="s">
        <v>3</v>
      </c>
      <c r="UUX3236" s="112" t="s">
        <v>50</v>
      </c>
      <c r="UUY3236" s="112" t="s">
        <v>52</v>
      </c>
      <c r="UUZ3236" s="112" t="s">
        <v>13</v>
      </c>
      <c r="UVA3236" s="235" t="s">
        <v>189</v>
      </c>
      <c r="UVB3236" s="112" t="s">
        <v>0</v>
      </c>
      <c r="UVC3236" s="112" t="s">
        <v>1</v>
      </c>
      <c r="UVD3236" s="112" t="s">
        <v>2</v>
      </c>
      <c r="UVE3236" s="112" t="s">
        <v>3</v>
      </c>
      <c r="UVF3236" s="112" t="s">
        <v>50</v>
      </c>
      <c r="UVG3236" s="112" t="s">
        <v>52</v>
      </c>
      <c r="UVH3236" s="112" t="s">
        <v>13</v>
      </c>
      <c r="UVI3236" s="235" t="s">
        <v>189</v>
      </c>
      <c r="UVJ3236" s="112" t="s">
        <v>0</v>
      </c>
      <c r="UVK3236" s="112" t="s">
        <v>1</v>
      </c>
      <c r="UVL3236" s="112" t="s">
        <v>2</v>
      </c>
      <c r="UVM3236" s="112" t="s">
        <v>3</v>
      </c>
      <c r="UVN3236" s="112" t="s">
        <v>50</v>
      </c>
      <c r="UVO3236" s="112" t="s">
        <v>52</v>
      </c>
      <c r="UVP3236" s="112" t="s">
        <v>13</v>
      </c>
      <c r="UVQ3236" s="235" t="s">
        <v>189</v>
      </c>
      <c r="UVR3236" s="112" t="s">
        <v>0</v>
      </c>
      <c r="UVS3236" s="112" t="s">
        <v>1</v>
      </c>
      <c r="UVT3236" s="112" t="s">
        <v>2</v>
      </c>
      <c r="UVU3236" s="112" t="s">
        <v>3</v>
      </c>
      <c r="UVV3236" s="112" t="s">
        <v>50</v>
      </c>
      <c r="UVW3236" s="112" t="s">
        <v>52</v>
      </c>
      <c r="UVX3236" s="112" t="s">
        <v>13</v>
      </c>
      <c r="UVY3236" s="235" t="s">
        <v>189</v>
      </c>
      <c r="UVZ3236" s="112" t="s">
        <v>0</v>
      </c>
      <c r="UWA3236" s="112" t="s">
        <v>1</v>
      </c>
      <c r="UWB3236" s="112" t="s">
        <v>2</v>
      </c>
      <c r="UWC3236" s="112" t="s">
        <v>3</v>
      </c>
      <c r="UWD3236" s="112" t="s">
        <v>50</v>
      </c>
      <c r="UWE3236" s="112" t="s">
        <v>52</v>
      </c>
      <c r="UWF3236" s="112" t="s">
        <v>13</v>
      </c>
      <c r="UWG3236" s="235" t="s">
        <v>189</v>
      </c>
      <c r="UWH3236" s="112" t="s">
        <v>0</v>
      </c>
      <c r="UWI3236" s="112" t="s">
        <v>1</v>
      </c>
      <c r="UWJ3236" s="112" t="s">
        <v>2</v>
      </c>
      <c r="UWK3236" s="112" t="s">
        <v>3</v>
      </c>
      <c r="UWL3236" s="112" t="s">
        <v>50</v>
      </c>
      <c r="UWM3236" s="112" t="s">
        <v>52</v>
      </c>
      <c r="UWN3236" s="112" t="s">
        <v>13</v>
      </c>
      <c r="UWO3236" s="235" t="s">
        <v>189</v>
      </c>
      <c r="UWP3236" s="112" t="s">
        <v>0</v>
      </c>
      <c r="UWQ3236" s="112" t="s">
        <v>1</v>
      </c>
      <c r="UWR3236" s="112" t="s">
        <v>2</v>
      </c>
      <c r="UWS3236" s="112" t="s">
        <v>3</v>
      </c>
      <c r="UWT3236" s="112" t="s">
        <v>50</v>
      </c>
      <c r="UWU3236" s="112" t="s">
        <v>52</v>
      </c>
      <c r="UWV3236" s="112" t="s">
        <v>13</v>
      </c>
      <c r="UWW3236" s="235" t="s">
        <v>189</v>
      </c>
      <c r="UWX3236" s="112" t="s">
        <v>0</v>
      </c>
      <c r="UWY3236" s="112" t="s">
        <v>1</v>
      </c>
      <c r="UWZ3236" s="112" t="s">
        <v>2</v>
      </c>
      <c r="UXA3236" s="112" t="s">
        <v>3</v>
      </c>
      <c r="UXB3236" s="112" t="s">
        <v>50</v>
      </c>
      <c r="UXC3236" s="112" t="s">
        <v>52</v>
      </c>
      <c r="UXD3236" s="112" t="s">
        <v>13</v>
      </c>
      <c r="UXE3236" s="235" t="s">
        <v>189</v>
      </c>
      <c r="UXF3236" s="112" t="s">
        <v>0</v>
      </c>
      <c r="UXG3236" s="112" t="s">
        <v>1</v>
      </c>
      <c r="UXH3236" s="112" t="s">
        <v>2</v>
      </c>
      <c r="UXI3236" s="112" t="s">
        <v>3</v>
      </c>
      <c r="UXJ3236" s="112" t="s">
        <v>50</v>
      </c>
      <c r="UXK3236" s="112" t="s">
        <v>52</v>
      </c>
      <c r="UXL3236" s="112" t="s">
        <v>13</v>
      </c>
      <c r="UXM3236" s="235" t="s">
        <v>189</v>
      </c>
      <c r="UXN3236" s="112" t="s">
        <v>0</v>
      </c>
      <c r="UXO3236" s="112" t="s">
        <v>1</v>
      </c>
      <c r="UXP3236" s="112" t="s">
        <v>2</v>
      </c>
      <c r="UXQ3236" s="112" t="s">
        <v>3</v>
      </c>
      <c r="UXR3236" s="112" t="s">
        <v>50</v>
      </c>
      <c r="UXS3236" s="112" t="s">
        <v>52</v>
      </c>
      <c r="UXT3236" s="112" t="s">
        <v>13</v>
      </c>
      <c r="UXU3236" s="235" t="s">
        <v>189</v>
      </c>
      <c r="UXV3236" s="112" t="s">
        <v>0</v>
      </c>
      <c r="UXW3236" s="112" t="s">
        <v>1</v>
      </c>
      <c r="UXX3236" s="112" t="s">
        <v>2</v>
      </c>
      <c r="UXY3236" s="112" t="s">
        <v>3</v>
      </c>
      <c r="UXZ3236" s="112" t="s">
        <v>50</v>
      </c>
      <c r="UYA3236" s="112" t="s">
        <v>52</v>
      </c>
      <c r="UYB3236" s="112" t="s">
        <v>13</v>
      </c>
      <c r="UYC3236" s="235" t="s">
        <v>189</v>
      </c>
      <c r="UYD3236" s="112" t="s">
        <v>0</v>
      </c>
      <c r="UYE3236" s="112" t="s">
        <v>1</v>
      </c>
      <c r="UYF3236" s="112" t="s">
        <v>2</v>
      </c>
      <c r="UYG3236" s="112" t="s">
        <v>3</v>
      </c>
      <c r="UYH3236" s="112" t="s">
        <v>50</v>
      </c>
      <c r="UYI3236" s="112" t="s">
        <v>52</v>
      </c>
      <c r="UYJ3236" s="112" t="s">
        <v>13</v>
      </c>
      <c r="UYK3236" s="235" t="s">
        <v>189</v>
      </c>
      <c r="UYL3236" s="112" t="s">
        <v>0</v>
      </c>
      <c r="UYM3236" s="112" t="s">
        <v>1</v>
      </c>
      <c r="UYN3236" s="112" t="s">
        <v>2</v>
      </c>
      <c r="UYO3236" s="112" t="s">
        <v>3</v>
      </c>
      <c r="UYP3236" s="112" t="s">
        <v>50</v>
      </c>
      <c r="UYQ3236" s="112" t="s">
        <v>52</v>
      </c>
      <c r="UYR3236" s="112" t="s">
        <v>13</v>
      </c>
      <c r="UYS3236" s="235" t="s">
        <v>189</v>
      </c>
      <c r="UYT3236" s="112" t="s">
        <v>0</v>
      </c>
      <c r="UYU3236" s="112" t="s">
        <v>1</v>
      </c>
      <c r="UYV3236" s="112" t="s">
        <v>2</v>
      </c>
      <c r="UYW3236" s="112" t="s">
        <v>3</v>
      </c>
      <c r="UYX3236" s="112" t="s">
        <v>50</v>
      </c>
      <c r="UYY3236" s="112" t="s">
        <v>52</v>
      </c>
      <c r="UYZ3236" s="112" t="s">
        <v>13</v>
      </c>
      <c r="UZA3236" s="235" t="s">
        <v>189</v>
      </c>
      <c r="UZB3236" s="112" t="s">
        <v>0</v>
      </c>
      <c r="UZC3236" s="112" t="s">
        <v>1</v>
      </c>
      <c r="UZD3236" s="112" t="s">
        <v>2</v>
      </c>
      <c r="UZE3236" s="112" t="s">
        <v>3</v>
      </c>
      <c r="UZF3236" s="112" t="s">
        <v>50</v>
      </c>
      <c r="UZG3236" s="112" t="s">
        <v>52</v>
      </c>
      <c r="UZH3236" s="112" t="s">
        <v>13</v>
      </c>
      <c r="UZI3236" s="235" t="s">
        <v>189</v>
      </c>
      <c r="UZJ3236" s="112" t="s">
        <v>0</v>
      </c>
      <c r="UZK3236" s="112" t="s">
        <v>1</v>
      </c>
      <c r="UZL3236" s="112" t="s">
        <v>2</v>
      </c>
      <c r="UZM3236" s="112" t="s">
        <v>3</v>
      </c>
      <c r="UZN3236" s="112" t="s">
        <v>50</v>
      </c>
      <c r="UZO3236" s="112" t="s">
        <v>52</v>
      </c>
      <c r="UZP3236" s="112" t="s">
        <v>13</v>
      </c>
      <c r="UZQ3236" s="235" t="s">
        <v>189</v>
      </c>
      <c r="UZR3236" s="112" t="s">
        <v>0</v>
      </c>
      <c r="UZS3236" s="112" t="s">
        <v>1</v>
      </c>
      <c r="UZT3236" s="112" t="s">
        <v>2</v>
      </c>
      <c r="UZU3236" s="112" t="s">
        <v>3</v>
      </c>
      <c r="UZV3236" s="112" t="s">
        <v>50</v>
      </c>
      <c r="UZW3236" s="112" t="s">
        <v>52</v>
      </c>
      <c r="UZX3236" s="112" t="s">
        <v>13</v>
      </c>
      <c r="UZY3236" s="235" t="s">
        <v>189</v>
      </c>
      <c r="UZZ3236" s="112" t="s">
        <v>0</v>
      </c>
      <c r="VAA3236" s="112" t="s">
        <v>1</v>
      </c>
      <c r="VAB3236" s="112" t="s">
        <v>2</v>
      </c>
      <c r="VAC3236" s="112" t="s">
        <v>3</v>
      </c>
      <c r="VAD3236" s="112" t="s">
        <v>50</v>
      </c>
      <c r="VAE3236" s="112" t="s">
        <v>52</v>
      </c>
      <c r="VAF3236" s="112" t="s">
        <v>13</v>
      </c>
      <c r="VAG3236" s="235" t="s">
        <v>189</v>
      </c>
      <c r="VAH3236" s="112" t="s">
        <v>0</v>
      </c>
      <c r="VAI3236" s="112" t="s">
        <v>1</v>
      </c>
      <c r="VAJ3236" s="112" t="s">
        <v>2</v>
      </c>
      <c r="VAK3236" s="112" t="s">
        <v>3</v>
      </c>
      <c r="VAL3236" s="112" t="s">
        <v>50</v>
      </c>
      <c r="VAM3236" s="112" t="s">
        <v>52</v>
      </c>
      <c r="VAN3236" s="112" t="s">
        <v>13</v>
      </c>
      <c r="VAO3236" s="235" t="s">
        <v>189</v>
      </c>
      <c r="VAP3236" s="112" t="s">
        <v>0</v>
      </c>
      <c r="VAQ3236" s="112" t="s">
        <v>1</v>
      </c>
      <c r="VAR3236" s="112" t="s">
        <v>2</v>
      </c>
      <c r="VAS3236" s="112" t="s">
        <v>3</v>
      </c>
      <c r="VAT3236" s="112" t="s">
        <v>50</v>
      </c>
      <c r="VAU3236" s="112" t="s">
        <v>52</v>
      </c>
      <c r="VAV3236" s="112" t="s">
        <v>13</v>
      </c>
      <c r="VAW3236" s="235" t="s">
        <v>189</v>
      </c>
      <c r="VAX3236" s="112" t="s">
        <v>0</v>
      </c>
      <c r="VAY3236" s="112" t="s">
        <v>1</v>
      </c>
      <c r="VAZ3236" s="112" t="s">
        <v>2</v>
      </c>
      <c r="VBA3236" s="112" t="s">
        <v>3</v>
      </c>
      <c r="VBB3236" s="112" t="s">
        <v>50</v>
      </c>
      <c r="VBC3236" s="112" t="s">
        <v>52</v>
      </c>
      <c r="VBD3236" s="112" t="s">
        <v>13</v>
      </c>
      <c r="VBE3236" s="235" t="s">
        <v>189</v>
      </c>
      <c r="VBF3236" s="112" t="s">
        <v>0</v>
      </c>
      <c r="VBG3236" s="112" t="s">
        <v>1</v>
      </c>
      <c r="VBH3236" s="112" t="s">
        <v>2</v>
      </c>
      <c r="VBI3236" s="112" t="s">
        <v>3</v>
      </c>
      <c r="VBJ3236" s="112" t="s">
        <v>50</v>
      </c>
      <c r="VBK3236" s="112" t="s">
        <v>52</v>
      </c>
      <c r="VBL3236" s="112" t="s">
        <v>13</v>
      </c>
      <c r="VBM3236" s="235" t="s">
        <v>189</v>
      </c>
      <c r="VBN3236" s="112" t="s">
        <v>0</v>
      </c>
      <c r="VBO3236" s="112" t="s">
        <v>1</v>
      </c>
      <c r="VBP3236" s="112" t="s">
        <v>2</v>
      </c>
      <c r="VBQ3236" s="112" t="s">
        <v>3</v>
      </c>
      <c r="VBR3236" s="112" t="s">
        <v>50</v>
      </c>
      <c r="VBS3236" s="112" t="s">
        <v>52</v>
      </c>
      <c r="VBT3236" s="112" t="s">
        <v>13</v>
      </c>
      <c r="VBU3236" s="235" t="s">
        <v>189</v>
      </c>
      <c r="VBV3236" s="112" t="s">
        <v>0</v>
      </c>
      <c r="VBW3236" s="112" t="s">
        <v>1</v>
      </c>
      <c r="VBX3236" s="112" t="s">
        <v>2</v>
      </c>
      <c r="VBY3236" s="112" t="s">
        <v>3</v>
      </c>
      <c r="VBZ3236" s="112" t="s">
        <v>50</v>
      </c>
      <c r="VCA3236" s="112" t="s">
        <v>52</v>
      </c>
      <c r="VCB3236" s="112" t="s">
        <v>13</v>
      </c>
      <c r="VCC3236" s="235" t="s">
        <v>189</v>
      </c>
      <c r="VCD3236" s="112" t="s">
        <v>0</v>
      </c>
      <c r="VCE3236" s="112" t="s">
        <v>1</v>
      </c>
      <c r="VCF3236" s="112" t="s">
        <v>2</v>
      </c>
      <c r="VCG3236" s="112" t="s">
        <v>3</v>
      </c>
      <c r="VCH3236" s="112" t="s">
        <v>50</v>
      </c>
      <c r="VCI3236" s="112" t="s">
        <v>52</v>
      </c>
      <c r="VCJ3236" s="112" t="s">
        <v>13</v>
      </c>
      <c r="VCK3236" s="235" t="s">
        <v>189</v>
      </c>
      <c r="VCL3236" s="112" t="s">
        <v>0</v>
      </c>
      <c r="VCM3236" s="112" t="s">
        <v>1</v>
      </c>
      <c r="VCN3236" s="112" t="s">
        <v>2</v>
      </c>
      <c r="VCO3236" s="112" t="s">
        <v>3</v>
      </c>
      <c r="VCP3236" s="112" t="s">
        <v>50</v>
      </c>
      <c r="VCQ3236" s="112" t="s">
        <v>52</v>
      </c>
      <c r="VCR3236" s="112" t="s">
        <v>13</v>
      </c>
      <c r="VCS3236" s="235" t="s">
        <v>189</v>
      </c>
      <c r="VCT3236" s="112" t="s">
        <v>0</v>
      </c>
      <c r="VCU3236" s="112" t="s">
        <v>1</v>
      </c>
      <c r="VCV3236" s="112" t="s">
        <v>2</v>
      </c>
      <c r="VCW3236" s="112" t="s">
        <v>3</v>
      </c>
      <c r="VCX3236" s="112" t="s">
        <v>50</v>
      </c>
      <c r="VCY3236" s="112" t="s">
        <v>52</v>
      </c>
      <c r="VCZ3236" s="112" t="s">
        <v>13</v>
      </c>
      <c r="VDA3236" s="235" t="s">
        <v>189</v>
      </c>
      <c r="VDB3236" s="112" t="s">
        <v>0</v>
      </c>
      <c r="VDC3236" s="112" t="s">
        <v>1</v>
      </c>
      <c r="VDD3236" s="112" t="s">
        <v>2</v>
      </c>
      <c r="VDE3236" s="112" t="s">
        <v>3</v>
      </c>
      <c r="VDF3236" s="112" t="s">
        <v>50</v>
      </c>
      <c r="VDG3236" s="112" t="s">
        <v>52</v>
      </c>
      <c r="VDH3236" s="112" t="s">
        <v>13</v>
      </c>
      <c r="VDI3236" s="235" t="s">
        <v>189</v>
      </c>
      <c r="VDJ3236" s="112" t="s">
        <v>0</v>
      </c>
      <c r="VDK3236" s="112" t="s">
        <v>1</v>
      </c>
      <c r="VDL3236" s="112" t="s">
        <v>2</v>
      </c>
      <c r="VDM3236" s="112" t="s">
        <v>3</v>
      </c>
      <c r="VDN3236" s="112" t="s">
        <v>50</v>
      </c>
      <c r="VDO3236" s="112" t="s">
        <v>52</v>
      </c>
      <c r="VDP3236" s="112" t="s">
        <v>13</v>
      </c>
      <c r="VDQ3236" s="235" t="s">
        <v>189</v>
      </c>
      <c r="VDR3236" s="112" t="s">
        <v>0</v>
      </c>
      <c r="VDS3236" s="112" t="s">
        <v>1</v>
      </c>
      <c r="VDT3236" s="112" t="s">
        <v>2</v>
      </c>
      <c r="VDU3236" s="112" t="s">
        <v>3</v>
      </c>
      <c r="VDV3236" s="112" t="s">
        <v>50</v>
      </c>
      <c r="VDW3236" s="112" t="s">
        <v>52</v>
      </c>
      <c r="VDX3236" s="112" t="s">
        <v>13</v>
      </c>
      <c r="VDY3236" s="235" t="s">
        <v>189</v>
      </c>
      <c r="VDZ3236" s="112" t="s">
        <v>0</v>
      </c>
      <c r="VEA3236" s="112" t="s">
        <v>1</v>
      </c>
      <c r="VEB3236" s="112" t="s">
        <v>2</v>
      </c>
      <c r="VEC3236" s="112" t="s">
        <v>3</v>
      </c>
      <c r="VED3236" s="112" t="s">
        <v>50</v>
      </c>
      <c r="VEE3236" s="112" t="s">
        <v>52</v>
      </c>
      <c r="VEF3236" s="112" t="s">
        <v>13</v>
      </c>
      <c r="VEG3236" s="235" t="s">
        <v>189</v>
      </c>
      <c r="VEH3236" s="112" t="s">
        <v>0</v>
      </c>
      <c r="VEI3236" s="112" t="s">
        <v>1</v>
      </c>
      <c r="VEJ3236" s="112" t="s">
        <v>2</v>
      </c>
      <c r="VEK3236" s="112" t="s">
        <v>3</v>
      </c>
      <c r="VEL3236" s="112" t="s">
        <v>50</v>
      </c>
      <c r="VEM3236" s="112" t="s">
        <v>52</v>
      </c>
      <c r="VEN3236" s="112" t="s">
        <v>13</v>
      </c>
      <c r="VEO3236" s="235" t="s">
        <v>189</v>
      </c>
      <c r="VEP3236" s="112" t="s">
        <v>0</v>
      </c>
      <c r="VEQ3236" s="112" t="s">
        <v>1</v>
      </c>
      <c r="VER3236" s="112" t="s">
        <v>2</v>
      </c>
      <c r="VES3236" s="112" t="s">
        <v>3</v>
      </c>
      <c r="VET3236" s="112" t="s">
        <v>50</v>
      </c>
      <c r="VEU3236" s="112" t="s">
        <v>52</v>
      </c>
      <c r="VEV3236" s="112" t="s">
        <v>13</v>
      </c>
      <c r="VEW3236" s="235" t="s">
        <v>189</v>
      </c>
      <c r="VEX3236" s="112" t="s">
        <v>0</v>
      </c>
      <c r="VEY3236" s="112" t="s">
        <v>1</v>
      </c>
      <c r="VEZ3236" s="112" t="s">
        <v>2</v>
      </c>
      <c r="VFA3236" s="112" t="s">
        <v>3</v>
      </c>
      <c r="VFB3236" s="112" t="s">
        <v>50</v>
      </c>
      <c r="VFC3236" s="112" t="s">
        <v>52</v>
      </c>
      <c r="VFD3236" s="112" t="s">
        <v>13</v>
      </c>
      <c r="VFE3236" s="235" t="s">
        <v>189</v>
      </c>
      <c r="VFF3236" s="112" t="s">
        <v>0</v>
      </c>
      <c r="VFG3236" s="112" t="s">
        <v>1</v>
      </c>
      <c r="VFH3236" s="112" t="s">
        <v>2</v>
      </c>
      <c r="VFI3236" s="112" t="s">
        <v>3</v>
      </c>
      <c r="VFJ3236" s="112" t="s">
        <v>50</v>
      </c>
      <c r="VFK3236" s="112" t="s">
        <v>52</v>
      </c>
      <c r="VFL3236" s="112" t="s">
        <v>13</v>
      </c>
      <c r="VFM3236" s="235" t="s">
        <v>189</v>
      </c>
      <c r="VFN3236" s="112" t="s">
        <v>0</v>
      </c>
      <c r="VFO3236" s="112" t="s">
        <v>1</v>
      </c>
      <c r="VFP3236" s="112" t="s">
        <v>2</v>
      </c>
      <c r="VFQ3236" s="112" t="s">
        <v>3</v>
      </c>
      <c r="VFR3236" s="112" t="s">
        <v>50</v>
      </c>
      <c r="VFS3236" s="112" t="s">
        <v>52</v>
      </c>
      <c r="VFT3236" s="112" t="s">
        <v>13</v>
      </c>
      <c r="VFU3236" s="235" t="s">
        <v>189</v>
      </c>
      <c r="VFV3236" s="112" t="s">
        <v>0</v>
      </c>
      <c r="VFW3236" s="112" t="s">
        <v>1</v>
      </c>
      <c r="VFX3236" s="112" t="s">
        <v>2</v>
      </c>
      <c r="VFY3236" s="112" t="s">
        <v>3</v>
      </c>
      <c r="VFZ3236" s="112" t="s">
        <v>50</v>
      </c>
      <c r="VGA3236" s="112" t="s">
        <v>52</v>
      </c>
      <c r="VGB3236" s="112" t="s">
        <v>13</v>
      </c>
      <c r="VGC3236" s="235" t="s">
        <v>189</v>
      </c>
      <c r="VGD3236" s="112" t="s">
        <v>0</v>
      </c>
      <c r="VGE3236" s="112" t="s">
        <v>1</v>
      </c>
      <c r="VGF3236" s="112" t="s">
        <v>2</v>
      </c>
      <c r="VGG3236" s="112" t="s">
        <v>3</v>
      </c>
      <c r="VGH3236" s="112" t="s">
        <v>50</v>
      </c>
      <c r="VGI3236" s="112" t="s">
        <v>52</v>
      </c>
      <c r="VGJ3236" s="112" t="s">
        <v>13</v>
      </c>
      <c r="VGK3236" s="235" t="s">
        <v>189</v>
      </c>
      <c r="VGL3236" s="112" t="s">
        <v>0</v>
      </c>
      <c r="VGM3236" s="112" t="s">
        <v>1</v>
      </c>
      <c r="VGN3236" s="112" t="s">
        <v>2</v>
      </c>
      <c r="VGO3236" s="112" t="s">
        <v>3</v>
      </c>
      <c r="VGP3236" s="112" t="s">
        <v>50</v>
      </c>
      <c r="VGQ3236" s="112" t="s">
        <v>52</v>
      </c>
      <c r="VGR3236" s="112" t="s">
        <v>13</v>
      </c>
      <c r="VGS3236" s="235" t="s">
        <v>189</v>
      </c>
      <c r="VGT3236" s="112" t="s">
        <v>0</v>
      </c>
      <c r="VGU3236" s="112" t="s">
        <v>1</v>
      </c>
      <c r="VGV3236" s="112" t="s">
        <v>2</v>
      </c>
      <c r="VGW3236" s="112" t="s">
        <v>3</v>
      </c>
      <c r="VGX3236" s="112" t="s">
        <v>50</v>
      </c>
      <c r="VGY3236" s="112" t="s">
        <v>52</v>
      </c>
      <c r="VGZ3236" s="112" t="s">
        <v>13</v>
      </c>
      <c r="VHA3236" s="235" t="s">
        <v>189</v>
      </c>
      <c r="VHB3236" s="112" t="s">
        <v>0</v>
      </c>
      <c r="VHC3236" s="112" t="s">
        <v>1</v>
      </c>
      <c r="VHD3236" s="112" t="s">
        <v>2</v>
      </c>
      <c r="VHE3236" s="112" t="s">
        <v>3</v>
      </c>
      <c r="VHF3236" s="112" t="s">
        <v>50</v>
      </c>
      <c r="VHG3236" s="112" t="s">
        <v>52</v>
      </c>
      <c r="VHH3236" s="112" t="s">
        <v>13</v>
      </c>
      <c r="VHI3236" s="235" t="s">
        <v>189</v>
      </c>
      <c r="VHJ3236" s="112" t="s">
        <v>0</v>
      </c>
      <c r="VHK3236" s="112" t="s">
        <v>1</v>
      </c>
      <c r="VHL3236" s="112" t="s">
        <v>2</v>
      </c>
      <c r="VHM3236" s="112" t="s">
        <v>3</v>
      </c>
      <c r="VHN3236" s="112" t="s">
        <v>50</v>
      </c>
      <c r="VHO3236" s="112" t="s">
        <v>52</v>
      </c>
      <c r="VHP3236" s="112" t="s">
        <v>13</v>
      </c>
      <c r="VHQ3236" s="235" t="s">
        <v>189</v>
      </c>
      <c r="VHR3236" s="112" t="s">
        <v>0</v>
      </c>
      <c r="VHS3236" s="112" t="s">
        <v>1</v>
      </c>
      <c r="VHT3236" s="112" t="s">
        <v>2</v>
      </c>
      <c r="VHU3236" s="112" t="s">
        <v>3</v>
      </c>
      <c r="VHV3236" s="112" t="s">
        <v>50</v>
      </c>
      <c r="VHW3236" s="112" t="s">
        <v>52</v>
      </c>
      <c r="VHX3236" s="112" t="s">
        <v>13</v>
      </c>
      <c r="VHY3236" s="235" t="s">
        <v>189</v>
      </c>
      <c r="VHZ3236" s="112" t="s">
        <v>0</v>
      </c>
      <c r="VIA3236" s="112" t="s">
        <v>1</v>
      </c>
      <c r="VIB3236" s="112" t="s">
        <v>2</v>
      </c>
      <c r="VIC3236" s="112" t="s">
        <v>3</v>
      </c>
      <c r="VID3236" s="112" t="s">
        <v>50</v>
      </c>
      <c r="VIE3236" s="112" t="s">
        <v>52</v>
      </c>
      <c r="VIF3236" s="112" t="s">
        <v>13</v>
      </c>
      <c r="VIG3236" s="235" t="s">
        <v>189</v>
      </c>
      <c r="VIH3236" s="112" t="s">
        <v>0</v>
      </c>
      <c r="VII3236" s="112" t="s">
        <v>1</v>
      </c>
      <c r="VIJ3236" s="112" t="s">
        <v>2</v>
      </c>
      <c r="VIK3236" s="112" t="s">
        <v>3</v>
      </c>
      <c r="VIL3236" s="112" t="s">
        <v>50</v>
      </c>
      <c r="VIM3236" s="112" t="s">
        <v>52</v>
      </c>
      <c r="VIN3236" s="112" t="s">
        <v>13</v>
      </c>
      <c r="VIO3236" s="235" t="s">
        <v>189</v>
      </c>
      <c r="VIP3236" s="112" t="s">
        <v>0</v>
      </c>
      <c r="VIQ3236" s="112" t="s">
        <v>1</v>
      </c>
      <c r="VIR3236" s="112" t="s">
        <v>2</v>
      </c>
      <c r="VIS3236" s="112" t="s">
        <v>3</v>
      </c>
      <c r="VIT3236" s="112" t="s">
        <v>50</v>
      </c>
      <c r="VIU3236" s="112" t="s">
        <v>52</v>
      </c>
      <c r="VIV3236" s="112" t="s">
        <v>13</v>
      </c>
      <c r="VIW3236" s="235" t="s">
        <v>189</v>
      </c>
      <c r="VIX3236" s="112" t="s">
        <v>0</v>
      </c>
      <c r="VIY3236" s="112" t="s">
        <v>1</v>
      </c>
      <c r="VIZ3236" s="112" t="s">
        <v>2</v>
      </c>
      <c r="VJA3236" s="112" t="s">
        <v>3</v>
      </c>
      <c r="VJB3236" s="112" t="s">
        <v>50</v>
      </c>
      <c r="VJC3236" s="112" t="s">
        <v>52</v>
      </c>
      <c r="VJD3236" s="112" t="s">
        <v>13</v>
      </c>
      <c r="VJE3236" s="235" t="s">
        <v>189</v>
      </c>
      <c r="VJF3236" s="112" t="s">
        <v>0</v>
      </c>
      <c r="VJG3236" s="112" t="s">
        <v>1</v>
      </c>
      <c r="VJH3236" s="112" t="s">
        <v>2</v>
      </c>
      <c r="VJI3236" s="112" t="s">
        <v>3</v>
      </c>
      <c r="VJJ3236" s="112" t="s">
        <v>50</v>
      </c>
      <c r="VJK3236" s="112" t="s">
        <v>52</v>
      </c>
      <c r="VJL3236" s="112" t="s">
        <v>13</v>
      </c>
      <c r="VJM3236" s="235" t="s">
        <v>189</v>
      </c>
      <c r="VJN3236" s="112" t="s">
        <v>0</v>
      </c>
      <c r="VJO3236" s="112" t="s">
        <v>1</v>
      </c>
      <c r="VJP3236" s="112" t="s">
        <v>2</v>
      </c>
      <c r="VJQ3236" s="112" t="s">
        <v>3</v>
      </c>
      <c r="VJR3236" s="112" t="s">
        <v>50</v>
      </c>
      <c r="VJS3236" s="112" t="s">
        <v>52</v>
      </c>
      <c r="VJT3236" s="112" t="s">
        <v>13</v>
      </c>
      <c r="VJU3236" s="235" t="s">
        <v>189</v>
      </c>
      <c r="VJV3236" s="112" t="s">
        <v>0</v>
      </c>
      <c r="VJW3236" s="112" t="s">
        <v>1</v>
      </c>
      <c r="VJX3236" s="112" t="s">
        <v>2</v>
      </c>
      <c r="VJY3236" s="112" t="s">
        <v>3</v>
      </c>
      <c r="VJZ3236" s="112" t="s">
        <v>50</v>
      </c>
      <c r="VKA3236" s="112" t="s">
        <v>52</v>
      </c>
      <c r="VKB3236" s="112" t="s">
        <v>13</v>
      </c>
      <c r="VKC3236" s="235" t="s">
        <v>189</v>
      </c>
      <c r="VKD3236" s="112" t="s">
        <v>0</v>
      </c>
      <c r="VKE3236" s="112" t="s">
        <v>1</v>
      </c>
      <c r="VKF3236" s="112" t="s">
        <v>2</v>
      </c>
      <c r="VKG3236" s="112" t="s">
        <v>3</v>
      </c>
      <c r="VKH3236" s="112" t="s">
        <v>50</v>
      </c>
      <c r="VKI3236" s="112" t="s">
        <v>52</v>
      </c>
      <c r="VKJ3236" s="112" t="s">
        <v>13</v>
      </c>
      <c r="VKK3236" s="235" t="s">
        <v>189</v>
      </c>
      <c r="VKL3236" s="112" t="s">
        <v>0</v>
      </c>
      <c r="VKM3236" s="112" t="s">
        <v>1</v>
      </c>
      <c r="VKN3236" s="112" t="s">
        <v>2</v>
      </c>
      <c r="VKO3236" s="112" t="s">
        <v>3</v>
      </c>
      <c r="VKP3236" s="112" t="s">
        <v>50</v>
      </c>
      <c r="VKQ3236" s="112" t="s">
        <v>52</v>
      </c>
      <c r="VKR3236" s="112" t="s">
        <v>13</v>
      </c>
      <c r="VKS3236" s="235" t="s">
        <v>189</v>
      </c>
      <c r="VKT3236" s="112" t="s">
        <v>0</v>
      </c>
      <c r="VKU3236" s="112" t="s">
        <v>1</v>
      </c>
      <c r="VKV3236" s="112" t="s">
        <v>2</v>
      </c>
      <c r="VKW3236" s="112" t="s">
        <v>3</v>
      </c>
      <c r="VKX3236" s="112" t="s">
        <v>50</v>
      </c>
      <c r="VKY3236" s="112" t="s">
        <v>52</v>
      </c>
      <c r="VKZ3236" s="112" t="s">
        <v>13</v>
      </c>
      <c r="VLA3236" s="235" t="s">
        <v>189</v>
      </c>
      <c r="VLB3236" s="112" t="s">
        <v>0</v>
      </c>
      <c r="VLC3236" s="112" t="s">
        <v>1</v>
      </c>
      <c r="VLD3236" s="112" t="s">
        <v>2</v>
      </c>
      <c r="VLE3236" s="112" t="s">
        <v>3</v>
      </c>
      <c r="VLF3236" s="112" t="s">
        <v>50</v>
      </c>
      <c r="VLG3236" s="112" t="s">
        <v>52</v>
      </c>
      <c r="VLH3236" s="112" t="s">
        <v>13</v>
      </c>
      <c r="VLI3236" s="235" t="s">
        <v>189</v>
      </c>
      <c r="VLJ3236" s="112" t="s">
        <v>0</v>
      </c>
      <c r="VLK3236" s="112" t="s">
        <v>1</v>
      </c>
      <c r="VLL3236" s="112" t="s">
        <v>2</v>
      </c>
      <c r="VLM3236" s="112" t="s">
        <v>3</v>
      </c>
      <c r="VLN3236" s="112" t="s">
        <v>50</v>
      </c>
      <c r="VLO3236" s="112" t="s">
        <v>52</v>
      </c>
      <c r="VLP3236" s="112" t="s">
        <v>13</v>
      </c>
      <c r="VLQ3236" s="235" t="s">
        <v>189</v>
      </c>
      <c r="VLR3236" s="112" t="s">
        <v>0</v>
      </c>
      <c r="VLS3236" s="112" t="s">
        <v>1</v>
      </c>
      <c r="VLT3236" s="112" t="s">
        <v>2</v>
      </c>
      <c r="VLU3236" s="112" t="s">
        <v>3</v>
      </c>
      <c r="VLV3236" s="112" t="s">
        <v>50</v>
      </c>
      <c r="VLW3236" s="112" t="s">
        <v>52</v>
      </c>
      <c r="VLX3236" s="112" t="s">
        <v>13</v>
      </c>
      <c r="VLY3236" s="235" t="s">
        <v>189</v>
      </c>
      <c r="VLZ3236" s="112" t="s">
        <v>0</v>
      </c>
      <c r="VMA3236" s="112" t="s">
        <v>1</v>
      </c>
      <c r="VMB3236" s="112" t="s">
        <v>2</v>
      </c>
      <c r="VMC3236" s="112" t="s">
        <v>3</v>
      </c>
      <c r="VMD3236" s="112" t="s">
        <v>50</v>
      </c>
      <c r="VME3236" s="112" t="s">
        <v>52</v>
      </c>
      <c r="VMF3236" s="112" t="s">
        <v>13</v>
      </c>
      <c r="VMG3236" s="235" t="s">
        <v>189</v>
      </c>
      <c r="VMH3236" s="112" t="s">
        <v>0</v>
      </c>
      <c r="VMI3236" s="112" t="s">
        <v>1</v>
      </c>
      <c r="VMJ3236" s="112" t="s">
        <v>2</v>
      </c>
      <c r="VMK3236" s="112" t="s">
        <v>3</v>
      </c>
      <c r="VML3236" s="112" t="s">
        <v>50</v>
      </c>
      <c r="VMM3236" s="112" t="s">
        <v>52</v>
      </c>
      <c r="VMN3236" s="112" t="s">
        <v>13</v>
      </c>
      <c r="VMO3236" s="235" t="s">
        <v>189</v>
      </c>
      <c r="VMP3236" s="112" t="s">
        <v>0</v>
      </c>
      <c r="VMQ3236" s="112" t="s">
        <v>1</v>
      </c>
      <c r="VMR3236" s="112" t="s">
        <v>2</v>
      </c>
      <c r="VMS3236" s="112" t="s">
        <v>3</v>
      </c>
      <c r="VMT3236" s="112" t="s">
        <v>50</v>
      </c>
      <c r="VMU3236" s="112" t="s">
        <v>52</v>
      </c>
      <c r="VMV3236" s="112" t="s">
        <v>13</v>
      </c>
      <c r="VMW3236" s="235" t="s">
        <v>189</v>
      </c>
      <c r="VMX3236" s="112" t="s">
        <v>0</v>
      </c>
      <c r="VMY3236" s="112" t="s">
        <v>1</v>
      </c>
      <c r="VMZ3236" s="112" t="s">
        <v>2</v>
      </c>
      <c r="VNA3236" s="112" t="s">
        <v>3</v>
      </c>
      <c r="VNB3236" s="112" t="s">
        <v>50</v>
      </c>
      <c r="VNC3236" s="112" t="s">
        <v>52</v>
      </c>
      <c r="VND3236" s="112" t="s">
        <v>13</v>
      </c>
      <c r="VNE3236" s="235" t="s">
        <v>189</v>
      </c>
      <c r="VNF3236" s="112" t="s">
        <v>0</v>
      </c>
      <c r="VNG3236" s="112" t="s">
        <v>1</v>
      </c>
      <c r="VNH3236" s="112" t="s">
        <v>2</v>
      </c>
      <c r="VNI3236" s="112" t="s">
        <v>3</v>
      </c>
      <c r="VNJ3236" s="112" t="s">
        <v>50</v>
      </c>
      <c r="VNK3236" s="112" t="s">
        <v>52</v>
      </c>
      <c r="VNL3236" s="112" t="s">
        <v>13</v>
      </c>
      <c r="VNM3236" s="235" t="s">
        <v>189</v>
      </c>
      <c r="VNN3236" s="112" t="s">
        <v>0</v>
      </c>
      <c r="VNO3236" s="112" t="s">
        <v>1</v>
      </c>
      <c r="VNP3236" s="112" t="s">
        <v>2</v>
      </c>
      <c r="VNQ3236" s="112" t="s">
        <v>3</v>
      </c>
      <c r="VNR3236" s="112" t="s">
        <v>50</v>
      </c>
      <c r="VNS3236" s="112" t="s">
        <v>52</v>
      </c>
      <c r="VNT3236" s="112" t="s">
        <v>13</v>
      </c>
      <c r="VNU3236" s="235" t="s">
        <v>189</v>
      </c>
      <c r="VNV3236" s="112" t="s">
        <v>0</v>
      </c>
      <c r="VNW3236" s="112" t="s">
        <v>1</v>
      </c>
      <c r="VNX3236" s="112" t="s">
        <v>2</v>
      </c>
      <c r="VNY3236" s="112" t="s">
        <v>3</v>
      </c>
      <c r="VNZ3236" s="112" t="s">
        <v>50</v>
      </c>
      <c r="VOA3236" s="112" t="s">
        <v>52</v>
      </c>
      <c r="VOB3236" s="112" t="s">
        <v>13</v>
      </c>
      <c r="VOC3236" s="235" t="s">
        <v>189</v>
      </c>
      <c r="VOD3236" s="112" t="s">
        <v>0</v>
      </c>
      <c r="VOE3236" s="112" t="s">
        <v>1</v>
      </c>
      <c r="VOF3236" s="112" t="s">
        <v>2</v>
      </c>
      <c r="VOG3236" s="112" t="s">
        <v>3</v>
      </c>
      <c r="VOH3236" s="112" t="s">
        <v>50</v>
      </c>
      <c r="VOI3236" s="112" t="s">
        <v>52</v>
      </c>
      <c r="VOJ3236" s="112" t="s">
        <v>13</v>
      </c>
      <c r="VOK3236" s="235" t="s">
        <v>189</v>
      </c>
      <c r="VOL3236" s="112" t="s">
        <v>0</v>
      </c>
      <c r="VOM3236" s="112" t="s">
        <v>1</v>
      </c>
      <c r="VON3236" s="112" t="s">
        <v>2</v>
      </c>
      <c r="VOO3236" s="112" t="s">
        <v>3</v>
      </c>
      <c r="VOP3236" s="112" t="s">
        <v>50</v>
      </c>
      <c r="VOQ3236" s="112" t="s">
        <v>52</v>
      </c>
      <c r="VOR3236" s="112" t="s">
        <v>13</v>
      </c>
      <c r="VOS3236" s="235" t="s">
        <v>189</v>
      </c>
      <c r="VOT3236" s="112" t="s">
        <v>0</v>
      </c>
      <c r="VOU3236" s="112" t="s">
        <v>1</v>
      </c>
      <c r="VOV3236" s="112" t="s">
        <v>2</v>
      </c>
      <c r="VOW3236" s="112" t="s">
        <v>3</v>
      </c>
      <c r="VOX3236" s="112" t="s">
        <v>50</v>
      </c>
      <c r="VOY3236" s="112" t="s">
        <v>52</v>
      </c>
      <c r="VOZ3236" s="112" t="s">
        <v>13</v>
      </c>
      <c r="VPA3236" s="235" t="s">
        <v>189</v>
      </c>
      <c r="VPB3236" s="112" t="s">
        <v>0</v>
      </c>
      <c r="VPC3236" s="112" t="s">
        <v>1</v>
      </c>
      <c r="VPD3236" s="112" t="s">
        <v>2</v>
      </c>
      <c r="VPE3236" s="112" t="s">
        <v>3</v>
      </c>
      <c r="VPF3236" s="112" t="s">
        <v>50</v>
      </c>
      <c r="VPG3236" s="112" t="s">
        <v>52</v>
      </c>
      <c r="VPH3236" s="112" t="s">
        <v>13</v>
      </c>
      <c r="VPI3236" s="235" t="s">
        <v>189</v>
      </c>
      <c r="VPJ3236" s="112" t="s">
        <v>0</v>
      </c>
      <c r="VPK3236" s="112" t="s">
        <v>1</v>
      </c>
      <c r="VPL3236" s="112" t="s">
        <v>2</v>
      </c>
      <c r="VPM3236" s="112" t="s">
        <v>3</v>
      </c>
      <c r="VPN3236" s="112" t="s">
        <v>50</v>
      </c>
      <c r="VPO3236" s="112" t="s">
        <v>52</v>
      </c>
      <c r="VPP3236" s="112" t="s">
        <v>13</v>
      </c>
      <c r="VPQ3236" s="235" t="s">
        <v>189</v>
      </c>
      <c r="VPR3236" s="112" t="s">
        <v>0</v>
      </c>
      <c r="VPS3236" s="112" t="s">
        <v>1</v>
      </c>
      <c r="VPT3236" s="112" t="s">
        <v>2</v>
      </c>
      <c r="VPU3236" s="112" t="s">
        <v>3</v>
      </c>
      <c r="VPV3236" s="112" t="s">
        <v>50</v>
      </c>
      <c r="VPW3236" s="112" t="s">
        <v>52</v>
      </c>
      <c r="VPX3236" s="112" t="s">
        <v>13</v>
      </c>
      <c r="VPY3236" s="235" t="s">
        <v>189</v>
      </c>
      <c r="VPZ3236" s="112" t="s">
        <v>0</v>
      </c>
      <c r="VQA3236" s="112" t="s">
        <v>1</v>
      </c>
      <c r="VQB3236" s="112" t="s">
        <v>2</v>
      </c>
      <c r="VQC3236" s="112" t="s">
        <v>3</v>
      </c>
      <c r="VQD3236" s="112" t="s">
        <v>50</v>
      </c>
      <c r="VQE3236" s="112" t="s">
        <v>52</v>
      </c>
      <c r="VQF3236" s="112" t="s">
        <v>13</v>
      </c>
      <c r="VQG3236" s="235" t="s">
        <v>189</v>
      </c>
      <c r="VQH3236" s="112" t="s">
        <v>0</v>
      </c>
      <c r="VQI3236" s="112" t="s">
        <v>1</v>
      </c>
      <c r="VQJ3236" s="112" t="s">
        <v>2</v>
      </c>
      <c r="VQK3236" s="112" t="s">
        <v>3</v>
      </c>
      <c r="VQL3236" s="112" t="s">
        <v>50</v>
      </c>
      <c r="VQM3236" s="112" t="s">
        <v>52</v>
      </c>
      <c r="VQN3236" s="112" t="s">
        <v>13</v>
      </c>
      <c r="VQO3236" s="235" t="s">
        <v>189</v>
      </c>
      <c r="VQP3236" s="112" t="s">
        <v>0</v>
      </c>
      <c r="VQQ3236" s="112" t="s">
        <v>1</v>
      </c>
      <c r="VQR3236" s="112" t="s">
        <v>2</v>
      </c>
      <c r="VQS3236" s="112" t="s">
        <v>3</v>
      </c>
      <c r="VQT3236" s="112" t="s">
        <v>50</v>
      </c>
      <c r="VQU3236" s="112" t="s">
        <v>52</v>
      </c>
      <c r="VQV3236" s="112" t="s">
        <v>13</v>
      </c>
      <c r="VQW3236" s="235" t="s">
        <v>189</v>
      </c>
      <c r="VQX3236" s="112" t="s">
        <v>0</v>
      </c>
      <c r="VQY3236" s="112" t="s">
        <v>1</v>
      </c>
      <c r="VQZ3236" s="112" t="s">
        <v>2</v>
      </c>
      <c r="VRA3236" s="112" t="s">
        <v>3</v>
      </c>
      <c r="VRB3236" s="112" t="s">
        <v>50</v>
      </c>
      <c r="VRC3236" s="112" t="s">
        <v>52</v>
      </c>
      <c r="VRD3236" s="112" t="s">
        <v>13</v>
      </c>
      <c r="VRE3236" s="235" t="s">
        <v>189</v>
      </c>
      <c r="VRF3236" s="112" t="s">
        <v>0</v>
      </c>
      <c r="VRG3236" s="112" t="s">
        <v>1</v>
      </c>
      <c r="VRH3236" s="112" t="s">
        <v>2</v>
      </c>
      <c r="VRI3236" s="112" t="s">
        <v>3</v>
      </c>
      <c r="VRJ3236" s="112" t="s">
        <v>50</v>
      </c>
      <c r="VRK3236" s="112" t="s">
        <v>52</v>
      </c>
      <c r="VRL3236" s="112" t="s">
        <v>13</v>
      </c>
      <c r="VRM3236" s="235" t="s">
        <v>189</v>
      </c>
      <c r="VRN3236" s="112" t="s">
        <v>0</v>
      </c>
      <c r="VRO3236" s="112" t="s">
        <v>1</v>
      </c>
      <c r="VRP3236" s="112" t="s">
        <v>2</v>
      </c>
      <c r="VRQ3236" s="112" t="s">
        <v>3</v>
      </c>
      <c r="VRR3236" s="112" t="s">
        <v>50</v>
      </c>
      <c r="VRS3236" s="112" t="s">
        <v>52</v>
      </c>
      <c r="VRT3236" s="112" t="s">
        <v>13</v>
      </c>
      <c r="VRU3236" s="235" t="s">
        <v>189</v>
      </c>
      <c r="VRV3236" s="112" t="s">
        <v>0</v>
      </c>
      <c r="VRW3236" s="112" t="s">
        <v>1</v>
      </c>
      <c r="VRX3236" s="112" t="s">
        <v>2</v>
      </c>
      <c r="VRY3236" s="112" t="s">
        <v>3</v>
      </c>
      <c r="VRZ3236" s="112" t="s">
        <v>50</v>
      </c>
      <c r="VSA3236" s="112" t="s">
        <v>52</v>
      </c>
      <c r="VSB3236" s="112" t="s">
        <v>13</v>
      </c>
      <c r="VSC3236" s="235" t="s">
        <v>189</v>
      </c>
      <c r="VSD3236" s="112" t="s">
        <v>0</v>
      </c>
      <c r="VSE3236" s="112" t="s">
        <v>1</v>
      </c>
      <c r="VSF3236" s="112" t="s">
        <v>2</v>
      </c>
      <c r="VSG3236" s="112" t="s">
        <v>3</v>
      </c>
      <c r="VSH3236" s="112" t="s">
        <v>50</v>
      </c>
      <c r="VSI3236" s="112" t="s">
        <v>52</v>
      </c>
      <c r="VSJ3236" s="112" t="s">
        <v>13</v>
      </c>
      <c r="VSK3236" s="235" t="s">
        <v>189</v>
      </c>
      <c r="VSL3236" s="112" t="s">
        <v>0</v>
      </c>
      <c r="VSM3236" s="112" t="s">
        <v>1</v>
      </c>
      <c r="VSN3236" s="112" t="s">
        <v>2</v>
      </c>
      <c r="VSO3236" s="112" t="s">
        <v>3</v>
      </c>
      <c r="VSP3236" s="112" t="s">
        <v>50</v>
      </c>
      <c r="VSQ3236" s="112" t="s">
        <v>52</v>
      </c>
      <c r="VSR3236" s="112" t="s">
        <v>13</v>
      </c>
      <c r="VSS3236" s="235" t="s">
        <v>189</v>
      </c>
      <c r="VST3236" s="112" t="s">
        <v>0</v>
      </c>
      <c r="VSU3236" s="112" t="s">
        <v>1</v>
      </c>
      <c r="VSV3236" s="112" t="s">
        <v>2</v>
      </c>
      <c r="VSW3236" s="112" t="s">
        <v>3</v>
      </c>
      <c r="VSX3236" s="112" t="s">
        <v>50</v>
      </c>
      <c r="VSY3236" s="112" t="s">
        <v>52</v>
      </c>
      <c r="VSZ3236" s="112" t="s">
        <v>13</v>
      </c>
      <c r="VTA3236" s="235" t="s">
        <v>189</v>
      </c>
      <c r="VTB3236" s="112" t="s">
        <v>0</v>
      </c>
      <c r="VTC3236" s="112" t="s">
        <v>1</v>
      </c>
      <c r="VTD3236" s="112" t="s">
        <v>2</v>
      </c>
      <c r="VTE3236" s="112" t="s">
        <v>3</v>
      </c>
      <c r="VTF3236" s="112" t="s">
        <v>50</v>
      </c>
      <c r="VTG3236" s="112" t="s">
        <v>52</v>
      </c>
      <c r="VTH3236" s="112" t="s">
        <v>13</v>
      </c>
      <c r="VTI3236" s="235" t="s">
        <v>189</v>
      </c>
      <c r="VTJ3236" s="112" t="s">
        <v>0</v>
      </c>
      <c r="VTK3236" s="112" t="s">
        <v>1</v>
      </c>
      <c r="VTL3236" s="112" t="s">
        <v>2</v>
      </c>
      <c r="VTM3236" s="112" t="s">
        <v>3</v>
      </c>
      <c r="VTN3236" s="112" t="s">
        <v>50</v>
      </c>
      <c r="VTO3236" s="112" t="s">
        <v>52</v>
      </c>
      <c r="VTP3236" s="112" t="s">
        <v>13</v>
      </c>
      <c r="VTQ3236" s="235" t="s">
        <v>189</v>
      </c>
      <c r="VTR3236" s="112" t="s">
        <v>0</v>
      </c>
      <c r="VTS3236" s="112" t="s">
        <v>1</v>
      </c>
      <c r="VTT3236" s="112" t="s">
        <v>2</v>
      </c>
      <c r="VTU3236" s="112" t="s">
        <v>3</v>
      </c>
      <c r="VTV3236" s="112" t="s">
        <v>50</v>
      </c>
      <c r="VTW3236" s="112" t="s">
        <v>52</v>
      </c>
      <c r="VTX3236" s="112" t="s">
        <v>13</v>
      </c>
      <c r="VTY3236" s="235" t="s">
        <v>189</v>
      </c>
      <c r="VTZ3236" s="112" t="s">
        <v>0</v>
      </c>
      <c r="VUA3236" s="112" t="s">
        <v>1</v>
      </c>
      <c r="VUB3236" s="112" t="s">
        <v>2</v>
      </c>
      <c r="VUC3236" s="112" t="s">
        <v>3</v>
      </c>
      <c r="VUD3236" s="112" t="s">
        <v>50</v>
      </c>
      <c r="VUE3236" s="112" t="s">
        <v>52</v>
      </c>
      <c r="VUF3236" s="112" t="s">
        <v>13</v>
      </c>
      <c r="VUG3236" s="235" t="s">
        <v>189</v>
      </c>
      <c r="VUH3236" s="112" t="s">
        <v>0</v>
      </c>
      <c r="VUI3236" s="112" t="s">
        <v>1</v>
      </c>
      <c r="VUJ3236" s="112" t="s">
        <v>2</v>
      </c>
      <c r="VUK3236" s="112" t="s">
        <v>3</v>
      </c>
      <c r="VUL3236" s="112" t="s">
        <v>50</v>
      </c>
      <c r="VUM3236" s="112" t="s">
        <v>52</v>
      </c>
      <c r="VUN3236" s="112" t="s">
        <v>13</v>
      </c>
      <c r="VUO3236" s="235" t="s">
        <v>189</v>
      </c>
      <c r="VUP3236" s="112" t="s">
        <v>0</v>
      </c>
      <c r="VUQ3236" s="112" t="s">
        <v>1</v>
      </c>
      <c r="VUR3236" s="112" t="s">
        <v>2</v>
      </c>
      <c r="VUS3236" s="112" t="s">
        <v>3</v>
      </c>
      <c r="VUT3236" s="112" t="s">
        <v>50</v>
      </c>
      <c r="VUU3236" s="112" t="s">
        <v>52</v>
      </c>
      <c r="VUV3236" s="112" t="s">
        <v>13</v>
      </c>
      <c r="VUW3236" s="235" t="s">
        <v>189</v>
      </c>
      <c r="VUX3236" s="112" t="s">
        <v>0</v>
      </c>
      <c r="VUY3236" s="112" t="s">
        <v>1</v>
      </c>
      <c r="VUZ3236" s="112" t="s">
        <v>2</v>
      </c>
      <c r="VVA3236" s="112" t="s">
        <v>3</v>
      </c>
      <c r="VVB3236" s="112" t="s">
        <v>50</v>
      </c>
      <c r="VVC3236" s="112" t="s">
        <v>52</v>
      </c>
      <c r="VVD3236" s="112" t="s">
        <v>13</v>
      </c>
      <c r="VVE3236" s="235" t="s">
        <v>189</v>
      </c>
      <c r="VVF3236" s="112" t="s">
        <v>0</v>
      </c>
      <c r="VVG3236" s="112" t="s">
        <v>1</v>
      </c>
      <c r="VVH3236" s="112" t="s">
        <v>2</v>
      </c>
      <c r="VVI3236" s="112" t="s">
        <v>3</v>
      </c>
      <c r="VVJ3236" s="112" t="s">
        <v>50</v>
      </c>
      <c r="VVK3236" s="112" t="s">
        <v>52</v>
      </c>
      <c r="VVL3236" s="112" t="s">
        <v>13</v>
      </c>
      <c r="VVM3236" s="235" t="s">
        <v>189</v>
      </c>
      <c r="VVN3236" s="112" t="s">
        <v>0</v>
      </c>
      <c r="VVO3236" s="112" t="s">
        <v>1</v>
      </c>
      <c r="VVP3236" s="112" t="s">
        <v>2</v>
      </c>
      <c r="VVQ3236" s="112" t="s">
        <v>3</v>
      </c>
      <c r="VVR3236" s="112" t="s">
        <v>50</v>
      </c>
      <c r="VVS3236" s="112" t="s">
        <v>52</v>
      </c>
      <c r="VVT3236" s="112" t="s">
        <v>13</v>
      </c>
      <c r="VVU3236" s="235" t="s">
        <v>189</v>
      </c>
      <c r="VVV3236" s="112" t="s">
        <v>0</v>
      </c>
      <c r="VVW3236" s="112" t="s">
        <v>1</v>
      </c>
      <c r="VVX3236" s="112" t="s">
        <v>2</v>
      </c>
      <c r="VVY3236" s="112" t="s">
        <v>3</v>
      </c>
      <c r="VVZ3236" s="112" t="s">
        <v>50</v>
      </c>
      <c r="VWA3236" s="112" t="s">
        <v>52</v>
      </c>
      <c r="VWB3236" s="112" t="s">
        <v>13</v>
      </c>
      <c r="VWC3236" s="235" t="s">
        <v>189</v>
      </c>
      <c r="VWD3236" s="112" t="s">
        <v>0</v>
      </c>
      <c r="VWE3236" s="112" t="s">
        <v>1</v>
      </c>
      <c r="VWF3236" s="112" t="s">
        <v>2</v>
      </c>
      <c r="VWG3236" s="112" t="s">
        <v>3</v>
      </c>
      <c r="VWH3236" s="112" t="s">
        <v>50</v>
      </c>
      <c r="VWI3236" s="112" t="s">
        <v>52</v>
      </c>
      <c r="VWJ3236" s="112" t="s">
        <v>13</v>
      </c>
      <c r="VWK3236" s="235" t="s">
        <v>189</v>
      </c>
      <c r="VWL3236" s="112" t="s">
        <v>0</v>
      </c>
      <c r="VWM3236" s="112" t="s">
        <v>1</v>
      </c>
      <c r="VWN3236" s="112" t="s">
        <v>2</v>
      </c>
      <c r="VWO3236" s="112" t="s">
        <v>3</v>
      </c>
      <c r="VWP3236" s="112" t="s">
        <v>50</v>
      </c>
      <c r="VWQ3236" s="112" t="s">
        <v>52</v>
      </c>
      <c r="VWR3236" s="112" t="s">
        <v>13</v>
      </c>
      <c r="VWS3236" s="235" t="s">
        <v>189</v>
      </c>
      <c r="VWT3236" s="112" t="s">
        <v>0</v>
      </c>
      <c r="VWU3236" s="112" t="s">
        <v>1</v>
      </c>
      <c r="VWV3236" s="112" t="s">
        <v>2</v>
      </c>
      <c r="VWW3236" s="112" t="s">
        <v>3</v>
      </c>
      <c r="VWX3236" s="112" t="s">
        <v>50</v>
      </c>
      <c r="VWY3236" s="112" t="s">
        <v>52</v>
      </c>
      <c r="VWZ3236" s="112" t="s">
        <v>13</v>
      </c>
      <c r="VXA3236" s="235" t="s">
        <v>189</v>
      </c>
      <c r="VXB3236" s="112" t="s">
        <v>0</v>
      </c>
      <c r="VXC3236" s="112" t="s">
        <v>1</v>
      </c>
      <c r="VXD3236" s="112" t="s">
        <v>2</v>
      </c>
      <c r="VXE3236" s="112" t="s">
        <v>3</v>
      </c>
      <c r="VXF3236" s="112" t="s">
        <v>50</v>
      </c>
      <c r="VXG3236" s="112" t="s">
        <v>52</v>
      </c>
      <c r="VXH3236" s="112" t="s">
        <v>13</v>
      </c>
      <c r="VXI3236" s="235" t="s">
        <v>189</v>
      </c>
      <c r="VXJ3236" s="112" t="s">
        <v>0</v>
      </c>
      <c r="VXK3236" s="112" t="s">
        <v>1</v>
      </c>
      <c r="VXL3236" s="112" t="s">
        <v>2</v>
      </c>
      <c r="VXM3236" s="112" t="s">
        <v>3</v>
      </c>
      <c r="VXN3236" s="112" t="s">
        <v>50</v>
      </c>
      <c r="VXO3236" s="112" t="s">
        <v>52</v>
      </c>
      <c r="VXP3236" s="112" t="s">
        <v>13</v>
      </c>
      <c r="VXQ3236" s="235" t="s">
        <v>189</v>
      </c>
      <c r="VXR3236" s="112" t="s">
        <v>0</v>
      </c>
      <c r="VXS3236" s="112" t="s">
        <v>1</v>
      </c>
      <c r="VXT3236" s="112" t="s">
        <v>2</v>
      </c>
      <c r="VXU3236" s="112" t="s">
        <v>3</v>
      </c>
      <c r="VXV3236" s="112" t="s">
        <v>50</v>
      </c>
      <c r="VXW3236" s="112" t="s">
        <v>52</v>
      </c>
      <c r="VXX3236" s="112" t="s">
        <v>13</v>
      </c>
      <c r="VXY3236" s="235" t="s">
        <v>189</v>
      </c>
      <c r="VXZ3236" s="112" t="s">
        <v>0</v>
      </c>
      <c r="VYA3236" s="112" t="s">
        <v>1</v>
      </c>
      <c r="VYB3236" s="112" t="s">
        <v>2</v>
      </c>
      <c r="VYC3236" s="112" t="s">
        <v>3</v>
      </c>
      <c r="VYD3236" s="112" t="s">
        <v>50</v>
      </c>
      <c r="VYE3236" s="112" t="s">
        <v>52</v>
      </c>
      <c r="VYF3236" s="112" t="s">
        <v>13</v>
      </c>
      <c r="VYG3236" s="235" t="s">
        <v>189</v>
      </c>
      <c r="VYH3236" s="112" t="s">
        <v>0</v>
      </c>
      <c r="VYI3236" s="112" t="s">
        <v>1</v>
      </c>
      <c r="VYJ3236" s="112" t="s">
        <v>2</v>
      </c>
      <c r="VYK3236" s="112" t="s">
        <v>3</v>
      </c>
      <c r="VYL3236" s="112" t="s">
        <v>50</v>
      </c>
      <c r="VYM3236" s="112" t="s">
        <v>52</v>
      </c>
      <c r="VYN3236" s="112" t="s">
        <v>13</v>
      </c>
      <c r="VYO3236" s="235" t="s">
        <v>189</v>
      </c>
      <c r="VYP3236" s="112" t="s">
        <v>0</v>
      </c>
      <c r="VYQ3236" s="112" t="s">
        <v>1</v>
      </c>
      <c r="VYR3236" s="112" t="s">
        <v>2</v>
      </c>
      <c r="VYS3236" s="112" t="s">
        <v>3</v>
      </c>
      <c r="VYT3236" s="112" t="s">
        <v>50</v>
      </c>
      <c r="VYU3236" s="112" t="s">
        <v>52</v>
      </c>
      <c r="VYV3236" s="112" t="s">
        <v>13</v>
      </c>
      <c r="VYW3236" s="235" t="s">
        <v>189</v>
      </c>
      <c r="VYX3236" s="112" t="s">
        <v>0</v>
      </c>
      <c r="VYY3236" s="112" t="s">
        <v>1</v>
      </c>
      <c r="VYZ3236" s="112" t="s">
        <v>2</v>
      </c>
      <c r="VZA3236" s="112" t="s">
        <v>3</v>
      </c>
      <c r="VZB3236" s="112" t="s">
        <v>50</v>
      </c>
      <c r="VZC3236" s="112" t="s">
        <v>52</v>
      </c>
      <c r="VZD3236" s="112" t="s">
        <v>13</v>
      </c>
      <c r="VZE3236" s="235" t="s">
        <v>189</v>
      </c>
      <c r="VZF3236" s="112" t="s">
        <v>0</v>
      </c>
      <c r="VZG3236" s="112" t="s">
        <v>1</v>
      </c>
      <c r="VZH3236" s="112" t="s">
        <v>2</v>
      </c>
      <c r="VZI3236" s="112" t="s">
        <v>3</v>
      </c>
      <c r="VZJ3236" s="112" t="s">
        <v>50</v>
      </c>
      <c r="VZK3236" s="112" t="s">
        <v>52</v>
      </c>
      <c r="VZL3236" s="112" t="s">
        <v>13</v>
      </c>
      <c r="VZM3236" s="235" t="s">
        <v>189</v>
      </c>
      <c r="VZN3236" s="112" t="s">
        <v>0</v>
      </c>
      <c r="VZO3236" s="112" t="s">
        <v>1</v>
      </c>
      <c r="VZP3236" s="112" t="s">
        <v>2</v>
      </c>
      <c r="VZQ3236" s="112" t="s">
        <v>3</v>
      </c>
      <c r="VZR3236" s="112" t="s">
        <v>50</v>
      </c>
      <c r="VZS3236" s="112" t="s">
        <v>52</v>
      </c>
      <c r="VZT3236" s="112" t="s">
        <v>13</v>
      </c>
      <c r="VZU3236" s="235" t="s">
        <v>189</v>
      </c>
      <c r="VZV3236" s="112" t="s">
        <v>0</v>
      </c>
      <c r="VZW3236" s="112" t="s">
        <v>1</v>
      </c>
      <c r="VZX3236" s="112" t="s">
        <v>2</v>
      </c>
      <c r="VZY3236" s="112" t="s">
        <v>3</v>
      </c>
      <c r="VZZ3236" s="112" t="s">
        <v>50</v>
      </c>
      <c r="WAA3236" s="112" t="s">
        <v>52</v>
      </c>
      <c r="WAB3236" s="112" t="s">
        <v>13</v>
      </c>
      <c r="WAC3236" s="235" t="s">
        <v>189</v>
      </c>
      <c r="WAD3236" s="112" t="s">
        <v>0</v>
      </c>
      <c r="WAE3236" s="112" t="s">
        <v>1</v>
      </c>
      <c r="WAF3236" s="112" t="s">
        <v>2</v>
      </c>
      <c r="WAG3236" s="112" t="s">
        <v>3</v>
      </c>
      <c r="WAH3236" s="112" t="s">
        <v>50</v>
      </c>
      <c r="WAI3236" s="112" t="s">
        <v>52</v>
      </c>
      <c r="WAJ3236" s="112" t="s">
        <v>13</v>
      </c>
      <c r="WAK3236" s="235" t="s">
        <v>189</v>
      </c>
      <c r="WAL3236" s="112" t="s">
        <v>0</v>
      </c>
      <c r="WAM3236" s="112" t="s">
        <v>1</v>
      </c>
      <c r="WAN3236" s="112" t="s">
        <v>2</v>
      </c>
      <c r="WAO3236" s="112" t="s">
        <v>3</v>
      </c>
      <c r="WAP3236" s="112" t="s">
        <v>50</v>
      </c>
      <c r="WAQ3236" s="112" t="s">
        <v>52</v>
      </c>
      <c r="WAR3236" s="112" t="s">
        <v>13</v>
      </c>
      <c r="WAS3236" s="235" t="s">
        <v>189</v>
      </c>
      <c r="WAT3236" s="112" t="s">
        <v>0</v>
      </c>
      <c r="WAU3236" s="112" t="s">
        <v>1</v>
      </c>
      <c r="WAV3236" s="112" t="s">
        <v>2</v>
      </c>
      <c r="WAW3236" s="112" t="s">
        <v>3</v>
      </c>
      <c r="WAX3236" s="112" t="s">
        <v>50</v>
      </c>
      <c r="WAY3236" s="112" t="s">
        <v>52</v>
      </c>
      <c r="WAZ3236" s="112" t="s">
        <v>13</v>
      </c>
      <c r="WBA3236" s="235" t="s">
        <v>189</v>
      </c>
      <c r="WBB3236" s="112" t="s">
        <v>0</v>
      </c>
      <c r="WBC3236" s="112" t="s">
        <v>1</v>
      </c>
      <c r="WBD3236" s="112" t="s">
        <v>2</v>
      </c>
      <c r="WBE3236" s="112" t="s">
        <v>3</v>
      </c>
      <c r="WBF3236" s="112" t="s">
        <v>50</v>
      </c>
      <c r="WBG3236" s="112" t="s">
        <v>52</v>
      </c>
      <c r="WBH3236" s="112" t="s">
        <v>13</v>
      </c>
      <c r="WBI3236" s="235" t="s">
        <v>189</v>
      </c>
      <c r="WBJ3236" s="112" t="s">
        <v>0</v>
      </c>
      <c r="WBK3236" s="112" t="s">
        <v>1</v>
      </c>
      <c r="WBL3236" s="112" t="s">
        <v>2</v>
      </c>
      <c r="WBM3236" s="112" t="s">
        <v>3</v>
      </c>
      <c r="WBN3236" s="112" t="s">
        <v>50</v>
      </c>
      <c r="WBO3236" s="112" t="s">
        <v>52</v>
      </c>
      <c r="WBP3236" s="112" t="s">
        <v>13</v>
      </c>
      <c r="WBQ3236" s="235" t="s">
        <v>189</v>
      </c>
      <c r="WBR3236" s="112" t="s">
        <v>0</v>
      </c>
      <c r="WBS3236" s="112" t="s">
        <v>1</v>
      </c>
      <c r="WBT3236" s="112" t="s">
        <v>2</v>
      </c>
      <c r="WBU3236" s="112" t="s">
        <v>3</v>
      </c>
      <c r="WBV3236" s="112" t="s">
        <v>50</v>
      </c>
      <c r="WBW3236" s="112" t="s">
        <v>52</v>
      </c>
      <c r="WBX3236" s="112" t="s">
        <v>13</v>
      </c>
      <c r="WBY3236" s="235" t="s">
        <v>189</v>
      </c>
      <c r="WBZ3236" s="112" t="s">
        <v>0</v>
      </c>
      <c r="WCA3236" s="112" t="s">
        <v>1</v>
      </c>
      <c r="WCB3236" s="112" t="s">
        <v>2</v>
      </c>
      <c r="WCC3236" s="112" t="s">
        <v>3</v>
      </c>
      <c r="WCD3236" s="112" t="s">
        <v>50</v>
      </c>
      <c r="WCE3236" s="112" t="s">
        <v>52</v>
      </c>
      <c r="WCF3236" s="112" t="s">
        <v>13</v>
      </c>
      <c r="WCG3236" s="235" t="s">
        <v>189</v>
      </c>
      <c r="WCH3236" s="112" t="s">
        <v>0</v>
      </c>
      <c r="WCI3236" s="112" t="s">
        <v>1</v>
      </c>
      <c r="WCJ3236" s="112" t="s">
        <v>2</v>
      </c>
      <c r="WCK3236" s="112" t="s">
        <v>3</v>
      </c>
      <c r="WCL3236" s="112" t="s">
        <v>50</v>
      </c>
      <c r="WCM3236" s="112" t="s">
        <v>52</v>
      </c>
      <c r="WCN3236" s="112" t="s">
        <v>13</v>
      </c>
      <c r="WCO3236" s="235" t="s">
        <v>189</v>
      </c>
      <c r="WCP3236" s="112" t="s">
        <v>0</v>
      </c>
      <c r="WCQ3236" s="112" t="s">
        <v>1</v>
      </c>
      <c r="WCR3236" s="112" t="s">
        <v>2</v>
      </c>
      <c r="WCS3236" s="112" t="s">
        <v>3</v>
      </c>
      <c r="WCT3236" s="112" t="s">
        <v>50</v>
      </c>
      <c r="WCU3236" s="112" t="s">
        <v>52</v>
      </c>
      <c r="WCV3236" s="112" t="s">
        <v>13</v>
      </c>
      <c r="WCW3236" s="235" t="s">
        <v>189</v>
      </c>
      <c r="WCX3236" s="112" t="s">
        <v>0</v>
      </c>
      <c r="WCY3236" s="112" t="s">
        <v>1</v>
      </c>
      <c r="WCZ3236" s="112" t="s">
        <v>2</v>
      </c>
      <c r="WDA3236" s="112" t="s">
        <v>3</v>
      </c>
      <c r="WDB3236" s="112" t="s">
        <v>50</v>
      </c>
      <c r="WDC3236" s="112" t="s">
        <v>52</v>
      </c>
      <c r="WDD3236" s="112" t="s">
        <v>13</v>
      </c>
      <c r="WDE3236" s="235" t="s">
        <v>189</v>
      </c>
      <c r="WDF3236" s="112" t="s">
        <v>0</v>
      </c>
      <c r="WDG3236" s="112" t="s">
        <v>1</v>
      </c>
      <c r="WDH3236" s="112" t="s">
        <v>2</v>
      </c>
      <c r="WDI3236" s="112" t="s">
        <v>3</v>
      </c>
      <c r="WDJ3236" s="112" t="s">
        <v>50</v>
      </c>
      <c r="WDK3236" s="112" t="s">
        <v>52</v>
      </c>
      <c r="WDL3236" s="112" t="s">
        <v>13</v>
      </c>
      <c r="WDM3236" s="235" t="s">
        <v>189</v>
      </c>
      <c r="WDN3236" s="112" t="s">
        <v>0</v>
      </c>
      <c r="WDO3236" s="112" t="s">
        <v>1</v>
      </c>
      <c r="WDP3236" s="112" t="s">
        <v>2</v>
      </c>
      <c r="WDQ3236" s="112" t="s">
        <v>3</v>
      </c>
      <c r="WDR3236" s="112" t="s">
        <v>50</v>
      </c>
      <c r="WDS3236" s="112" t="s">
        <v>52</v>
      </c>
      <c r="WDT3236" s="112" t="s">
        <v>13</v>
      </c>
      <c r="WDU3236" s="235" t="s">
        <v>189</v>
      </c>
      <c r="WDV3236" s="112" t="s">
        <v>0</v>
      </c>
      <c r="WDW3236" s="112" t="s">
        <v>1</v>
      </c>
      <c r="WDX3236" s="112" t="s">
        <v>2</v>
      </c>
      <c r="WDY3236" s="112" t="s">
        <v>3</v>
      </c>
      <c r="WDZ3236" s="112" t="s">
        <v>50</v>
      </c>
      <c r="WEA3236" s="112" t="s">
        <v>52</v>
      </c>
      <c r="WEB3236" s="112" t="s">
        <v>13</v>
      </c>
      <c r="WEC3236" s="235" t="s">
        <v>189</v>
      </c>
      <c r="WED3236" s="112" t="s">
        <v>0</v>
      </c>
      <c r="WEE3236" s="112" t="s">
        <v>1</v>
      </c>
      <c r="WEF3236" s="112" t="s">
        <v>2</v>
      </c>
      <c r="WEG3236" s="112" t="s">
        <v>3</v>
      </c>
      <c r="WEH3236" s="112" t="s">
        <v>50</v>
      </c>
      <c r="WEI3236" s="112" t="s">
        <v>52</v>
      </c>
      <c r="WEJ3236" s="112" t="s">
        <v>13</v>
      </c>
      <c r="WEK3236" s="235" t="s">
        <v>189</v>
      </c>
      <c r="WEL3236" s="112" t="s">
        <v>0</v>
      </c>
      <c r="WEM3236" s="112" t="s">
        <v>1</v>
      </c>
      <c r="WEN3236" s="112" t="s">
        <v>2</v>
      </c>
      <c r="WEO3236" s="112" t="s">
        <v>3</v>
      </c>
      <c r="WEP3236" s="112" t="s">
        <v>50</v>
      </c>
      <c r="WEQ3236" s="112" t="s">
        <v>52</v>
      </c>
      <c r="WER3236" s="112" t="s">
        <v>13</v>
      </c>
      <c r="WES3236" s="235" t="s">
        <v>189</v>
      </c>
      <c r="WET3236" s="112" t="s">
        <v>0</v>
      </c>
      <c r="WEU3236" s="112" t="s">
        <v>1</v>
      </c>
      <c r="WEV3236" s="112" t="s">
        <v>2</v>
      </c>
      <c r="WEW3236" s="112" t="s">
        <v>3</v>
      </c>
      <c r="WEX3236" s="112" t="s">
        <v>50</v>
      </c>
      <c r="WEY3236" s="112" t="s">
        <v>52</v>
      </c>
      <c r="WEZ3236" s="112" t="s">
        <v>13</v>
      </c>
      <c r="WFA3236" s="235" t="s">
        <v>189</v>
      </c>
      <c r="WFB3236" s="112" t="s">
        <v>0</v>
      </c>
      <c r="WFC3236" s="112" t="s">
        <v>1</v>
      </c>
      <c r="WFD3236" s="112" t="s">
        <v>2</v>
      </c>
      <c r="WFE3236" s="112" t="s">
        <v>3</v>
      </c>
      <c r="WFF3236" s="112" t="s">
        <v>50</v>
      </c>
      <c r="WFG3236" s="112" t="s">
        <v>52</v>
      </c>
      <c r="WFH3236" s="112" t="s">
        <v>13</v>
      </c>
      <c r="WFI3236" s="235" t="s">
        <v>189</v>
      </c>
      <c r="WFJ3236" s="112" t="s">
        <v>0</v>
      </c>
      <c r="WFK3236" s="112" t="s">
        <v>1</v>
      </c>
      <c r="WFL3236" s="112" t="s">
        <v>2</v>
      </c>
      <c r="WFM3236" s="112" t="s">
        <v>3</v>
      </c>
      <c r="WFN3236" s="112" t="s">
        <v>50</v>
      </c>
      <c r="WFO3236" s="112" t="s">
        <v>52</v>
      </c>
      <c r="WFP3236" s="112" t="s">
        <v>13</v>
      </c>
      <c r="WFQ3236" s="235" t="s">
        <v>189</v>
      </c>
      <c r="WFR3236" s="112" t="s">
        <v>0</v>
      </c>
      <c r="WFS3236" s="112" t="s">
        <v>1</v>
      </c>
      <c r="WFT3236" s="112" t="s">
        <v>2</v>
      </c>
      <c r="WFU3236" s="112" t="s">
        <v>3</v>
      </c>
      <c r="WFV3236" s="112" t="s">
        <v>50</v>
      </c>
      <c r="WFW3236" s="112" t="s">
        <v>52</v>
      </c>
      <c r="WFX3236" s="112" t="s">
        <v>13</v>
      </c>
      <c r="WFY3236" s="235" t="s">
        <v>189</v>
      </c>
      <c r="WFZ3236" s="112" t="s">
        <v>0</v>
      </c>
      <c r="WGA3236" s="112" t="s">
        <v>1</v>
      </c>
      <c r="WGB3236" s="112" t="s">
        <v>2</v>
      </c>
      <c r="WGC3236" s="112" t="s">
        <v>3</v>
      </c>
      <c r="WGD3236" s="112" t="s">
        <v>50</v>
      </c>
      <c r="WGE3236" s="112" t="s">
        <v>52</v>
      </c>
      <c r="WGF3236" s="112" t="s">
        <v>13</v>
      </c>
      <c r="WGG3236" s="235" t="s">
        <v>189</v>
      </c>
      <c r="WGH3236" s="112" t="s">
        <v>0</v>
      </c>
      <c r="WGI3236" s="112" t="s">
        <v>1</v>
      </c>
      <c r="WGJ3236" s="112" t="s">
        <v>2</v>
      </c>
      <c r="WGK3236" s="112" t="s">
        <v>3</v>
      </c>
      <c r="WGL3236" s="112" t="s">
        <v>50</v>
      </c>
      <c r="WGM3236" s="112" t="s">
        <v>52</v>
      </c>
      <c r="WGN3236" s="112" t="s">
        <v>13</v>
      </c>
      <c r="WGO3236" s="235" t="s">
        <v>189</v>
      </c>
      <c r="WGP3236" s="112" t="s">
        <v>0</v>
      </c>
      <c r="WGQ3236" s="112" t="s">
        <v>1</v>
      </c>
      <c r="WGR3236" s="112" t="s">
        <v>2</v>
      </c>
      <c r="WGS3236" s="112" t="s">
        <v>3</v>
      </c>
      <c r="WGT3236" s="112" t="s">
        <v>50</v>
      </c>
      <c r="WGU3236" s="112" t="s">
        <v>52</v>
      </c>
      <c r="WGV3236" s="112" t="s">
        <v>13</v>
      </c>
      <c r="WGW3236" s="235" t="s">
        <v>189</v>
      </c>
      <c r="WGX3236" s="112" t="s">
        <v>0</v>
      </c>
      <c r="WGY3236" s="112" t="s">
        <v>1</v>
      </c>
      <c r="WGZ3236" s="112" t="s">
        <v>2</v>
      </c>
      <c r="WHA3236" s="112" t="s">
        <v>3</v>
      </c>
      <c r="WHB3236" s="112" t="s">
        <v>50</v>
      </c>
      <c r="WHC3236" s="112" t="s">
        <v>52</v>
      </c>
      <c r="WHD3236" s="112" t="s">
        <v>13</v>
      </c>
      <c r="WHE3236" s="235" t="s">
        <v>189</v>
      </c>
      <c r="WHF3236" s="112" t="s">
        <v>0</v>
      </c>
      <c r="WHG3236" s="112" t="s">
        <v>1</v>
      </c>
      <c r="WHH3236" s="112" t="s">
        <v>2</v>
      </c>
      <c r="WHI3236" s="112" t="s">
        <v>3</v>
      </c>
      <c r="WHJ3236" s="112" t="s">
        <v>50</v>
      </c>
      <c r="WHK3236" s="112" t="s">
        <v>52</v>
      </c>
      <c r="WHL3236" s="112" t="s">
        <v>13</v>
      </c>
      <c r="WHM3236" s="235" t="s">
        <v>189</v>
      </c>
      <c r="WHN3236" s="112" t="s">
        <v>0</v>
      </c>
      <c r="WHO3236" s="112" t="s">
        <v>1</v>
      </c>
      <c r="WHP3236" s="112" t="s">
        <v>2</v>
      </c>
      <c r="WHQ3236" s="112" t="s">
        <v>3</v>
      </c>
      <c r="WHR3236" s="112" t="s">
        <v>50</v>
      </c>
      <c r="WHS3236" s="112" t="s">
        <v>52</v>
      </c>
      <c r="WHT3236" s="112" t="s">
        <v>13</v>
      </c>
      <c r="WHU3236" s="235" t="s">
        <v>189</v>
      </c>
      <c r="WHV3236" s="112" t="s">
        <v>0</v>
      </c>
      <c r="WHW3236" s="112" t="s">
        <v>1</v>
      </c>
      <c r="WHX3236" s="112" t="s">
        <v>2</v>
      </c>
      <c r="WHY3236" s="112" t="s">
        <v>3</v>
      </c>
      <c r="WHZ3236" s="112" t="s">
        <v>50</v>
      </c>
      <c r="WIA3236" s="112" t="s">
        <v>52</v>
      </c>
      <c r="WIB3236" s="112" t="s">
        <v>13</v>
      </c>
      <c r="WIC3236" s="235" t="s">
        <v>189</v>
      </c>
      <c r="WID3236" s="112" t="s">
        <v>0</v>
      </c>
      <c r="WIE3236" s="112" t="s">
        <v>1</v>
      </c>
      <c r="WIF3236" s="112" t="s">
        <v>2</v>
      </c>
      <c r="WIG3236" s="112" t="s">
        <v>3</v>
      </c>
      <c r="WIH3236" s="112" t="s">
        <v>50</v>
      </c>
      <c r="WII3236" s="112" t="s">
        <v>52</v>
      </c>
      <c r="WIJ3236" s="112" t="s">
        <v>13</v>
      </c>
      <c r="WIK3236" s="235" t="s">
        <v>189</v>
      </c>
      <c r="WIL3236" s="112" t="s">
        <v>0</v>
      </c>
      <c r="WIM3236" s="112" t="s">
        <v>1</v>
      </c>
      <c r="WIN3236" s="112" t="s">
        <v>2</v>
      </c>
      <c r="WIO3236" s="112" t="s">
        <v>3</v>
      </c>
      <c r="WIP3236" s="112" t="s">
        <v>50</v>
      </c>
      <c r="WIQ3236" s="112" t="s">
        <v>52</v>
      </c>
      <c r="WIR3236" s="112" t="s">
        <v>13</v>
      </c>
      <c r="WIS3236" s="235" t="s">
        <v>189</v>
      </c>
      <c r="WIT3236" s="112" t="s">
        <v>0</v>
      </c>
      <c r="WIU3236" s="112" t="s">
        <v>1</v>
      </c>
      <c r="WIV3236" s="112" t="s">
        <v>2</v>
      </c>
      <c r="WIW3236" s="112" t="s">
        <v>3</v>
      </c>
      <c r="WIX3236" s="112" t="s">
        <v>50</v>
      </c>
      <c r="WIY3236" s="112" t="s">
        <v>52</v>
      </c>
      <c r="WIZ3236" s="112" t="s">
        <v>13</v>
      </c>
      <c r="WJA3236" s="235" t="s">
        <v>189</v>
      </c>
      <c r="WJB3236" s="112" t="s">
        <v>0</v>
      </c>
      <c r="WJC3236" s="112" t="s">
        <v>1</v>
      </c>
      <c r="WJD3236" s="112" t="s">
        <v>2</v>
      </c>
      <c r="WJE3236" s="112" t="s">
        <v>3</v>
      </c>
      <c r="WJF3236" s="112" t="s">
        <v>50</v>
      </c>
      <c r="WJG3236" s="112" t="s">
        <v>52</v>
      </c>
      <c r="WJH3236" s="112" t="s">
        <v>13</v>
      </c>
      <c r="WJI3236" s="235" t="s">
        <v>189</v>
      </c>
      <c r="WJJ3236" s="112" t="s">
        <v>0</v>
      </c>
      <c r="WJK3236" s="112" t="s">
        <v>1</v>
      </c>
      <c r="WJL3236" s="112" t="s">
        <v>2</v>
      </c>
      <c r="WJM3236" s="112" t="s">
        <v>3</v>
      </c>
      <c r="WJN3236" s="112" t="s">
        <v>50</v>
      </c>
      <c r="WJO3236" s="112" t="s">
        <v>52</v>
      </c>
      <c r="WJP3236" s="112" t="s">
        <v>13</v>
      </c>
      <c r="WJQ3236" s="235" t="s">
        <v>189</v>
      </c>
      <c r="WJR3236" s="112" t="s">
        <v>0</v>
      </c>
      <c r="WJS3236" s="112" t="s">
        <v>1</v>
      </c>
      <c r="WJT3236" s="112" t="s">
        <v>2</v>
      </c>
      <c r="WJU3236" s="112" t="s">
        <v>3</v>
      </c>
      <c r="WJV3236" s="112" t="s">
        <v>50</v>
      </c>
      <c r="WJW3236" s="112" t="s">
        <v>52</v>
      </c>
      <c r="WJX3236" s="112" t="s">
        <v>13</v>
      </c>
      <c r="WJY3236" s="235" t="s">
        <v>189</v>
      </c>
      <c r="WJZ3236" s="112" t="s">
        <v>0</v>
      </c>
      <c r="WKA3236" s="112" t="s">
        <v>1</v>
      </c>
      <c r="WKB3236" s="112" t="s">
        <v>2</v>
      </c>
      <c r="WKC3236" s="112" t="s">
        <v>3</v>
      </c>
      <c r="WKD3236" s="112" t="s">
        <v>50</v>
      </c>
      <c r="WKE3236" s="112" t="s">
        <v>52</v>
      </c>
      <c r="WKF3236" s="112" t="s">
        <v>13</v>
      </c>
      <c r="WKG3236" s="235" t="s">
        <v>189</v>
      </c>
      <c r="WKH3236" s="112" t="s">
        <v>0</v>
      </c>
      <c r="WKI3236" s="112" t="s">
        <v>1</v>
      </c>
      <c r="WKJ3236" s="112" t="s">
        <v>2</v>
      </c>
      <c r="WKK3236" s="112" t="s">
        <v>3</v>
      </c>
      <c r="WKL3236" s="112" t="s">
        <v>50</v>
      </c>
      <c r="WKM3236" s="112" t="s">
        <v>52</v>
      </c>
      <c r="WKN3236" s="112" t="s">
        <v>13</v>
      </c>
      <c r="WKO3236" s="235" t="s">
        <v>189</v>
      </c>
      <c r="WKP3236" s="112" t="s">
        <v>0</v>
      </c>
      <c r="WKQ3236" s="112" t="s">
        <v>1</v>
      </c>
      <c r="WKR3236" s="112" t="s">
        <v>2</v>
      </c>
      <c r="WKS3236" s="112" t="s">
        <v>3</v>
      </c>
      <c r="WKT3236" s="112" t="s">
        <v>50</v>
      </c>
      <c r="WKU3236" s="112" t="s">
        <v>52</v>
      </c>
      <c r="WKV3236" s="112" t="s">
        <v>13</v>
      </c>
      <c r="WKW3236" s="235" t="s">
        <v>189</v>
      </c>
      <c r="WKX3236" s="112" t="s">
        <v>0</v>
      </c>
      <c r="WKY3236" s="112" t="s">
        <v>1</v>
      </c>
      <c r="WKZ3236" s="112" t="s">
        <v>2</v>
      </c>
      <c r="WLA3236" s="112" t="s">
        <v>3</v>
      </c>
      <c r="WLB3236" s="112" t="s">
        <v>50</v>
      </c>
      <c r="WLC3236" s="112" t="s">
        <v>52</v>
      </c>
      <c r="WLD3236" s="112" t="s">
        <v>13</v>
      </c>
      <c r="WLE3236" s="235" t="s">
        <v>189</v>
      </c>
      <c r="WLF3236" s="112" t="s">
        <v>0</v>
      </c>
      <c r="WLG3236" s="112" t="s">
        <v>1</v>
      </c>
      <c r="WLH3236" s="112" t="s">
        <v>2</v>
      </c>
      <c r="WLI3236" s="112" t="s">
        <v>3</v>
      </c>
      <c r="WLJ3236" s="112" t="s">
        <v>50</v>
      </c>
      <c r="WLK3236" s="112" t="s">
        <v>52</v>
      </c>
      <c r="WLL3236" s="112" t="s">
        <v>13</v>
      </c>
      <c r="WLM3236" s="235" t="s">
        <v>189</v>
      </c>
      <c r="WLN3236" s="112" t="s">
        <v>0</v>
      </c>
      <c r="WLO3236" s="112" t="s">
        <v>1</v>
      </c>
      <c r="WLP3236" s="112" t="s">
        <v>2</v>
      </c>
      <c r="WLQ3236" s="112" t="s">
        <v>3</v>
      </c>
      <c r="WLR3236" s="112" t="s">
        <v>50</v>
      </c>
      <c r="WLS3236" s="112" t="s">
        <v>52</v>
      </c>
      <c r="WLT3236" s="112" t="s">
        <v>13</v>
      </c>
      <c r="WLU3236" s="235" t="s">
        <v>189</v>
      </c>
      <c r="WLV3236" s="112" t="s">
        <v>0</v>
      </c>
      <c r="WLW3236" s="112" t="s">
        <v>1</v>
      </c>
      <c r="WLX3236" s="112" t="s">
        <v>2</v>
      </c>
      <c r="WLY3236" s="112" t="s">
        <v>3</v>
      </c>
      <c r="WLZ3236" s="112" t="s">
        <v>50</v>
      </c>
      <c r="WMA3236" s="112" t="s">
        <v>52</v>
      </c>
      <c r="WMB3236" s="112" t="s">
        <v>13</v>
      </c>
      <c r="WMC3236" s="235" t="s">
        <v>189</v>
      </c>
      <c r="WMD3236" s="112" t="s">
        <v>0</v>
      </c>
      <c r="WME3236" s="112" t="s">
        <v>1</v>
      </c>
      <c r="WMF3236" s="112" t="s">
        <v>2</v>
      </c>
      <c r="WMG3236" s="112" t="s">
        <v>3</v>
      </c>
      <c r="WMH3236" s="112" t="s">
        <v>50</v>
      </c>
      <c r="WMI3236" s="112" t="s">
        <v>52</v>
      </c>
      <c r="WMJ3236" s="112" t="s">
        <v>13</v>
      </c>
      <c r="WMK3236" s="235" t="s">
        <v>189</v>
      </c>
      <c r="WML3236" s="112" t="s">
        <v>0</v>
      </c>
      <c r="WMM3236" s="112" t="s">
        <v>1</v>
      </c>
      <c r="WMN3236" s="112" t="s">
        <v>2</v>
      </c>
      <c r="WMO3236" s="112" t="s">
        <v>3</v>
      </c>
      <c r="WMP3236" s="112" t="s">
        <v>50</v>
      </c>
      <c r="WMQ3236" s="112" t="s">
        <v>52</v>
      </c>
      <c r="WMR3236" s="112" t="s">
        <v>13</v>
      </c>
      <c r="WMS3236" s="235" t="s">
        <v>189</v>
      </c>
      <c r="WMT3236" s="112" t="s">
        <v>0</v>
      </c>
      <c r="WMU3236" s="112" t="s">
        <v>1</v>
      </c>
      <c r="WMV3236" s="112" t="s">
        <v>2</v>
      </c>
      <c r="WMW3236" s="112" t="s">
        <v>3</v>
      </c>
      <c r="WMX3236" s="112" t="s">
        <v>50</v>
      </c>
      <c r="WMY3236" s="112" t="s">
        <v>52</v>
      </c>
      <c r="WMZ3236" s="112" t="s">
        <v>13</v>
      </c>
      <c r="WNA3236" s="235" t="s">
        <v>189</v>
      </c>
      <c r="WNB3236" s="112" t="s">
        <v>0</v>
      </c>
      <c r="WNC3236" s="112" t="s">
        <v>1</v>
      </c>
      <c r="WND3236" s="112" t="s">
        <v>2</v>
      </c>
      <c r="WNE3236" s="112" t="s">
        <v>3</v>
      </c>
      <c r="WNF3236" s="112" t="s">
        <v>50</v>
      </c>
      <c r="WNG3236" s="112" t="s">
        <v>52</v>
      </c>
      <c r="WNH3236" s="112" t="s">
        <v>13</v>
      </c>
      <c r="WNI3236" s="235" t="s">
        <v>189</v>
      </c>
      <c r="WNJ3236" s="112" t="s">
        <v>0</v>
      </c>
      <c r="WNK3236" s="112" t="s">
        <v>1</v>
      </c>
      <c r="WNL3236" s="112" t="s">
        <v>2</v>
      </c>
      <c r="WNM3236" s="112" t="s">
        <v>3</v>
      </c>
      <c r="WNN3236" s="112" t="s">
        <v>50</v>
      </c>
      <c r="WNO3236" s="112" t="s">
        <v>52</v>
      </c>
      <c r="WNP3236" s="112" t="s">
        <v>13</v>
      </c>
      <c r="WNQ3236" s="235" t="s">
        <v>189</v>
      </c>
      <c r="WNR3236" s="112" t="s">
        <v>0</v>
      </c>
      <c r="WNS3236" s="112" t="s">
        <v>1</v>
      </c>
      <c r="WNT3236" s="112" t="s">
        <v>2</v>
      </c>
      <c r="WNU3236" s="112" t="s">
        <v>3</v>
      </c>
      <c r="WNV3236" s="112" t="s">
        <v>50</v>
      </c>
      <c r="WNW3236" s="112" t="s">
        <v>52</v>
      </c>
      <c r="WNX3236" s="112" t="s">
        <v>13</v>
      </c>
      <c r="WNY3236" s="235" t="s">
        <v>189</v>
      </c>
      <c r="WNZ3236" s="112" t="s">
        <v>0</v>
      </c>
      <c r="WOA3236" s="112" t="s">
        <v>1</v>
      </c>
      <c r="WOB3236" s="112" t="s">
        <v>2</v>
      </c>
      <c r="WOC3236" s="112" t="s">
        <v>3</v>
      </c>
      <c r="WOD3236" s="112" t="s">
        <v>50</v>
      </c>
      <c r="WOE3236" s="112" t="s">
        <v>52</v>
      </c>
      <c r="WOF3236" s="112" t="s">
        <v>13</v>
      </c>
      <c r="WOG3236" s="235" t="s">
        <v>189</v>
      </c>
      <c r="WOH3236" s="112" t="s">
        <v>0</v>
      </c>
      <c r="WOI3236" s="112" t="s">
        <v>1</v>
      </c>
      <c r="WOJ3236" s="112" t="s">
        <v>2</v>
      </c>
      <c r="WOK3236" s="112" t="s">
        <v>3</v>
      </c>
      <c r="WOL3236" s="112" t="s">
        <v>50</v>
      </c>
      <c r="WOM3236" s="112" t="s">
        <v>52</v>
      </c>
      <c r="WON3236" s="112" t="s">
        <v>13</v>
      </c>
      <c r="WOO3236" s="235" t="s">
        <v>189</v>
      </c>
      <c r="WOP3236" s="112" t="s">
        <v>0</v>
      </c>
      <c r="WOQ3236" s="112" t="s">
        <v>1</v>
      </c>
      <c r="WOR3236" s="112" t="s">
        <v>2</v>
      </c>
      <c r="WOS3236" s="112" t="s">
        <v>3</v>
      </c>
      <c r="WOT3236" s="112" t="s">
        <v>50</v>
      </c>
      <c r="WOU3236" s="112" t="s">
        <v>52</v>
      </c>
      <c r="WOV3236" s="112" t="s">
        <v>13</v>
      </c>
      <c r="WOW3236" s="235" t="s">
        <v>189</v>
      </c>
      <c r="WOX3236" s="112" t="s">
        <v>0</v>
      </c>
      <c r="WOY3236" s="112" t="s">
        <v>1</v>
      </c>
      <c r="WOZ3236" s="112" t="s">
        <v>2</v>
      </c>
      <c r="WPA3236" s="112" t="s">
        <v>3</v>
      </c>
      <c r="WPB3236" s="112" t="s">
        <v>50</v>
      </c>
      <c r="WPC3236" s="112" t="s">
        <v>52</v>
      </c>
      <c r="WPD3236" s="112" t="s">
        <v>13</v>
      </c>
      <c r="WPE3236" s="235" t="s">
        <v>189</v>
      </c>
      <c r="WPF3236" s="112" t="s">
        <v>0</v>
      </c>
      <c r="WPG3236" s="112" t="s">
        <v>1</v>
      </c>
      <c r="WPH3236" s="112" t="s">
        <v>2</v>
      </c>
      <c r="WPI3236" s="112" t="s">
        <v>3</v>
      </c>
      <c r="WPJ3236" s="112" t="s">
        <v>50</v>
      </c>
      <c r="WPK3236" s="112" t="s">
        <v>52</v>
      </c>
      <c r="WPL3236" s="112" t="s">
        <v>13</v>
      </c>
      <c r="WPM3236" s="235" t="s">
        <v>189</v>
      </c>
      <c r="WPN3236" s="112" t="s">
        <v>0</v>
      </c>
      <c r="WPO3236" s="112" t="s">
        <v>1</v>
      </c>
      <c r="WPP3236" s="112" t="s">
        <v>2</v>
      </c>
      <c r="WPQ3236" s="112" t="s">
        <v>3</v>
      </c>
      <c r="WPR3236" s="112" t="s">
        <v>50</v>
      </c>
      <c r="WPS3236" s="112" t="s">
        <v>52</v>
      </c>
      <c r="WPT3236" s="112" t="s">
        <v>13</v>
      </c>
      <c r="WPU3236" s="235" t="s">
        <v>189</v>
      </c>
      <c r="WPV3236" s="112" t="s">
        <v>0</v>
      </c>
      <c r="WPW3236" s="112" t="s">
        <v>1</v>
      </c>
      <c r="WPX3236" s="112" t="s">
        <v>2</v>
      </c>
      <c r="WPY3236" s="112" t="s">
        <v>3</v>
      </c>
      <c r="WPZ3236" s="112" t="s">
        <v>50</v>
      </c>
      <c r="WQA3236" s="112" t="s">
        <v>52</v>
      </c>
      <c r="WQB3236" s="112" t="s">
        <v>13</v>
      </c>
      <c r="WQC3236" s="235" t="s">
        <v>189</v>
      </c>
      <c r="WQD3236" s="112" t="s">
        <v>0</v>
      </c>
      <c r="WQE3236" s="112" t="s">
        <v>1</v>
      </c>
      <c r="WQF3236" s="112" t="s">
        <v>2</v>
      </c>
      <c r="WQG3236" s="112" t="s">
        <v>3</v>
      </c>
      <c r="WQH3236" s="112" t="s">
        <v>50</v>
      </c>
      <c r="WQI3236" s="112" t="s">
        <v>52</v>
      </c>
      <c r="WQJ3236" s="112" t="s">
        <v>13</v>
      </c>
      <c r="WQK3236" s="235" t="s">
        <v>189</v>
      </c>
      <c r="WQL3236" s="112" t="s">
        <v>0</v>
      </c>
      <c r="WQM3236" s="112" t="s">
        <v>1</v>
      </c>
      <c r="WQN3236" s="112" t="s">
        <v>2</v>
      </c>
      <c r="WQO3236" s="112" t="s">
        <v>3</v>
      </c>
      <c r="WQP3236" s="112" t="s">
        <v>50</v>
      </c>
      <c r="WQQ3236" s="112" t="s">
        <v>52</v>
      </c>
      <c r="WQR3236" s="112" t="s">
        <v>13</v>
      </c>
      <c r="WQS3236" s="235" t="s">
        <v>189</v>
      </c>
      <c r="WQT3236" s="112" t="s">
        <v>0</v>
      </c>
      <c r="WQU3236" s="112" t="s">
        <v>1</v>
      </c>
      <c r="WQV3236" s="112" t="s">
        <v>2</v>
      </c>
      <c r="WQW3236" s="112" t="s">
        <v>3</v>
      </c>
      <c r="WQX3236" s="112" t="s">
        <v>50</v>
      </c>
      <c r="WQY3236" s="112" t="s">
        <v>52</v>
      </c>
      <c r="WQZ3236" s="112" t="s">
        <v>13</v>
      </c>
      <c r="WRA3236" s="235" t="s">
        <v>189</v>
      </c>
      <c r="WRB3236" s="112" t="s">
        <v>0</v>
      </c>
      <c r="WRC3236" s="112" t="s">
        <v>1</v>
      </c>
      <c r="WRD3236" s="112" t="s">
        <v>2</v>
      </c>
      <c r="WRE3236" s="112" t="s">
        <v>3</v>
      </c>
      <c r="WRF3236" s="112" t="s">
        <v>50</v>
      </c>
      <c r="WRG3236" s="112" t="s">
        <v>52</v>
      </c>
      <c r="WRH3236" s="112" t="s">
        <v>13</v>
      </c>
      <c r="WRI3236" s="235" t="s">
        <v>189</v>
      </c>
      <c r="WRJ3236" s="112" t="s">
        <v>0</v>
      </c>
      <c r="WRK3236" s="112" t="s">
        <v>1</v>
      </c>
      <c r="WRL3236" s="112" t="s">
        <v>2</v>
      </c>
      <c r="WRM3236" s="112" t="s">
        <v>3</v>
      </c>
      <c r="WRN3236" s="112" t="s">
        <v>50</v>
      </c>
      <c r="WRO3236" s="112" t="s">
        <v>52</v>
      </c>
      <c r="WRP3236" s="112" t="s">
        <v>13</v>
      </c>
      <c r="WRQ3236" s="235" t="s">
        <v>189</v>
      </c>
      <c r="WRR3236" s="112" t="s">
        <v>0</v>
      </c>
      <c r="WRS3236" s="112" t="s">
        <v>1</v>
      </c>
      <c r="WRT3236" s="112" t="s">
        <v>2</v>
      </c>
      <c r="WRU3236" s="112" t="s">
        <v>3</v>
      </c>
      <c r="WRV3236" s="112" t="s">
        <v>50</v>
      </c>
      <c r="WRW3236" s="112" t="s">
        <v>52</v>
      </c>
      <c r="WRX3236" s="112" t="s">
        <v>13</v>
      </c>
      <c r="WRY3236" s="235" t="s">
        <v>189</v>
      </c>
      <c r="WRZ3236" s="112" t="s">
        <v>0</v>
      </c>
      <c r="WSA3236" s="112" t="s">
        <v>1</v>
      </c>
      <c r="WSB3236" s="112" t="s">
        <v>2</v>
      </c>
      <c r="WSC3236" s="112" t="s">
        <v>3</v>
      </c>
      <c r="WSD3236" s="112" t="s">
        <v>50</v>
      </c>
      <c r="WSE3236" s="112" t="s">
        <v>52</v>
      </c>
      <c r="WSF3236" s="112" t="s">
        <v>13</v>
      </c>
      <c r="WSG3236" s="235" t="s">
        <v>189</v>
      </c>
      <c r="WSH3236" s="112" t="s">
        <v>0</v>
      </c>
      <c r="WSI3236" s="112" t="s">
        <v>1</v>
      </c>
      <c r="WSJ3236" s="112" t="s">
        <v>2</v>
      </c>
      <c r="WSK3236" s="112" t="s">
        <v>3</v>
      </c>
      <c r="WSL3236" s="112" t="s">
        <v>50</v>
      </c>
      <c r="WSM3236" s="112" t="s">
        <v>52</v>
      </c>
      <c r="WSN3236" s="112" t="s">
        <v>13</v>
      </c>
      <c r="WSO3236" s="235" t="s">
        <v>189</v>
      </c>
      <c r="WSP3236" s="112" t="s">
        <v>0</v>
      </c>
      <c r="WSQ3236" s="112" t="s">
        <v>1</v>
      </c>
      <c r="WSR3236" s="112" t="s">
        <v>2</v>
      </c>
      <c r="WSS3236" s="112" t="s">
        <v>3</v>
      </c>
      <c r="WST3236" s="112" t="s">
        <v>50</v>
      </c>
      <c r="WSU3236" s="112" t="s">
        <v>52</v>
      </c>
      <c r="WSV3236" s="112" t="s">
        <v>13</v>
      </c>
      <c r="WSW3236" s="235" t="s">
        <v>189</v>
      </c>
      <c r="WSX3236" s="112" t="s">
        <v>0</v>
      </c>
      <c r="WSY3236" s="112" t="s">
        <v>1</v>
      </c>
      <c r="WSZ3236" s="112" t="s">
        <v>2</v>
      </c>
      <c r="WTA3236" s="112" t="s">
        <v>3</v>
      </c>
      <c r="WTB3236" s="112" t="s">
        <v>50</v>
      </c>
      <c r="WTC3236" s="112" t="s">
        <v>52</v>
      </c>
      <c r="WTD3236" s="112" t="s">
        <v>13</v>
      </c>
      <c r="WTE3236" s="235" t="s">
        <v>189</v>
      </c>
      <c r="WTF3236" s="112" t="s">
        <v>0</v>
      </c>
      <c r="WTG3236" s="112" t="s">
        <v>1</v>
      </c>
      <c r="WTH3236" s="112" t="s">
        <v>2</v>
      </c>
      <c r="WTI3236" s="112" t="s">
        <v>3</v>
      </c>
      <c r="WTJ3236" s="112" t="s">
        <v>50</v>
      </c>
      <c r="WTK3236" s="112" t="s">
        <v>52</v>
      </c>
      <c r="WTL3236" s="112" t="s">
        <v>13</v>
      </c>
      <c r="WTM3236" s="235" t="s">
        <v>189</v>
      </c>
      <c r="WTN3236" s="112" t="s">
        <v>0</v>
      </c>
      <c r="WTO3236" s="112" t="s">
        <v>1</v>
      </c>
      <c r="WTP3236" s="112" t="s">
        <v>2</v>
      </c>
      <c r="WTQ3236" s="112" t="s">
        <v>3</v>
      </c>
      <c r="WTR3236" s="112" t="s">
        <v>50</v>
      </c>
      <c r="WTS3236" s="112" t="s">
        <v>52</v>
      </c>
      <c r="WTT3236" s="112" t="s">
        <v>13</v>
      </c>
      <c r="WTU3236" s="235" t="s">
        <v>189</v>
      </c>
      <c r="WTV3236" s="112" t="s">
        <v>0</v>
      </c>
      <c r="WTW3236" s="112" t="s">
        <v>1</v>
      </c>
      <c r="WTX3236" s="112" t="s">
        <v>2</v>
      </c>
      <c r="WTY3236" s="112" t="s">
        <v>3</v>
      </c>
      <c r="WTZ3236" s="112" t="s">
        <v>50</v>
      </c>
      <c r="WUA3236" s="112" t="s">
        <v>52</v>
      </c>
      <c r="WUB3236" s="112" t="s">
        <v>13</v>
      </c>
      <c r="WUC3236" s="235" t="s">
        <v>189</v>
      </c>
      <c r="WUD3236" s="112" t="s">
        <v>0</v>
      </c>
      <c r="WUE3236" s="112" t="s">
        <v>1</v>
      </c>
      <c r="WUF3236" s="112" t="s">
        <v>2</v>
      </c>
      <c r="WUG3236" s="112" t="s">
        <v>3</v>
      </c>
      <c r="WUH3236" s="112" t="s">
        <v>50</v>
      </c>
      <c r="WUI3236" s="112" t="s">
        <v>52</v>
      </c>
      <c r="WUJ3236" s="112" t="s">
        <v>13</v>
      </c>
      <c r="WUK3236" s="235" t="s">
        <v>189</v>
      </c>
      <c r="WUL3236" s="112" t="s">
        <v>0</v>
      </c>
      <c r="WUM3236" s="112" t="s">
        <v>1</v>
      </c>
      <c r="WUN3236" s="112" t="s">
        <v>2</v>
      </c>
      <c r="WUO3236" s="112" t="s">
        <v>3</v>
      </c>
      <c r="WUP3236" s="112" t="s">
        <v>50</v>
      </c>
      <c r="WUQ3236" s="112" t="s">
        <v>52</v>
      </c>
      <c r="WUR3236" s="112" t="s">
        <v>13</v>
      </c>
      <c r="WUS3236" s="235" t="s">
        <v>189</v>
      </c>
      <c r="WUT3236" s="112" t="s">
        <v>0</v>
      </c>
      <c r="WUU3236" s="112" t="s">
        <v>1</v>
      </c>
      <c r="WUV3236" s="112" t="s">
        <v>2</v>
      </c>
      <c r="WUW3236" s="112" t="s">
        <v>3</v>
      </c>
      <c r="WUX3236" s="112" t="s">
        <v>50</v>
      </c>
      <c r="WUY3236" s="112" t="s">
        <v>52</v>
      </c>
      <c r="WUZ3236" s="112" t="s">
        <v>13</v>
      </c>
      <c r="WVA3236" s="235" t="s">
        <v>189</v>
      </c>
      <c r="WVB3236" s="112" t="s">
        <v>0</v>
      </c>
      <c r="WVC3236" s="112" t="s">
        <v>1</v>
      </c>
      <c r="WVD3236" s="112" t="s">
        <v>2</v>
      </c>
      <c r="WVE3236" s="112" t="s">
        <v>3</v>
      </c>
      <c r="WVF3236" s="112" t="s">
        <v>50</v>
      </c>
      <c r="WVG3236" s="112" t="s">
        <v>52</v>
      </c>
      <c r="WVH3236" s="112" t="s">
        <v>13</v>
      </c>
      <c r="WVI3236" s="235" t="s">
        <v>189</v>
      </c>
      <c r="WVJ3236" s="112" t="s">
        <v>0</v>
      </c>
      <c r="WVK3236" s="112" t="s">
        <v>1</v>
      </c>
      <c r="WVL3236" s="112" t="s">
        <v>2</v>
      </c>
      <c r="WVM3236" s="112" t="s">
        <v>3</v>
      </c>
      <c r="WVN3236" s="112" t="s">
        <v>50</v>
      </c>
      <c r="WVO3236" s="112" t="s">
        <v>52</v>
      </c>
      <c r="WVP3236" s="112" t="s">
        <v>13</v>
      </c>
      <c r="WVQ3236" s="235" t="s">
        <v>189</v>
      </c>
      <c r="WVR3236" s="112" t="s">
        <v>0</v>
      </c>
      <c r="WVS3236" s="112" t="s">
        <v>1</v>
      </c>
      <c r="WVT3236" s="112" t="s">
        <v>2</v>
      </c>
      <c r="WVU3236" s="112" t="s">
        <v>3</v>
      </c>
      <c r="WVV3236" s="112" t="s">
        <v>50</v>
      </c>
      <c r="WVW3236" s="112" t="s">
        <v>52</v>
      </c>
      <c r="WVX3236" s="112" t="s">
        <v>13</v>
      </c>
      <c r="WVY3236" s="235" t="s">
        <v>189</v>
      </c>
      <c r="WVZ3236" s="112" t="s">
        <v>0</v>
      </c>
      <c r="WWA3236" s="112" t="s">
        <v>1</v>
      </c>
      <c r="WWB3236" s="112" t="s">
        <v>2</v>
      </c>
      <c r="WWC3236" s="112" t="s">
        <v>3</v>
      </c>
      <c r="WWD3236" s="112" t="s">
        <v>50</v>
      </c>
      <c r="WWE3236" s="112" t="s">
        <v>52</v>
      </c>
      <c r="WWF3236" s="112" t="s">
        <v>13</v>
      </c>
      <c r="WWG3236" s="235" t="s">
        <v>189</v>
      </c>
      <c r="WWH3236" s="112" t="s">
        <v>0</v>
      </c>
      <c r="WWI3236" s="112" t="s">
        <v>1</v>
      </c>
      <c r="WWJ3236" s="112" t="s">
        <v>2</v>
      </c>
      <c r="WWK3236" s="112" t="s">
        <v>3</v>
      </c>
      <c r="WWL3236" s="112" t="s">
        <v>50</v>
      </c>
      <c r="WWM3236" s="112" t="s">
        <v>52</v>
      </c>
      <c r="WWN3236" s="112" t="s">
        <v>13</v>
      </c>
      <c r="WWO3236" s="235" t="s">
        <v>189</v>
      </c>
      <c r="WWP3236" s="112" t="s">
        <v>0</v>
      </c>
      <c r="WWQ3236" s="112" t="s">
        <v>1</v>
      </c>
      <c r="WWR3236" s="112" t="s">
        <v>2</v>
      </c>
      <c r="WWS3236" s="112" t="s">
        <v>3</v>
      </c>
      <c r="WWT3236" s="112" t="s">
        <v>50</v>
      </c>
      <c r="WWU3236" s="112" t="s">
        <v>52</v>
      </c>
      <c r="WWV3236" s="112" t="s">
        <v>13</v>
      </c>
      <c r="WWW3236" s="235" t="s">
        <v>189</v>
      </c>
      <c r="WWX3236" s="112" t="s">
        <v>0</v>
      </c>
      <c r="WWY3236" s="112" t="s">
        <v>1</v>
      </c>
      <c r="WWZ3236" s="112" t="s">
        <v>2</v>
      </c>
      <c r="WXA3236" s="112" t="s">
        <v>3</v>
      </c>
      <c r="WXB3236" s="112" t="s">
        <v>50</v>
      </c>
      <c r="WXC3236" s="112" t="s">
        <v>52</v>
      </c>
      <c r="WXD3236" s="112" t="s">
        <v>13</v>
      </c>
      <c r="WXE3236" s="235" t="s">
        <v>189</v>
      </c>
      <c r="WXF3236" s="112" t="s">
        <v>0</v>
      </c>
      <c r="WXG3236" s="112" t="s">
        <v>1</v>
      </c>
      <c r="WXH3236" s="112" t="s">
        <v>2</v>
      </c>
      <c r="WXI3236" s="112" t="s">
        <v>3</v>
      </c>
      <c r="WXJ3236" s="112" t="s">
        <v>50</v>
      </c>
      <c r="WXK3236" s="112" t="s">
        <v>52</v>
      </c>
      <c r="WXL3236" s="112" t="s">
        <v>13</v>
      </c>
      <c r="WXM3236" s="235" t="s">
        <v>189</v>
      </c>
      <c r="WXN3236" s="112" t="s">
        <v>0</v>
      </c>
      <c r="WXO3236" s="112" t="s">
        <v>1</v>
      </c>
      <c r="WXP3236" s="112" t="s">
        <v>2</v>
      </c>
      <c r="WXQ3236" s="112" t="s">
        <v>3</v>
      </c>
      <c r="WXR3236" s="112" t="s">
        <v>50</v>
      </c>
      <c r="WXS3236" s="112" t="s">
        <v>52</v>
      </c>
      <c r="WXT3236" s="112" t="s">
        <v>13</v>
      </c>
      <c r="WXU3236" s="235" t="s">
        <v>189</v>
      </c>
      <c r="WXV3236" s="112" t="s">
        <v>0</v>
      </c>
      <c r="WXW3236" s="112" t="s">
        <v>1</v>
      </c>
      <c r="WXX3236" s="112" t="s">
        <v>2</v>
      </c>
      <c r="WXY3236" s="112" t="s">
        <v>3</v>
      </c>
      <c r="WXZ3236" s="112" t="s">
        <v>50</v>
      </c>
      <c r="WYA3236" s="112" t="s">
        <v>52</v>
      </c>
      <c r="WYB3236" s="112" t="s">
        <v>13</v>
      </c>
      <c r="WYC3236" s="235" t="s">
        <v>189</v>
      </c>
      <c r="WYD3236" s="112" t="s">
        <v>0</v>
      </c>
      <c r="WYE3236" s="112" t="s">
        <v>1</v>
      </c>
      <c r="WYF3236" s="112" t="s">
        <v>2</v>
      </c>
      <c r="WYG3236" s="112" t="s">
        <v>3</v>
      </c>
      <c r="WYH3236" s="112" t="s">
        <v>50</v>
      </c>
      <c r="WYI3236" s="112" t="s">
        <v>52</v>
      </c>
      <c r="WYJ3236" s="112" t="s">
        <v>13</v>
      </c>
      <c r="WYK3236" s="235" t="s">
        <v>189</v>
      </c>
      <c r="WYL3236" s="112" t="s">
        <v>0</v>
      </c>
      <c r="WYM3236" s="112" t="s">
        <v>1</v>
      </c>
      <c r="WYN3236" s="112" t="s">
        <v>2</v>
      </c>
      <c r="WYO3236" s="112" t="s">
        <v>3</v>
      </c>
      <c r="WYP3236" s="112" t="s">
        <v>50</v>
      </c>
      <c r="WYQ3236" s="112" t="s">
        <v>52</v>
      </c>
      <c r="WYR3236" s="112" t="s">
        <v>13</v>
      </c>
      <c r="WYS3236" s="235" t="s">
        <v>189</v>
      </c>
      <c r="WYT3236" s="112" t="s">
        <v>0</v>
      </c>
      <c r="WYU3236" s="112" t="s">
        <v>1</v>
      </c>
      <c r="WYV3236" s="112" t="s">
        <v>2</v>
      </c>
      <c r="WYW3236" s="112" t="s">
        <v>3</v>
      </c>
      <c r="WYX3236" s="112" t="s">
        <v>50</v>
      </c>
      <c r="WYY3236" s="112" t="s">
        <v>52</v>
      </c>
      <c r="WYZ3236" s="112" t="s">
        <v>13</v>
      </c>
      <c r="WZA3236" s="235" t="s">
        <v>189</v>
      </c>
      <c r="WZB3236" s="112" t="s">
        <v>0</v>
      </c>
      <c r="WZC3236" s="112" t="s">
        <v>1</v>
      </c>
      <c r="WZD3236" s="112" t="s">
        <v>2</v>
      </c>
      <c r="WZE3236" s="112" t="s">
        <v>3</v>
      </c>
      <c r="WZF3236" s="112" t="s">
        <v>50</v>
      </c>
      <c r="WZG3236" s="112" t="s">
        <v>52</v>
      </c>
      <c r="WZH3236" s="112" t="s">
        <v>13</v>
      </c>
      <c r="WZI3236" s="235" t="s">
        <v>189</v>
      </c>
      <c r="WZJ3236" s="112" t="s">
        <v>0</v>
      </c>
      <c r="WZK3236" s="112" t="s">
        <v>1</v>
      </c>
      <c r="WZL3236" s="112" t="s">
        <v>2</v>
      </c>
      <c r="WZM3236" s="112" t="s">
        <v>3</v>
      </c>
      <c r="WZN3236" s="112" t="s">
        <v>50</v>
      </c>
      <c r="WZO3236" s="112" t="s">
        <v>52</v>
      </c>
      <c r="WZP3236" s="112" t="s">
        <v>13</v>
      </c>
      <c r="WZQ3236" s="235" t="s">
        <v>189</v>
      </c>
      <c r="WZR3236" s="112" t="s">
        <v>0</v>
      </c>
      <c r="WZS3236" s="112" t="s">
        <v>1</v>
      </c>
      <c r="WZT3236" s="112" t="s">
        <v>2</v>
      </c>
      <c r="WZU3236" s="112" t="s">
        <v>3</v>
      </c>
      <c r="WZV3236" s="112" t="s">
        <v>50</v>
      </c>
      <c r="WZW3236" s="112" t="s">
        <v>52</v>
      </c>
      <c r="WZX3236" s="112" t="s">
        <v>13</v>
      </c>
      <c r="WZY3236" s="235" t="s">
        <v>189</v>
      </c>
      <c r="WZZ3236" s="112" t="s">
        <v>0</v>
      </c>
      <c r="XAA3236" s="112" t="s">
        <v>1</v>
      </c>
      <c r="XAB3236" s="112" t="s">
        <v>2</v>
      </c>
      <c r="XAC3236" s="112" t="s">
        <v>3</v>
      </c>
      <c r="XAD3236" s="112" t="s">
        <v>50</v>
      </c>
      <c r="XAE3236" s="112" t="s">
        <v>52</v>
      </c>
      <c r="XAF3236" s="112" t="s">
        <v>13</v>
      </c>
      <c r="XAG3236" s="235" t="s">
        <v>189</v>
      </c>
      <c r="XAH3236" s="112" t="s">
        <v>0</v>
      </c>
      <c r="XAI3236" s="112" t="s">
        <v>1</v>
      </c>
      <c r="XAJ3236" s="112" t="s">
        <v>2</v>
      </c>
      <c r="XAK3236" s="112" t="s">
        <v>3</v>
      </c>
      <c r="XAL3236" s="112" t="s">
        <v>50</v>
      </c>
      <c r="XAM3236" s="112" t="s">
        <v>52</v>
      </c>
      <c r="XAN3236" s="112" t="s">
        <v>13</v>
      </c>
      <c r="XAO3236" s="235" t="s">
        <v>189</v>
      </c>
      <c r="XAP3236" s="112" t="s">
        <v>0</v>
      </c>
      <c r="XAQ3236" s="112" t="s">
        <v>1</v>
      </c>
      <c r="XAR3236" s="112" t="s">
        <v>2</v>
      </c>
      <c r="XAS3236" s="112" t="s">
        <v>3</v>
      </c>
      <c r="XAT3236" s="112" t="s">
        <v>50</v>
      </c>
      <c r="XAU3236" s="112" t="s">
        <v>52</v>
      </c>
      <c r="XAV3236" s="112" t="s">
        <v>13</v>
      </c>
      <c r="XAW3236" s="235" t="s">
        <v>189</v>
      </c>
      <c r="XAX3236" s="112" t="s">
        <v>0</v>
      </c>
      <c r="XAY3236" s="112" t="s">
        <v>1</v>
      </c>
      <c r="XAZ3236" s="112" t="s">
        <v>2</v>
      </c>
      <c r="XBA3236" s="112" t="s">
        <v>3</v>
      </c>
      <c r="XBB3236" s="112" t="s">
        <v>50</v>
      </c>
      <c r="XBC3236" s="112" t="s">
        <v>52</v>
      </c>
      <c r="XBD3236" s="112" t="s">
        <v>13</v>
      </c>
      <c r="XBE3236" s="235" t="s">
        <v>189</v>
      </c>
      <c r="XBF3236" s="112" t="s">
        <v>0</v>
      </c>
      <c r="XBG3236" s="112" t="s">
        <v>1</v>
      </c>
      <c r="XBH3236" s="112" t="s">
        <v>2</v>
      </c>
      <c r="XBI3236" s="112" t="s">
        <v>3</v>
      </c>
      <c r="XBJ3236" s="112" t="s">
        <v>50</v>
      </c>
      <c r="XBK3236" s="112" t="s">
        <v>52</v>
      </c>
      <c r="XBL3236" s="112" t="s">
        <v>13</v>
      </c>
      <c r="XBM3236" s="235" t="s">
        <v>189</v>
      </c>
      <c r="XBN3236" s="112" t="s">
        <v>0</v>
      </c>
      <c r="XBO3236" s="112" t="s">
        <v>1</v>
      </c>
      <c r="XBP3236" s="112" t="s">
        <v>2</v>
      </c>
      <c r="XBQ3236" s="112" t="s">
        <v>3</v>
      </c>
      <c r="XBR3236" s="112" t="s">
        <v>50</v>
      </c>
      <c r="XBS3236" s="112" t="s">
        <v>52</v>
      </c>
      <c r="XBT3236" s="112" t="s">
        <v>13</v>
      </c>
      <c r="XBU3236" s="235" t="s">
        <v>189</v>
      </c>
      <c r="XBV3236" s="112" t="s">
        <v>0</v>
      </c>
      <c r="XBW3236" s="112" t="s">
        <v>1</v>
      </c>
      <c r="XBX3236" s="112" t="s">
        <v>2</v>
      </c>
      <c r="XBY3236" s="112" t="s">
        <v>3</v>
      </c>
      <c r="XBZ3236" s="112" t="s">
        <v>50</v>
      </c>
      <c r="XCA3236" s="112" t="s">
        <v>52</v>
      </c>
      <c r="XCB3236" s="112" t="s">
        <v>13</v>
      </c>
      <c r="XCC3236" s="235" t="s">
        <v>189</v>
      </c>
      <c r="XCD3236" s="112" t="s">
        <v>0</v>
      </c>
      <c r="XCE3236" s="112" t="s">
        <v>1</v>
      </c>
      <c r="XCF3236" s="112" t="s">
        <v>2</v>
      </c>
      <c r="XCG3236" s="112" t="s">
        <v>3</v>
      </c>
      <c r="XCH3236" s="112" t="s">
        <v>50</v>
      </c>
      <c r="XCI3236" s="112" t="s">
        <v>52</v>
      </c>
      <c r="XCJ3236" s="112" t="s">
        <v>13</v>
      </c>
      <c r="XCK3236" s="235" t="s">
        <v>189</v>
      </c>
      <c r="XCL3236" s="112" t="s">
        <v>0</v>
      </c>
      <c r="XCM3236" s="112" t="s">
        <v>1</v>
      </c>
      <c r="XCN3236" s="112" t="s">
        <v>2</v>
      </c>
      <c r="XCO3236" s="112" t="s">
        <v>3</v>
      </c>
      <c r="XCP3236" s="112" t="s">
        <v>50</v>
      </c>
      <c r="XCQ3236" s="112" t="s">
        <v>52</v>
      </c>
      <c r="XCR3236" s="112" t="s">
        <v>13</v>
      </c>
      <c r="XCS3236" s="235" t="s">
        <v>189</v>
      </c>
      <c r="XCT3236" s="112" t="s">
        <v>0</v>
      </c>
      <c r="XCU3236" s="112" t="s">
        <v>1</v>
      </c>
      <c r="XCV3236" s="112" t="s">
        <v>2</v>
      </c>
      <c r="XCW3236" s="112" t="s">
        <v>3</v>
      </c>
      <c r="XCX3236" s="112" t="s">
        <v>50</v>
      </c>
      <c r="XCY3236" s="112" t="s">
        <v>52</v>
      </c>
      <c r="XCZ3236" s="112" t="s">
        <v>13</v>
      </c>
      <c r="XDA3236" s="235" t="s">
        <v>189</v>
      </c>
      <c r="XDB3236" s="112" t="s">
        <v>0</v>
      </c>
      <c r="XDC3236" s="112" t="s">
        <v>1</v>
      </c>
      <c r="XDD3236" s="112" t="s">
        <v>2</v>
      </c>
      <c r="XDE3236" s="112" t="s">
        <v>3</v>
      </c>
      <c r="XDF3236" s="112" t="s">
        <v>50</v>
      </c>
      <c r="XDG3236" s="112" t="s">
        <v>52</v>
      </c>
      <c r="XDH3236" s="112" t="s">
        <v>13</v>
      </c>
      <c r="XDI3236" s="235" t="s">
        <v>189</v>
      </c>
      <c r="XDJ3236" s="112" t="s">
        <v>0</v>
      </c>
      <c r="XDK3236" s="112" t="s">
        <v>1</v>
      </c>
      <c r="XDL3236" s="112" t="s">
        <v>2</v>
      </c>
      <c r="XDM3236" s="112" t="s">
        <v>3</v>
      </c>
      <c r="XDN3236" s="112" t="s">
        <v>50</v>
      </c>
      <c r="XDO3236" s="112" t="s">
        <v>52</v>
      </c>
      <c r="XDP3236" s="112" t="s">
        <v>13</v>
      </c>
      <c r="XDQ3236" s="235" t="s">
        <v>189</v>
      </c>
      <c r="XDR3236" s="112" t="s">
        <v>0</v>
      </c>
      <c r="XDS3236" s="112" t="s">
        <v>1</v>
      </c>
      <c r="XDT3236" s="112" t="s">
        <v>2</v>
      </c>
      <c r="XDU3236" s="112" t="s">
        <v>3</v>
      </c>
      <c r="XDV3236" s="112" t="s">
        <v>50</v>
      </c>
      <c r="XDW3236" s="112" t="s">
        <v>52</v>
      </c>
      <c r="XDX3236" s="112" t="s">
        <v>13</v>
      </c>
      <c r="XDY3236" s="235" t="s">
        <v>189</v>
      </c>
      <c r="XDZ3236" s="112" t="s">
        <v>0</v>
      </c>
      <c r="XEA3236" s="112" t="s">
        <v>1</v>
      </c>
      <c r="XEB3236" s="112" t="s">
        <v>2</v>
      </c>
      <c r="XEC3236" s="112" t="s">
        <v>3</v>
      </c>
      <c r="XED3236" s="112" t="s">
        <v>50</v>
      </c>
      <c r="XEE3236" s="112" t="s">
        <v>52</v>
      </c>
      <c r="XEF3236" s="112" t="s">
        <v>13</v>
      </c>
      <c r="XEG3236" s="235" t="s">
        <v>189</v>
      </c>
      <c r="XEH3236" s="112" t="s">
        <v>0</v>
      </c>
      <c r="XEI3236" s="112" t="s">
        <v>1</v>
      </c>
      <c r="XEJ3236" s="112" t="s">
        <v>2</v>
      </c>
      <c r="XEK3236" s="112" t="s">
        <v>3</v>
      </c>
      <c r="XEL3236" s="112" t="s">
        <v>50</v>
      </c>
      <c r="XEM3236" s="112" t="s">
        <v>52</v>
      </c>
      <c r="XEN3236" s="112" t="s">
        <v>13</v>
      </c>
      <c r="XEO3236" s="235" t="s">
        <v>189</v>
      </c>
      <c r="XEP3236" s="112" t="s">
        <v>0</v>
      </c>
      <c r="XEQ3236" s="112" t="s">
        <v>1</v>
      </c>
      <c r="XER3236" s="112" t="s">
        <v>2</v>
      </c>
      <c r="XES3236" s="112" t="s">
        <v>3</v>
      </c>
      <c r="XET3236" s="112" t="s">
        <v>50</v>
      </c>
      <c r="XEU3236" s="112" t="s">
        <v>52</v>
      </c>
      <c r="XEV3236" s="112" t="s">
        <v>13</v>
      </c>
      <c r="XEW3236" s="235" t="s">
        <v>189</v>
      </c>
      <c r="XEX3236" s="112" t="s">
        <v>0</v>
      </c>
      <c r="XEY3236" s="112" t="s">
        <v>1</v>
      </c>
      <c r="XEZ3236" s="112" t="s">
        <v>2</v>
      </c>
      <c r="XFA3236" s="112" t="s">
        <v>3</v>
      </c>
      <c r="XFB3236" s="112" t="s">
        <v>50</v>
      </c>
      <c r="XFC3236" s="112" t="s">
        <v>52</v>
      </c>
      <c r="XFD3236" s="112" t="s">
        <v>13</v>
      </c>
    </row>
    <row r="3237" spans="1:16384" x14ac:dyDescent="0.35">
      <c r="A3237" s="312" t="s">
        <v>279</v>
      </c>
      <c r="B3237" s="329">
        <v>8637066</v>
      </c>
      <c r="C3237" s="329">
        <v>4023485</v>
      </c>
      <c r="D3237" s="329">
        <v>931793</v>
      </c>
      <c r="E3237" s="329">
        <v>928942</v>
      </c>
      <c r="F3237" s="329">
        <v>2571337</v>
      </c>
      <c r="G3237" s="329">
        <v>574089</v>
      </c>
      <c r="H3237" s="39">
        <f>SUM(B3237:G3237)</f>
        <v>17666712</v>
      </c>
    </row>
    <row r="3238" spans="1:16384" x14ac:dyDescent="0.35">
      <c r="A3238" s="312" t="s">
        <v>415</v>
      </c>
      <c r="B3238" s="329">
        <v>17461948</v>
      </c>
      <c r="C3238" s="329">
        <v>4385393</v>
      </c>
      <c r="D3238" s="329">
        <v>1105359</v>
      </c>
      <c r="E3238" s="329">
        <v>770724</v>
      </c>
      <c r="F3238" s="329">
        <v>2201655</v>
      </c>
      <c r="G3238" s="329">
        <v>594205</v>
      </c>
      <c r="H3238" s="39">
        <f t="shared" ref="H3238:H3258" si="276">SUM(B3238:G3238)</f>
        <v>26519284</v>
      </c>
    </row>
    <row r="3239" spans="1:16384" x14ac:dyDescent="0.35">
      <c r="A3239" s="312" t="s">
        <v>414</v>
      </c>
      <c r="B3239" s="329">
        <v>15717676</v>
      </c>
      <c r="C3239" s="329">
        <v>4677049</v>
      </c>
      <c r="D3239" s="329">
        <v>1030802</v>
      </c>
      <c r="E3239" s="329">
        <v>985389</v>
      </c>
      <c r="F3239" s="329">
        <v>2366571</v>
      </c>
      <c r="G3239" s="329">
        <v>681208</v>
      </c>
      <c r="H3239" s="39">
        <f t="shared" si="276"/>
        <v>25458695</v>
      </c>
    </row>
    <row r="3240" spans="1:16384" x14ac:dyDescent="0.35">
      <c r="A3240" s="312" t="s">
        <v>276</v>
      </c>
      <c r="B3240" s="329">
        <v>10682125</v>
      </c>
      <c r="C3240" s="329">
        <v>3327702</v>
      </c>
      <c r="D3240" s="329">
        <v>785845</v>
      </c>
      <c r="E3240" s="329">
        <v>817813</v>
      </c>
      <c r="F3240" s="329">
        <v>2296321</v>
      </c>
      <c r="G3240" s="329">
        <v>425288</v>
      </c>
      <c r="H3240" s="39">
        <f t="shared" si="276"/>
        <v>18335094</v>
      </c>
    </row>
    <row r="3241" spans="1:16384" x14ac:dyDescent="0.35">
      <c r="A3241" s="312" t="s">
        <v>275</v>
      </c>
      <c r="B3241" s="329">
        <v>10936858</v>
      </c>
      <c r="C3241" s="329">
        <v>3219558</v>
      </c>
      <c r="D3241" s="329">
        <v>746523</v>
      </c>
      <c r="E3241" s="329">
        <v>1322611</v>
      </c>
      <c r="F3241" s="329">
        <v>2640468</v>
      </c>
      <c r="G3241" s="329">
        <v>535727</v>
      </c>
      <c r="H3241" s="39">
        <f t="shared" si="276"/>
        <v>19401745</v>
      </c>
    </row>
    <row r="3242" spans="1:16384" x14ac:dyDescent="0.35">
      <c r="A3242" s="312" t="s">
        <v>274</v>
      </c>
      <c r="B3242" s="329">
        <v>10622404</v>
      </c>
      <c r="C3242" s="329">
        <v>3249690</v>
      </c>
      <c r="D3242" s="329">
        <v>984659</v>
      </c>
      <c r="E3242" s="329">
        <v>1280728</v>
      </c>
      <c r="F3242" s="329">
        <v>2976574</v>
      </c>
      <c r="G3242" s="329">
        <v>588054</v>
      </c>
      <c r="H3242" s="39">
        <f t="shared" si="276"/>
        <v>19702109</v>
      </c>
    </row>
    <row r="3243" spans="1:16384" x14ac:dyDescent="0.35">
      <c r="A3243" s="312" t="s">
        <v>413</v>
      </c>
      <c r="B3243" s="329">
        <v>8525110</v>
      </c>
      <c r="C3243" s="329">
        <v>3072694</v>
      </c>
      <c r="D3243" s="329">
        <v>810117</v>
      </c>
      <c r="E3243" s="329">
        <v>1314400</v>
      </c>
      <c r="F3243" s="329">
        <v>2725202</v>
      </c>
      <c r="G3243" s="329">
        <v>533723</v>
      </c>
      <c r="H3243" s="39">
        <f t="shared" si="276"/>
        <v>16981246</v>
      </c>
    </row>
    <row r="3244" spans="1:16384" x14ac:dyDescent="0.35">
      <c r="A3244" s="312" t="s">
        <v>412</v>
      </c>
      <c r="B3244" s="329">
        <v>7891927</v>
      </c>
      <c r="C3244" s="329">
        <v>2576237</v>
      </c>
      <c r="D3244" s="329">
        <v>853178</v>
      </c>
      <c r="E3244" s="329">
        <v>1130435</v>
      </c>
      <c r="F3244" s="329">
        <v>2498913</v>
      </c>
      <c r="G3244" s="329">
        <v>507262</v>
      </c>
      <c r="H3244" s="39">
        <f t="shared" si="276"/>
        <v>15457952</v>
      </c>
    </row>
    <row r="3245" spans="1:16384" x14ac:dyDescent="0.35">
      <c r="A3245" s="312" t="s">
        <v>271</v>
      </c>
      <c r="B3245" s="329">
        <v>6508479</v>
      </c>
      <c r="C3245" s="329">
        <v>2445494</v>
      </c>
      <c r="D3245" s="329">
        <v>666859</v>
      </c>
      <c r="E3245" s="329">
        <v>1043328</v>
      </c>
      <c r="F3245" s="329">
        <v>2929347</v>
      </c>
      <c r="G3245" s="329">
        <v>493611</v>
      </c>
      <c r="H3245" s="39">
        <f t="shared" si="276"/>
        <v>14087118</v>
      </c>
    </row>
    <row r="3246" spans="1:16384" x14ac:dyDescent="0.35">
      <c r="A3246" s="312" t="s">
        <v>270</v>
      </c>
      <c r="B3246" s="329">
        <v>9334646</v>
      </c>
      <c r="C3246" s="329">
        <v>3109294</v>
      </c>
      <c r="D3246" s="329">
        <v>959001</v>
      </c>
      <c r="E3246" s="329">
        <v>1388811</v>
      </c>
      <c r="F3246" s="329">
        <v>2531630</v>
      </c>
      <c r="G3246" s="329">
        <v>493537</v>
      </c>
      <c r="H3246" s="39">
        <f t="shared" si="276"/>
        <v>17816919</v>
      </c>
    </row>
    <row r="3247" spans="1:16384" x14ac:dyDescent="0.35">
      <c r="A3247" s="312" t="s">
        <v>269</v>
      </c>
      <c r="B3247" s="329">
        <v>7522506</v>
      </c>
      <c r="C3247" s="329">
        <v>2839011</v>
      </c>
      <c r="D3247" s="329">
        <v>695588</v>
      </c>
      <c r="E3247" s="329">
        <v>1016436</v>
      </c>
      <c r="F3247" s="329">
        <v>2746949</v>
      </c>
      <c r="G3247" s="329">
        <v>420310</v>
      </c>
      <c r="H3247" s="39">
        <f t="shared" si="276"/>
        <v>15240800</v>
      </c>
    </row>
    <row r="3248" spans="1:16384" x14ac:dyDescent="0.35">
      <c r="A3248" s="312" t="s">
        <v>411</v>
      </c>
      <c r="B3248" s="329">
        <v>8071627</v>
      </c>
      <c r="C3248" s="329">
        <v>3066230</v>
      </c>
      <c r="D3248" s="329">
        <v>820652</v>
      </c>
      <c r="E3248" s="329">
        <v>1298115</v>
      </c>
      <c r="F3248" s="329">
        <v>2348944</v>
      </c>
      <c r="G3248" s="329">
        <v>431644</v>
      </c>
      <c r="H3248" s="39">
        <f t="shared" si="276"/>
        <v>16037212</v>
      </c>
    </row>
    <row r="3249" spans="1:15" x14ac:dyDescent="0.35">
      <c r="A3249" s="312" t="s">
        <v>410</v>
      </c>
      <c r="B3249" s="329">
        <v>9601048</v>
      </c>
      <c r="C3249" s="329">
        <v>3760405</v>
      </c>
      <c r="D3249" s="329">
        <v>700440</v>
      </c>
      <c r="E3249" s="329">
        <v>1313471</v>
      </c>
      <c r="F3249" s="329">
        <v>2530551</v>
      </c>
      <c r="G3249" s="329">
        <v>515344</v>
      </c>
      <c r="H3249" s="39">
        <f t="shared" si="276"/>
        <v>18421259</v>
      </c>
    </row>
    <row r="3250" spans="1:15" x14ac:dyDescent="0.35">
      <c r="A3250" s="312" t="s">
        <v>266</v>
      </c>
      <c r="B3250" s="329">
        <v>8906092</v>
      </c>
      <c r="C3250" s="329">
        <v>3840587</v>
      </c>
      <c r="D3250" s="329">
        <v>906245</v>
      </c>
      <c r="E3250" s="329">
        <v>1236158</v>
      </c>
      <c r="F3250" s="329">
        <v>2876564</v>
      </c>
      <c r="G3250" s="329">
        <v>749500</v>
      </c>
      <c r="H3250" s="39">
        <f t="shared" si="276"/>
        <v>18515146</v>
      </c>
    </row>
    <row r="3251" spans="1:15" x14ac:dyDescent="0.35">
      <c r="A3251" s="312" t="s">
        <v>265</v>
      </c>
      <c r="B3251" s="329">
        <v>6722943</v>
      </c>
      <c r="C3251" s="329">
        <v>3158074</v>
      </c>
      <c r="D3251" s="329">
        <v>666106</v>
      </c>
      <c r="E3251" s="329">
        <v>917328</v>
      </c>
      <c r="F3251" s="329">
        <v>2345133</v>
      </c>
      <c r="G3251" s="329">
        <v>500126</v>
      </c>
      <c r="H3251" s="39">
        <f t="shared" si="276"/>
        <v>14309710</v>
      </c>
    </row>
    <row r="3252" spans="1:15" x14ac:dyDescent="0.35">
      <c r="A3252" s="312" t="s">
        <v>409</v>
      </c>
      <c r="B3252" s="329">
        <v>7319784</v>
      </c>
      <c r="C3252" s="329">
        <v>2576204</v>
      </c>
      <c r="D3252" s="329">
        <v>858258</v>
      </c>
      <c r="E3252" s="329">
        <v>878841</v>
      </c>
      <c r="F3252" s="329">
        <v>2310148</v>
      </c>
      <c r="G3252" s="329">
        <v>501673</v>
      </c>
      <c r="H3252" s="39">
        <f t="shared" si="276"/>
        <v>14444908</v>
      </c>
    </row>
    <row r="3253" spans="1:15" x14ac:dyDescent="0.35">
      <c r="A3253" s="312" t="s">
        <v>408</v>
      </c>
      <c r="B3253" s="329">
        <v>8130877</v>
      </c>
      <c r="C3253" s="329">
        <v>2982715</v>
      </c>
      <c r="D3253" s="329">
        <v>901210</v>
      </c>
      <c r="E3253" s="329">
        <v>1166254</v>
      </c>
      <c r="F3253" s="329">
        <v>1971847</v>
      </c>
      <c r="G3253" s="329">
        <v>768209</v>
      </c>
      <c r="H3253" s="39">
        <f t="shared" si="276"/>
        <v>15921112</v>
      </c>
    </row>
    <row r="3254" spans="1:15" x14ac:dyDescent="0.35">
      <c r="A3254" s="312" t="s">
        <v>262</v>
      </c>
      <c r="B3254" s="329">
        <v>6590550</v>
      </c>
      <c r="C3254" s="329">
        <v>2845186</v>
      </c>
      <c r="D3254" s="329">
        <v>595359</v>
      </c>
      <c r="E3254" s="329">
        <v>767566</v>
      </c>
      <c r="F3254" s="329">
        <v>2204263</v>
      </c>
      <c r="G3254" s="329">
        <v>632974</v>
      </c>
      <c r="H3254" s="39">
        <f t="shared" si="276"/>
        <v>13635898</v>
      </c>
    </row>
    <row r="3255" spans="1:15" x14ac:dyDescent="0.35">
      <c r="A3255" s="312" t="s">
        <v>261</v>
      </c>
      <c r="B3255" s="329">
        <v>6479940</v>
      </c>
      <c r="C3255" s="329">
        <v>2365689</v>
      </c>
      <c r="D3255" s="329">
        <v>715663</v>
      </c>
      <c r="E3255" s="329">
        <v>1090364</v>
      </c>
      <c r="F3255" s="329">
        <v>2189329</v>
      </c>
      <c r="G3255" s="329">
        <v>679476</v>
      </c>
      <c r="H3255" s="39">
        <f t="shared" si="276"/>
        <v>13520461</v>
      </c>
    </row>
    <row r="3256" spans="1:15" x14ac:dyDescent="0.35">
      <c r="A3256" s="312" t="s">
        <v>260</v>
      </c>
      <c r="B3256" s="329">
        <v>11782505</v>
      </c>
      <c r="C3256" s="329">
        <v>3156636</v>
      </c>
      <c r="D3256" s="329">
        <v>924805</v>
      </c>
      <c r="E3256" s="329">
        <v>1014072</v>
      </c>
      <c r="F3256" s="329">
        <v>2443168</v>
      </c>
      <c r="G3256" s="329">
        <v>663099</v>
      </c>
      <c r="H3256" s="39">
        <f t="shared" si="276"/>
        <v>19984285</v>
      </c>
    </row>
    <row r="3257" spans="1:15" x14ac:dyDescent="0.35">
      <c r="A3257" s="312" t="s">
        <v>407</v>
      </c>
      <c r="B3257" s="329">
        <v>13828808</v>
      </c>
      <c r="C3257" s="329">
        <v>3779388</v>
      </c>
      <c r="D3257" s="329">
        <v>939723</v>
      </c>
      <c r="E3257" s="329">
        <v>1322479</v>
      </c>
      <c r="F3257" s="329">
        <v>2595994</v>
      </c>
      <c r="G3257" s="329">
        <v>547842</v>
      </c>
      <c r="H3257" s="39">
        <f t="shared" si="276"/>
        <v>23014234</v>
      </c>
    </row>
    <row r="3258" spans="1:15" x14ac:dyDescent="0.35">
      <c r="A3258" s="327" t="s">
        <v>1149</v>
      </c>
      <c r="B3258" s="272">
        <f>SUM(B3237:B3257)</f>
        <v>201274919</v>
      </c>
      <c r="C3258" s="272">
        <f t="shared" ref="C3258:G3258" si="277">SUM(C3237:C3257)</f>
        <v>68456721</v>
      </c>
      <c r="D3258" s="272">
        <f t="shared" si="277"/>
        <v>17598185</v>
      </c>
      <c r="E3258" s="272">
        <f t="shared" si="277"/>
        <v>23004265</v>
      </c>
      <c r="F3258" s="272">
        <f t="shared" si="277"/>
        <v>52300908</v>
      </c>
      <c r="G3258" s="272">
        <f t="shared" si="277"/>
        <v>11836901</v>
      </c>
      <c r="H3258" s="78">
        <f t="shared" si="276"/>
        <v>374471899</v>
      </c>
      <c r="I3258" s="38"/>
      <c r="J3258" s="38"/>
      <c r="K3258" s="38"/>
      <c r="L3258" s="38"/>
      <c r="M3258" s="38"/>
      <c r="N3258" s="38"/>
      <c r="O3258" s="38"/>
    </row>
    <row r="3259" spans="1:15" x14ac:dyDescent="0.35">
      <c r="A3259" s="328" t="s">
        <v>1150</v>
      </c>
      <c r="B3259" s="298">
        <f>AVERAGE(B3237:B3257)</f>
        <v>9584519.9523809515</v>
      </c>
      <c r="C3259" s="298">
        <f t="shared" ref="C3259:H3259" si="278">AVERAGE(C3237:C3257)</f>
        <v>3259843.8571428573</v>
      </c>
      <c r="D3259" s="298">
        <f t="shared" si="278"/>
        <v>838008.80952380947</v>
      </c>
      <c r="E3259" s="298">
        <f t="shared" si="278"/>
        <v>1095441.1904761905</v>
      </c>
      <c r="F3259" s="298">
        <f t="shared" si="278"/>
        <v>2490519.4285714286</v>
      </c>
      <c r="G3259" s="298">
        <f t="shared" si="278"/>
        <v>563661.95238095243</v>
      </c>
      <c r="H3259" s="298">
        <f t="shared" si="278"/>
        <v>17831995.19047619</v>
      </c>
    </row>
    <row r="3260" spans="1:15" x14ac:dyDescent="0.35">
      <c r="A3260" s="3"/>
      <c r="B3260" s="3"/>
    </row>
    <row r="3261" spans="1:15" x14ac:dyDescent="0.35">
      <c r="A3261" s="312" t="s">
        <v>475</v>
      </c>
      <c r="B3261" s="329">
        <v>12304807</v>
      </c>
      <c r="C3261" s="329">
        <v>3020425</v>
      </c>
      <c r="D3261" s="329">
        <v>787858</v>
      </c>
      <c r="E3261" s="329">
        <v>1468504</v>
      </c>
      <c r="F3261" s="329">
        <v>2246294</v>
      </c>
      <c r="G3261" s="329">
        <v>459799</v>
      </c>
      <c r="H3261" s="39">
        <v>20287687</v>
      </c>
    </row>
    <row r="3262" spans="1:15" x14ac:dyDescent="0.35">
      <c r="A3262" s="312" t="s">
        <v>478</v>
      </c>
      <c r="B3262" s="329">
        <v>6665838</v>
      </c>
      <c r="C3262" s="329">
        <v>2129825</v>
      </c>
      <c r="D3262" s="329">
        <v>553777</v>
      </c>
      <c r="E3262" s="329">
        <v>1173841</v>
      </c>
      <c r="F3262" s="329">
        <v>2201315</v>
      </c>
      <c r="G3262" s="329">
        <v>401615</v>
      </c>
      <c r="H3262" s="39">
        <v>13126211</v>
      </c>
    </row>
    <row r="3263" spans="1:15" x14ac:dyDescent="0.35">
      <c r="A3263" s="312" t="s">
        <v>479</v>
      </c>
      <c r="B3263" s="329">
        <v>7079152</v>
      </c>
      <c r="C3263" s="329">
        <v>2552572</v>
      </c>
      <c r="D3263" s="329">
        <v>599534</v>
      </c>
      <c r="E3263" s="329">
        <v>1241075</v>
      </c>
      <c r="F3263" s="329">
        <v>2067254</v>
      </c>
      <c r="G3263" s="329">
        <v>339448</v>
      </c>
      <c r="H3263" s="39">
        <v>13879035</v>
      </c>
    </row>
    <row r="3264" spans="1:15" x14ac:dyDescent="0.35">
      <c r="A3264" s="312" t="s">
        <v>810</v>
      </c>
      <c r="B3264" s="329">
        <v>6826890</v>
      </c>
      <c r="C3264" s="329">
        <v>2284307</v>
      </c>
      <c r="D3264" s="329">
        <v>677971</v>
      </c>
      <c r="E3264" s="329">
        <v>1307418</v>
      </c>
      <c r="F3264" s="329">
        <v>2145157</v>
      </c>
      <c r="G3264" s="329">
        <v>358317</v>
      </c>
      <c r="H3264" s="39">
        <v>13600060</v>
      </c>
    </row>
    <row r="3265" spans="1:8" x14ac:dyDescent="0.35">
      <c r="A3265" s="312" t="s">
        <v>714</v>
      </c>
      <c r="B3265" s="329">
        <v>10322557</v>
      </c>
      <c r="C3265" s="329">
        <v>3674232</v>
      </c>
      <c r="D3265" s="329">
        <v>799563</v>
      </c>
      <c r="E3265" s="329">
        <v>1904225</v>
      </c>
      <c r="F3265" s="329">
        <v>3024980</v>
      </c>
      <c r="G3265" s="329">
        <v>470150</v>
      </c>
      <c r="H3265" s="39">
        <v>20195707</v>
      </c>
    </row>
    <row r="3266" spans="1:8" x14ac:dyDescent="0.35">
      <c r="A3266" s="312" t="s">
        <v>480</v>
      </c>
      <c r="B3266" s="329">
        <v>8264381</v>
      </c>
      <c r="C3266" s="329">
        <v>3075756</v>
      </c>
      <c r="D3266" s="329">
        <v>658136</v>
      </c>
      <c r="E3266" s="329">
        <v>2086114</v>
      </c>
      <c r="F3266" s="329">
        <v>2446398</v>
      </c>
      <c r="G3266" s="329">
        <v>389848</v>
      </c>
      <c r="H3266" s="39">
        <v>16920633</v>
      </c>
    </row>
    <row r="3267" spans="1:8" x14ac:dyDescent="0.35">
      <c r="A3267" s="312" t="s">
        <v>483</v>
      </c>
      <c r="B3267" s="329">
        <v>6352185</v>
      </c>
      <c r="C3267" s="329">
        <v>2284662</v>
      </c>
      <c r="D3267" s="329">
        <v>729271</v>
      </c>
      <c r="E3267" s="329">
        <v>1764267</v>
      </c>
      <c r="F3267" s="329">
        <v>2854097</v>
      </c>
      <c r="G3267" s="329">
        <v>417885</v>
      </c>
      <c r="H3267" s="39">
        <v>14402367</v>
      </c>
    </row>
    <row r="3268" spans="1:8" x14ac:dyDescent="0.35">
      <c r="A3268" s="312" t="s">
        <v>484</v>
      </c>
      <c r="B3268" s="329">
        <v>5965077</v>
      </c>
      <c r="C3268" s="329">
        <v>2670946</v>
      </c>
      <c r="D3268" s="329">
        <v>692764</v>
      </c>
      <c r="E3268" s="329">
        <v>1708322</v>
      </c>
      <c r="F3268" s="329">
        <v>2644887</v>
      </c>
      <c r="G3268" s="329">
        <v>401680</v>
      </c>
      <c r="H3268" s="39">
        <v>14083676</v>
      </c>
    </row>
    <row r="3269" spans="1:8" x14ac:dyDescent="0.35">
      <c r="A3269" s="312" t="s">
        <v>811</v>
      </c>
      <c r="B3269" s="329">
        <v>8340414</v>
      </c>
      <c r="C3269" s="329">
        <v>2459787</v>
      </c>
      <c r="D3269" s="329">
        <v>805796</v>
      </c>
      <c r="E3269" s="329">
        <v>1637625</v>
      </c>
      <c r="F3269" s="329">
        <v>2887145</v>
      </c>
      <c r="G3269" s="329">
        <v>506809</v>
      </c>
      <c r="H3269" s="39">
        <v>16637576</v>
      </c>
    </row>
    <row r="3270" spans="1:8" x14ac:dyDescent="0.35">
      <c r="A3270" s="312" t="s">
        <v>715</v>
      </c>
      <c r="B3270" s="329">
        <v>8970667</v>
      </c>
      <c r="C3270" s="329">
        <v>3224769</v>
      </c>
      <c r="D3270" s="329">
        <v>838900</v>
      </c>
      <c r="E3270" s="329">
        <v>1639647</v>
      </c>
      <c r="F3270" s="329">
        <v>2676121</v>
      </c>
      <c r="G3270" s="329">
        <v>509197</v>
      </c>
      <c r="H3270" s="39">
        <v>17859301</v>
      </c>
    </row>
    <row r="3271" spans="1:8" x14ac:dyDescent="0.35">
      <c r="A3271" s="312" t="s">
        <v>716</v>
      </c>
      <c r="B3271" s="329">
        <v>6486656</v>
      </c>
      <c r="C3271" s="329">
        <v>3058229</v>
      </c>
      <c r="D3271" s="329">
        <v>740387</v>
      </c>
      <c r="E3271" s="329">
        <v>1438531</v>
      </c>
      <c r="F3271" s="329">
        <v>2454871</v>
      </c>
      <c r="G3271" s="329">
        <v>516370</v>
      </c>
      <c r="H3271" s="39">
        <v>14695044</v>
      </c>
    </row>
    <row r="3272" spans="1:8" x14ac:dyDescent="0.35">
      <c r="A3272" s="312" t="s">
        <v>488</v>
      </c>
      <c r="B3272" s="329">
        <v>10074476</v>
      </c>
      <c r="C3272" s="329">
        <v>2560037</v>
      </c>
      <c r="D3272" s="329">
        <v>1061192</v>
      </c>
      <c r="E3272" s="329">
        <v>1788066</v>
      </c>
      <c r="F3272" s="329">
        <v>2665721</v>
      </c>
      <c r="G3272" s="329">
        <v>921741</v>
      </c>
      <c r="H3272" s="39">
        <v>19071233</v>
      </c>
    </row>
    <row r="3273" spans="1:8" x14ac:dyDescent="0.35">
      <c r="A3273" s="312" t="s">
        <v>889</v>
      </c>
      <c r="B3273" s="329">
        <v>11207047</v>
      </c>
      <c r="C3273" s="329">
        <v>2528592</v>
      </c>
      <c r="D3273" s="329">
        <v>762566</v>
      </c>
      <c r="E3273" s="329">
        <v>2202672</v>
      </c>
      <c r="F3273" s="329">
        <v>2280892</v>
      </c>
      <c r="G3273" s="329">
        <v>730470</v>
      </c>
      <c r="H3273" s="39">
        <v>19712239</v>
      </c>
    </row>
    <row r="3274" spans="1:8" x14ac:dyDescent="0.35">
      <c r="A3274" s="312" t="s">
        <v>812</v>
      </c>
      <c r="B3274" s="329">
        <v>15428016</v>
      </c>
      <c r="C3274" s="329">
        <v>2889621</v>
      </c>
      <c r="D3274" s="329">
        <v>886991</v>
      </c>
      <c r="E3274" s="329">
        <v>2222815</v>
      </c>
      <c r="F3274" s="329">
        <v>2127654</v>
      </c>
      <c r="G3274" s="329">
        <v>724066</v>
      </c>
      <c r="H3274" s="39">
        <v>24279163</v>
      </c>
    </row>
    <row r="3275" spans="1:8" x14ac:dyDescent="0.35">
      <c r="A3275" s="312" t="s">
        <v>489</v>
      </c>
      <c r="B3275" s="329">
        <v>13916972</v>
      </c>
      <c r="C3275" s="329">
        <v>2504409</v>
      </c>
      <c r="D3275" s="329">
        <v>695362</v>
      </c>
      <c r="E3275" s="329">
        <v>1993651</v>
      </c>
      <c r="F3275" s="329">
        <v>1861661</v>
      </c>
      <c r="G3275" s="329">
        <v>617285</v>
      </c>
      <c r="H3275" s="39">
        <v>21589340</v>
      </c>
    </row>
    <row r="3276" spans="1:8" x14ac:dyDescent="0.35">
      <c r="A3276" s="312" t="s">
        <v>492</v>
      </c>
      <c r="B3276" s="329">
        <v>20208601</v>
      </c>
      <c r="C3276" s="329">
        <v>2697508</v>
      </c>
      <c r="D3276" s="329">
        <v>662346</v>
      </c>
      <c r="E3276" s="329">
        <v>2283695</v>
      </c>
      <c r="F3276" s="329">
        <v>2290809</v>
      </c>
      <c r="G3276" s="329">
        <v>549245</v>
      </c>
      <c r="H3276" s="39">
        <v>28692204</v>
      </c>
    </row>
    <row r="3277" spans="1:8" x14ac:dyDescent="0.35">
      <c r="A3277" s="312" t="s">
        <v>493</v>
      </c>
      <c r="B3277" s="329">
        <v>21867471</v>
      </c>
      <c r="C3277" s="329">
        <v>2385206</v>
      </c>
      <c r="D3277" s="329">
        <v>866964</v>
      </c>
      <c r="E3277" s="329">
        <v>2100002</v>
      </c>
      <c r="F3277" s="329">
        <v>1765332</v>
      </c>
      <c r="G3277" s="329">
        <v>575037</v>
      </c>
      <c r="H3277" s="39">
        <v>29560012</v>
      </c>
    </row>
    <row r="3278" spans="1:8" x14ac:dyDescent="0.35">
      <c r="A3278" s="312" t="s">
        <v>813</v>
      </c>
      <c r="B3278" s="329">
        <v>16336429</v>
      </c>
      <c r="C3278" s="329">
        <v>2310801</v>
      </c>
      <c r="D3278" s="329">
        <v>748988</v>
      </c>
      <c r="E3278" s="329">
        <v>1754523</v>
      </c>
      <c r="F3278" s="329">
        <v>1856446</v>
      </c>
      <c r="G3278" s="329">
        <v>545365</v>
      </c>
      <c r="H3278" s="39">
        <v>23552552</v>
      </c>
    </row>
    <row r="3279" spans="1:8" x14ac:dyDescent="0.35">
      <c r="A3279" s="312" t="s">
        <v>717</v>
      </c>
      <c r="B3279" s="329">
        <v>12766858</v>
      </c>
      <c r="C3279" s="329">
        <v>2584371</v>
      </c>
      <c r="D3279" s="329">
        <v>914367</v>
      </c>
      <c r="E3279" s="329">
        <v>1171124</v>
      </c>
      <c r="F3279" s="329">
        <v>1731019</v>
      </c>
      <c r="G3279" s="329">
        <v>532817</v>
      </c>
      <c r="H3279" s="39">
        <v>19700556</v>
      </c>
    </row>
    <row r="3280" spans="1:8" x14ac:dyDescent="0.35">
      <c r="A3280" s="327" t="s">
        <v>1151</v>
      </c>
      <c r="B3280" s="272">
        <f t="shared" ref="B3280:H3280" si="279">SUM(B3261:B3279)</f>
        <v>209384494</v>
      </c>
      <c r="C3280" s="272">
        <f t="shared" si="279"/>
        <v>50896055</v>
      </c>
      <c r="D3280" s="272">
        <f t="shared" si="279"/>
        <v>14482733</v>
      </c>
      <c r="E3280" s="272">
        <f t="shared" si="279"/>
        <v>32886117</v>
      </c>
      <c r="F3280" s="272">
        <f t="shared" si="279"/>
        <v>44228053</v>
      </c>
      <c r="G3280" s="272">
        <f t="shared" si="279"/>
        <v>9967144</v>
      </c>
      <c r="H3280" s="272">
        <f t="shared" si="279"/>
        <v>361844596</v>
      </c>
    </row>
    <row r="3281" spans="1:8" x14ac:dyDescent="0.35">
      <c r="A3281" s="328" t="s">
        <v>1152</v>
      </c>
      <c r="B3281" s="298">
        <f t="shared" ref="B3281:H3281" si="280">B3280/19</f>
        <v>11020236.52631579</v>
      </c>
      <c r="C3281" s="298">
        <f t="shared" si="280"/>
        <v>2678739.7368421052</v>
      </c>
      <c r="D3281" s="298">
        <f t="shared" si="280"/>
        <v>762249.10526315786</v>
      </c>
      <c r="E3281" s="298">
        <f t="shared" si="280"/>
        <v>1730848.2631578948</v>
      </c>
      <c r="F3281" s="298">
        <f t="shared" si="280"/>
        <v>2327792.2631578948</v>
      </c>
      <c r="G3281" s="298">
        <f t="shared" si="280"/>
        <v>524586.52631578944</v>
      </c>
      <c r="H3281" s="298">
        <f t="shared" si="280"/>
        <v>19044452.421052631</v>
      </c>
    </row>
    <row r="3282" spans="1:8" x14ac:dyDescent="0.35">
      <c r="A3282" s="3"/>
      <c r="B3282" s="3"/>
    </row>
    <row r="3283" spans="1:8" x14ac:dyDescent="0.35">
      <c r="A3283" s="312" t="s">
        <v>1120</v>
      </c>
      <c r="B3283" s="329">
        <v>10901996</v>
      </c>
      <c r="C3283" s="329">
        <v>2675607</v>
      </c>
      <c r="D3283" s="329">
        <v>854795</v>
      </c>
      <c r="E3283" s="329">
        <v>1680701</v>
      </c>
      <c r="F3283" s="329">
        <v>2081222</v>
      </c>
      <c r="G3283" s="329">
        <v>756795</v>
      </c>
      <c r="H3283" s="39">
        <f>SUM(B3283:G3283)</f>
        <v>18951116</v>
      </c>
    </row>
    <row r="3284" spans="1:8" x14ac:dyDescent="0.35">
      <c r="A3284" s="312" t="s">
        <v>234</v>
      </c>
      <c r="B3284" s="329">
        <v>6570921</v>
      </c>
      <c r="C3284" s="329">
        <v>3665789</v>
      </c>
      <c r="D3284" s="329">
        <v>679349</v>
      </c>
      <c r="E3284" s="329">
        <v>1132968</v>
      </c>
      <c r="F3284" s="329">
        <v>1683987</v>
      </c>
      <c r="G3284" s="329">
        <v>611035</v>
      </c>
      <c r="H3284" s="39">
        <f t="shared" ref="H3284:H3303" si="281">SUM(B3284:G3284)</f>
        <v>14344049</v>
      </c>
    </row>
    <row r="3285" spans="1:8" x14ac:dyDescent="0.35">
      <c r="A3285" s="312" t="s">
        <v>233</v>
      </c>
      <c r="B3285" s="329">
        <v>6739444</v>
      </c>
      <c r="C3285" s="329">
        <v>2456948</v>
      </c>
      <c r="D3285" s="329">
        <v>747471</v>
      </c>
      <c r="E3285" s="329">
        <v>906716</v>
      </c>
      <c r="F3285" s="329">
        <v>1671936</v>
      </c>
      <c r="G3285" s="329">
        <v>482178</v>
      </c>
      <c r="H3285" s="39">
        <f t="shared" si="281"/>
        <v>13004693</v>
      </c>
    </row>
    <row r="3286" spans="1:8" x14ac:dyDescent="0.35">
      <c r="A3286" s="312" t="s">
        <v>232</v>
      </c>
      <c r="B3286" s="329">
        <v>8275886</v>
      </c>
      <c r="C3286" s="329">
        <v>3225057</v>
      </c>
      <c r="D3286" s="329">
        <v>857298</v>
      </c>
      <c r="E3286" s="329">
        <v>1060207</v>
      </c>
      <c r="F3286" s="329">
        <v>2074057</v>
      </c>
      <c r="G3286" s="329">
        <v>427537</v>
      </c>
      <c r="H3286" s="39">
        <f t="shared" si="281"/>
        <v>15920042</v>
      </c>
    </row>
    <row r="3287" spans="1:8" x14ac:dyDescent="0.35">
      <c r="A3287" s="312" t="s">
        <v>393</v>
      </c>
      <c r="B3287" s="329">
        <v>8987415</v>
      </c>
      <c r="C3287" s="329">
        <v>4780189</v>
      </c>
      <c r="D3287" s="329">
        <v>1268304</v>
      </c>
      <c r="E3287" s="329">
        <v>1702681</v>
      </c>
      <c r="F3287" s="329">
        <v>2062795</v>
      </c>
      <c r="G3287" s="329">
        <v>584613</v>
      </c>
      <c r="H3287" s="39">
        <f t="shared" si="281"/>
        <v>19385997</v>
      </c>
    </row>
    <row r="3288" spans="1:8" x14ac:dyDescent="0.35">
      <c r="A3288" s="312" t="s">
        <v>1121</v>
      </c>
      <c r="B3288" s="329">
        <v>9372925</v>
      </c>
      <c r="C3288" s="329">
        <v>5434009</v>
      </c>
      <c r="D3288" s="329">
        <v>1196521</v>
      </c>
      <c r="E3288" s="329">
        <v>1588610</v>
      </c>
      <c r="F3288" s="329">
        <v>2552463</v>
      </c>
      <c r="G3288" s="329">
        <v>610848</v>
      </c>
      <c r="H3288" s="39">
        <f t="shared" si="281"/>
        <v>20755376</v>
      </c>
    </row>
    <row r="3289" spans="1:8" x14ac:dyDescent="0.35">
      <c r="A3289" s="312" t="s">
        <v>229</v>
      </c>
      <c r="B3289" s="329">
        <v>6281037</v>
      </c>
      <c r="C3289" s="329">
        <v>5562955</v>
      </c>
      <c r="D3289" s="329">
        <v>1265234</v>
      </c>
      <c r="E3289" s="329">
        <v>1315783</v>
      </c>
      <c r="F3289" s="329">
        <v>2257859</v>
      </c>
      <c r="G3289" s="329">
        <v>431883</v>
      </c>
      <c r="H3289" s="39">
        <f t="shared" si="281"/>
        <v>17114751</v>
      </c>
    </row>
    <row r="3290" spans="1:8" x14ac:dyDescent="0.35">
      <c r="A3290" s="312" t="s">
        <v>228</v>
      </c>
      <c r="B3290" s="329">
        <v>8771984</v>
      </c>
      <c r="C3290" s="329">
        <v>4672719</v>
      </c>
      <c r="D3290" s="329">
        <v>1733161</v>
      </c>
      <c r="E3290" s="329">
        <v>1751422</v>
      </c>
      <c r="F3290" s="329">
        <v>2291778</v>
      </c>
      <c r="G3290" s="329">
        <v>496232</v>
      </c>
      <c r="H3290" s="39">
        <f t="shared" si="281"/>
        <v>19717296</v>
      </c>
    </row>
    <row r="3291" spans="1:8" x14ac:dyDescent="0.35">
      <c r="A3291" s="312" t="s">
        <v>227</v>
      </c>
      <c r="B3291" s="329">
        <v>6370068</v>
      </c>
      <c r="C3291" s="329">
        <v>3991330</v>
      </c>
      <c r="D3291" s="329">
        <v>1951370</v>
      </c>
      <c r="E3291" s="329">
        <v>1275385</v>
      </c>
      <c r="F3291" s="329">
        <v>2612030</v>
      </c>
      <c r="G3291" s="329">
        <v>482986</v>
      </c>
      <c r="H3291" s="39">
        <f t="shared" si="281"/>
        <v>16683169</v>
      </c>
    </row>
    <row r="3292" spans="1:8" x14ac:dyDescent="0.35">
      <c r="A3292" s="312" t="s">
        <v>392</v>
      </c>
      <c r="B3292" s="329">
        <v>7632017</v>
      </c>
      <c r="C3292" s="329">
        <v>2930318</v>
      </c>
      <c r="D3292" s="329">
        <v>1702234</v>
      </c>
      <c r="E3292" s="329">
        <v>1266005</v>
      </c>
      <c r="F3292" s="329">
        <v>2207273</v>
      </c>
      <c r="G3292" s="329">
        <v>565558</v>
      </c>
      <c r="H3292" s="39">
        <f t="shared" si="281"/>
        <v>16303405</v>
      </c>
    </row>
    <row r="3293" spans="1:8" x14ac:dyDescent="0.35">
      <c r="A3293" s="312" t="s">
        <v>1122</v>
      </c>
      <c r="B3293" s="329">
        <v>7614662</v>
      </c>
      <c r="C3293" s="329">
        <v>2833688</v>
      </c>
      <c r="D3293" s="329">
        <v>1104006</v>
      </c>
      <c r="E3293" s="329">
        <v>1375785</v>
      </c>
      <c r="F3293" s="329">
        <v>1904426</v>
      </c>
      <c r="G3293" s="329">
        <v>542354</v>
      </c>
      <c r="H3293" s="39">
        <f t="shared" si="281"/>
        <v>15374921</v>
      </c>
    </row>
    <row r="3294" spans="1:8" x14ac:dyDescent="0.35">
      <c r="A3294" s="312" t="s">
        <v>224</v>
      </c>
      <c r="B3294" s="329">
        <v>6218430</v>
      </c>
      <c r="C3294" s="329">
        <v>2196428</v>
      </c>
      <c r="D3294" s="329">
        <v>617634</v>
      </c>
      <c r="E3294" s="329">
        <v>1149715</v>
      </c>
      <c r="F3294" s="329">
        <v>2043851</v>
      </c>
      <c r="G3294" s="329">
        <v>419286</v>
      </c>
      <c r="H3294" s="39">
        <f t="shared" si="281"/>
        <v>12645344</v>
      </c>
    </row>
    <row r="3295" spans="1:8" x14ac:dyDescent="0.35">
      <c r="A3295" s="312" t="s">
        <v>223</v>
      </c>
      <c r="B3295" s="329">
        <v>7193850</v>
      </c>
      <c r="C3295" s="329">
        <v>2867302</v>
      </c>
      <c r="D3295" s="329">
        <v>612930</v>
      </c>
      <c r="E3295" s="329">
        <v>1187580</v>
      </c>
      <c r="F3295" s="329">
        <v>2074835</v>
      </c>
      <c r="G3295" s="329">
        <v>476223</v>
      </c>
      <c r="H3295" s="39">
        <f t="shared" si="281"/>
        <v>14412720</v>
      </c>
    </row>
    <row r="3296" spans="1:8" x14ac:dyDescent="0.35">
      <c r="A3296" s="312" t="s">
        <v>222</v>
      </c>
      <c r="B3296" s="329">
        <v>12228157</v>
      </c>
      <c r="C3296" s="329">
        <v>3246164</v>
      </c>
      <c r="D3296" s="329">
        <v>944068</v>
      </c>
      <c r="E3296" s="329">
        <v>960500</v>
      </c>
      <c r="F3296" s="329">
        <v>2568350</v>
      </c>
      <c r="G3296" s="329">
        <v>719755</v>
      </c>
      <c r="H3296" s="39">
        <f t="shared" si="281"/>
        <v>20666994</v>
      </c>
    </row>
    <row r="3297" spans="1:8" x14ac:dyDescent="0.35">
      <c r="A3297" s="312" t="s">
        <v>1123</v>
      </c>
      <c r="B3297" s="329">
        <v>10127480</v>
      </c>
      <c r="C3297" s="329">
        <v>3210477</v>
      </c>
      <c r="D3297" s="329">
        <v>1038263</v>
      </c>
      <c r="E3297" s="329">
        <v>1453070</v>
      </c>
      <c r="F3297" s="329">
        <v>2194376</v>
      </c>
      <c r="G3297" s="329">
        <v>750420</v>
      </c>
      <c r="H3297" s="39">
        <f t="shared" si="281"/>
        <v>18774086</v>
      </c>
    </row>
    <row r="3298" spans="1:8" x14ac:dyDescent="0.35">
      <c r="A3298" s="312" t="s">
        <v>1124</v>
      </c>
      <c r="B3298" s="329">
        <v>17611893</v>
      </c>
      <c r="C3298" s="329">
        <v>4547272</v>
      </c>
      <c r="D3298" s="329">
        <v>1101152</v>
      </c>
      <c r="E3298" s="329">
        <v>1606204</v>
      </c>
      <c r="F3298" s="329">
        <v>2390558</v>
      </c>
      <c r="G3298" s="329">
        <v>670850</v>
      </c>
      <c r="H3298" s="39">
        <f t="shared" si="281"/>
        <v>27927929</v>
      </c>
    </row>
    <row r="3299" spans="1:8" x14ac:dyDescent="0.35">
      <c r="A3299" s="312" t="s">
        <v>219</v>
      </c>
      <c r="B3299" s="329">
        <v>17864054</v>
      </c>
      <c r="C3299" s="329">
        <v>3488661</v>
      </c>
      <c r="D3299" s="329">
        <v>718827</v>
      </c>
      <c r="E3299" s="329">
        <v>1097533</v>
      </c>
      <c r="F3299" s="329">
        <v>2102491</v>
      </c>
      <c r="G3299" s="329">
        <v>606190</v>
      </c>
      <c r="H3299" s="39">
        <f t="shared" si="281"/>
        <v>25877756</v>
      </c>
    </row>
    <row r="3300" spans="1:8" x14ac:dyDescent="0.35">
      <c r="A3300" s="312" t="s">
        <v>218</v>
      </c>
      <c r="B3300" s="329">
        <v>14214638</v>
      </c>
      <c r="C3300" s="329">
        <v>2903198</v>
      </c>
      <c r="D3300" s="329">
        <v>742544</v>
      </c>
      <c r="E3300" s="329">
        <v>1168241</v>
      </c>
      <c r="F3300" s="329">
        <v>2391200</v>
      </c>
      <c r="G3300" s="329">
        <v>656732</v>
      </c>
      <c r="H3300" s="39">
        <f t="shared" si="281"/>
        <v>22076553</v>
      </c>
    </row>
    <row r="3301" spans="1:8" x14ac:dyDescent="0.35">
      <c r="A3301" s="312" t="s">
        <v>217</v>
      </c>
      <c r="B3301" s="329">
        <v>19125971</v>
      </c>
      <c r="C3301" s="329">
        <v>3380063</v>
      </c>
      <c r="D3301" s="329">
        <v>959216</v>
      </c>
      <c r="E3301" s="329">
        <v>1280907</v>
      </c>
      <c r="F3301" s="329">
        <v>2364815</v>
      </c>
      <c r="G3301" s="329">
        <v>671565</v>
      </c>
      <c r="H3301" s="39">
        <f t="shared" si="281"/>
        <v>27782537</v>
      </c>
    </row>
    <row r="3302" spans="1:8" x14ac:dyDescent="0.35">
      <c r="A3302" s="312" t="s">
        <v>391</v>
      </c>
      <c r="B3302" s="329">
        <v>12936540</v>
      </c>
      <c r="C3302" s="329">
        <v>2445722</v>
      </c>
      <c r="D3302" s="329">
        <v>875741</v>
      </c>
      <c r="E3302" s="329">
        <v>946092</v>
      </c>
      <c r="F3302" s="329">
        <v>1966735</v>
      </c>
      <c r="G3302" s="329">
        <v>901417</v>
      </c>
      <c r="H3302" s="39">
        <f t="shared" si="281"/>
        <v>20072247</v>
      </c>
    </row>
    <row r="3303" spans="1:8" x14ac:dyDescent="0.35">
      <c r="A3303" s="312" t="s">
        <v>1125</v>
      </c>
      <c r="B3303" s="329">
        <v>13421888</v>
      </c>
      <c r="C3303" s="329">
        <v>2960958</v>
      </c>
      <c r="D3303" s="329">
        <v>921977</v>
      </c>
      <c r="E3303" s="329">
        <v>2453064</v>
      </c>
      <c r="F3303" s="329">
        <v>2175270</v>
      </c>
      <c r="G3303" s="329">
        <v>561451</v>
      </c>
      <c r="H3303" s="39">
        <f t="shared" si="281"/>
        <v>22494608</v>
      </c>
    </row>
    <row r="3304" spans="1:8" x14ac:dyDescent="0.35">
      <c r="A3304" s="327" t="s">
        <v>1153</v>
      </c>
      <c r="B3304" s="272">
        <f>SUM(B3283:B3303)</f>
        <v>218461256</v>
      </c>
      <c r="C3304" s="272">
        <f t="shared" ref="C3304:H3304" si="282">SUM(C3283:C3303)</f>
        <v>73474854</v>
      </c>
      <c r="D3304" s="272">
        <f t="shared" si="282"/>
        <v>21892095</v>
      </c>
      <c r="E3304" s="272">
        <f t="shared" si="282"/>
        <v>28359169</v>
      </c>
      <c r="F3304" s="272">
        <f t="shared" si="282"/>
        <v>45672307</v>
      </c>
      <c r="G3304" s="272">
        <f t="shared" si="282"/>
        <v>12425908</v>
      </c>
      <c r="H3304" s="272">
        <f t="shared" si="282"/>
        <v>400285589</v>
      </c>
    </row>
    <row r="3305" spans="1:8" x14ac:dyDescent="0.35">
      <c r="A3305" s="328" t="s">
        <v>1154</v>
      </c>
      <c r="B3305" s="298">
        <f>AVERAGE(B3283:B3303)</f>
        <v>10402916.952380951</v>
      </c>
      <c r="C3305" s="298">
        <f t="shared" ref="C3305:H3305" si="283">AVERAGE(C3283:C3303)</f>
        <v>3498802.5714285714</v>
      </c>
      <c r="D3305" s="298">
        <f t="shared" si="283"/>
        <v>1042480.7142857143</v>
      </c>
      <c r="E3305" s="298">
        <f t="shared" si="283"/>
        <v>1350436.6190476189</v>
      </c>
      <c r="F3305" s="298">
        <f t="shared" si="283"/>
        <v>2174871.7619047621</v>
      </c>
      <c r="G3305" s="298">
        <f t="shared" si="283"/>
        <v>591709.90476190473</v>
      </c>
      <c r="H3305" s="298">
        <f t="shared" si="283"/>
        <v>19061218.523809522</v>
      </c>
    </row>
    <row r="3306" spans="1:8" x14ac:dyDescent="0.35">
      <c r="A3306" s="3"/>
      <c r="B3306" s="3"/>
    </row>
    <row r="3307" spans="1:8" x14ac:dyDescent="0.35">
      <c r="A3307" s="312" t="s">
        <v>523</v>
      </c>
      <c r="B3307" s="329">
        <v>10980716</v>
      </c>
      <c r="C3307" s="329">
        <v>2628817</v>
      </c>
      <c r="D3307" s="329">
        <v>785038</v>
      </c>
      <c r="E3307" s="329">
        <v>1648055</v>
      </c>
      <c r="F3307" s="329">
        <v>2418891</v>
      </c>
      <c r="G3307" s="329">
        <v>496204</v>
      </c>
      <c r="H3307" s="39">
        <v>18957721</v>
      </c>
    </row>
    <row r="3308" spans="1:8" x14ac:dyDescent="0.35">
      <c r="A3308" s="312" t="s">
        <v>524</v>
      </c>
      <c r="B3308" s="329">
        <v>7828023</v>
      </c>
      <c r="C3308" s="329">
        <v>1883419</v>
      </c>
      <c r="D3308" s="329">
        <v>769568</v>
      </c>
      <c r="E3308" s="329">
        <v>1223521</v>
      </c>
      <c r="F3308" s="329">
        <v>2721192</v>
      </c>
      <c r="G3308" s="329">
        <v>443723</v>
      </c>
      <c r="H3308" s="39">
        <v>14869446</v>
      </c>
    </row>
    <row r="3309" spans="1:8" x14ac:dyDescent="0.35">
      <c r="A3309" s="312" t="s">
        <v>823</v>
      </c>
      <c r="B3309" s="329">
        <v>8935931</v>
      </c>
      <c r="C3309" s="329">
        <v>2687588</v>
      </c>
      <c r="D3309" s="329">
        <v>784756</v>
      </c>
      <c r="E3309" s="329">
        <v>1104477</v>
      </c>
      <c r="F3309" s="329">
        <v>2600201</v>
      </c>
      <c r="G3309" s="329">
        <v>429979</v>
      </c>
      <c r="H3309" s="39">
        <v>16542932</v>
      </c>
    </row>
    <row r="3310" spans="1:8" x14ac:dyDescent="0.35">
      <c r="A3310" s="312" t="s">
        <v>726</v>
      </c>
      <c r="B3310" s="329">
        <v>7904914</v>
      </c>
      <c r="C3310" s="329">
        <v>2185500</v>
      </c>
      <c r="D3310" s="329">
        <v>599448</v>
      </c>
      <c r="E3310" s="329">
        <v>1405133</v>
      </c>
      <c r="F3310" s="329">
        <v>2307149</v>
      </c>
      <c r="G3310" s="329">
        <v>578579</v>
      </c>
      <c r="H3310" s="39">
        <v>14980723</v>
      </c>
    </row>
    <row r="3311" spans="1:8" x14ac:dyDescent="0.35">
      <c r="A3311" s="312" t="s">
        <v>525</v>
      </c>
      <c r="B3311" s="329">
        <v>9062165</v>
      </c>
      <c r="C3311" s="329">
        <v>2425508</v>
      </c>
      <c r="D3311" s="329">
        <v>668854</v>
      </c>
      <c r="E3311" s="329">
        <v>1689256</v>
      </c>
      <c r="F3311" s="329">
        <v>2462820</v>
      </c>
      <c r="G3311" s="329">
        <v>505169</v>
      </c>
      <c r="H3311" s="39">
        <v>16813772</v>
      </c>
    </row>
    <row r="3312" spans="1:8" x14ac:dyDescent="0.35">
      <c r="A3312" s="312" t="s">
        <v>528</v>
      </c>
      <c r="B3312" s="329">
        <v>5437459</v>
      </c>
      <c r="C3312" s="329">
        <v>1919877</v>
      </c>
      <c r="D3312" s="329">
        <v>609028</v>
      </c>
      <c r="E3312" s="329">
        <v>1711981</v>
      </c>
      <c r="F3312" s="329">
        <v>3217503</v>
      </c>
      <c r="G3312" s="329">
        <v>479730</v>
      </c>
      <c r="H3312" s="39">
        <v>13375578</v>
      </c>
    </row>
    <row r="3313" spans="1:8" x14ac:dyDescent="0.35">
      <c r="A3313" s="312" t="s">
        <v>529</v>
      </c>
      <c r="B3313" s="329">
        <v>7436634</v>
      </c>
      <c r="C3313" s="329">
        <v>2235006</v>
      </c>
      <c r="D3313" s="329">
        <v>655583</v>
      </c>
      <c r="E3313" s="329">
        <v>1740694</v>
      </c>
      <c r="F3313" s="329">
        <v>2694269</v>
      </c>
      <c r="G3313" s="329">
        <v>478015</v>
      </c>
      <c r="H3313" s="39">
        <v>15240201</v>
      </c>
    </row>
    <row r="3314" spans="1:8" x14ac:dyDescent="0.35">
      <c r="A3314" s="312" t="s">
        <v>824</v>
      </c>
      <c r="B3314" s="329">
        <v>8534254</v>
      </c>
      <c r="C3314" s="329">
        <v>1951489</v>
      </c>
      <c r="D3314" s="329">
        <v>733027</v>
      </c>
      <c r="E3314" s="329">
        <v>1592418</v>
      </c>
      <c r="F3314" s="329">
        <v>2901748</v>
      </c>
      <c r="G3314" s="329">
        <v>485450</v>
      </c>
      <c r="H3314" s="39">
        <v>16198386</v>
      </c>
    </row>
    <row r="3315" spans="1:8" x14ac:dyDescent="0.35">
      <c r="A3315" s="312" t="s">
        <v>727</v>
      </c>
      <c r="B3315" s="329">
        <v>7033607</v>
      </c>
      <c r="C3315" s="329">
        <v>1949036</v>
      </c>
      <c r="D3315" s="329">
        <v>659175</v>
      </c>
      <c r="E3315" s="329">
        <v>1720089</v>
      </c>
      <c r="F3315" s="329">
        <v>2906660</v>
      </c>
      <c r="G3315" s="329">
        <v>723168</v>
      </c>
      <c r="H3315" s="39">
        <v>14991735</v>
      </c>
    </row>
    <row r="3316" spans="1:8" x14ac:dyDescent="0.35">
      <c r="A3316" s="312" t="s">
        <v>530</v>
      </c>
      <c r="B3316" s="329">
        <v>10489158</v>
      </c>
      <c r="C3316" s="329">
        <v>2518850</v>
      </c>
      <c r="D3316" s="329">
        <v>862950</v>
      </c>
      <c r="E3316" s="329">
        <v>1046137</v>
      </c>
      <c r="F3316" s="329">
        <v>2181259</v>
      </c>
      <c r="G3316" s="329">
        <v>467227</v>
      </c>
      <c r="H3316" s="39">
        <v>17565581</v>
      </c>
    </row>
    <row r="3317" spans="1:8" x14ac:dyDescent="0.35">
      <c r="A3317" s="312" t="s">
        <v>533</v>
      </c>
      <c r="B3317" s="329">
        <v>7083050</v>
      </c>
      <c r="C3317" s="329">
        <v>1911871</v>
      </c>
      <c r="D3317" s="329">
        <v>603711</v>
      </c>
      <c r="E3317" s="329">
        <v>1429431</v>
      </c>
      <c r="F3317" s="329">
        <v>2141709</v>
      </c>
      <c r="G3317" s="329">
        <v>503158</v>
      </c>
      <c r="H3317" s="39">
        <v>13672930</v>
      </c>
    </row>
    <row r="3318" spans="1:8" x14ac:dyDescent="0.35">
      <c r="A3318" s="312" t="s">
        <v>534</v>
      </c>
      <c r="B3318" s="329">
        <v>7703200</v>
      </c>
      <c r="C3318" s="329">
        <v>2341870</v>
      </c>
      <c r="D3318" s="329">
        <v>762030</v>
      </c>
      <c r="E3318" s="329">
        <v>1634033</v>
      </c>
      <c r="F3318" s="329">
        <v>2169358</v>
      </c>
      <c r="G3318" s="329">
        <v>641169</v>
      </c>
      <c r="H3318" s="39">
        <v>15251660</v>
      </c>
    </row>
    <row r="3319" spans="1:8" x14ac:dyDescent="0.35">
      <c r="A3319" s="312" t="s">
        <v>825</v>
      </c>
      <c r="B3319" s="329">
        <v>7754256</v>
      </c>
      <c r="C3319" s="329">
        <v>2930601</v>
      </c>
      <c r="D3319" s="329">
        <v>792783</v>
      </c>
      <c r="E3319" s="329">
        <v>1493760</v>
      </c>
      <c r="F3319" s="329">
        <v>2413003</v>
      </c>
      <c r="G3319" s="329">
        <v>582688</v>
      </c>
      <c r="H3319" s="39">
        <v>15967091</v>
      </c>
    </row>
    <row r="3320" spans="1:8" x14ac:dyDescent="0.35">
      <c r="A3320" s="312" t="s">
        <v>728</v>
      </c>
      <c r="B3320" s="329">
        <v>7458055</v>
      </c>
      <c r="C3320" s="329">
        <v>2614544</v>
      </c>
      <c r="D3320" s="329">
        <v>863945</v>
      </c>
      <c r="E3320" s="329">
        <v>1254426</v>
      </c>
      <c r="F3320" s="329">
        <v>2200486</v>
      </c>
      <c r="G3320" s="329">
        <v>517671</v>
      </c>
      <c r="H3320" s="39">
        <v>14909127</v>
      </c>
    </row>
    <row r="3321" spans="1:8" x14ac:dyDescent="0.35">
      <c r="A3321" s="312" t="s">
        <v>538</v>
      </c>
      <c r="B3321" s="329">
        <v>5367373</v>
      </c>
      <c r="C3321" s="329">
        <v>1504612</v>
      </c>
      <c r="D3321" s="329">
        <v>333044</v>
      </c>
      <c r="E3321" s="329">
        <v>1280777</v>
      </c>
      <c r="F3321" s="329">
        <v>2745796</v>
      </c>
      <c r="G3321" s="329">
        <v>340615</v>
      </c>
      <c r="H3321" s="39">
        <v>11572217</v>
      </c>
    </row>
    <row r="3322" spans="1:8" x14ac:dyDescent="0.35">
      <c r="A3322" s="312" t="s">
        <v>539</v>
      </c>
      <c r="B3322" s="329">
        <v>7288328</v>
      </c>
      <c r="C3322" s="329">
        <v>2484727</v>
      </c>
      <c r="D3322" s="329">
        <v>852593</v>
      </c>
      <c r="E3322" s="329">
        <v>2144901</v>
      </c>
      <c r="F3322" s="329">
        <v>2746273</v>
      </c>
      <c r="G3322" s="329">
        <v>690438</v>
      </c>
      <c r="H3322" s="39">
        <v>16207260</v>
      </c>
    </row>
    <row r="3323" spans="1:8" x14ac:dyDescent="0.35">
      <c r="A3323" s="312" t="s">
        <v>826</v>
      </c>
      <c r="B3323" s="329">
        <v>9018559</v>
      </c>
      <c r="C3323" s="329">
        <v>2261354</v>
      </c>
      <c r="D3323" s="329">
        <v>1063142</v>
      </c>
      <c r="E3323" s="329">
        <v>2010879</v>
      </c>
      <c r="F3323" s="329">
        <v>2175206</v>
      </c>
      <c r="G3323" s="329">
        <v>558422</v>
      </c>
      <c r="H3323" s="39">
        <v>17087562</v>
      </c>
    </row>
    <row r="3324" spans="1:8" x14ac:dyDescent="0.35">
      <c r="A3324" s="312" t="s">
        <v>729</v>
      </c>
      <c r="B3324" s="329">
        <v>7626841</v>
      </c>
      <c r="C3324" s="329">
        <v>2637521</v>
      </c>
      <c r="D3324" s="329">
        <v>899574</v>
      </c>
      <c r="E3324" s="329">
        <v>2191693</v>
      </c>
      <c r="F3324" s="329">
        <v>2218886</v>
      </c>
      <c r="G3324" s="329">
        <v>608333</v>
      </c>
      <c r="H3324" s="39">
        <v>16182848</v>
      </c>
    </row>
    <row r="3325" spans="1:8" x14ac:dyDescent="0.35">
      <c r="A3325" s="312" t="s">
        <v>540</v>
      </c>
      <c r="B3325" s="329">
        <v>9961986</v>
      </c>
      <c r="C3325" s="329">
        <v>2588522</v>
      </c>
      <c r="D3325" s="329">
        <v>941426</v>
      </c>
      <c r="E3325" s="329">
        <v>1975311</v>
      </c>
      <c r="F3325" s="329">
        <v>2815805</v>
      </c>
      <c r="G3325" s="329">
        <v>637647</v>
      </c>
      <c r="H3325" s="39">
        <v>18920697</v>
      </c>
    </row>
    <row r="3326" spans="1:8" x14ac:dyDescent="0.35">
      <c r="A3326" s="312" t="s">
        <v>543</v>
      </c>
      <c r="B3326" s="329">
        <v>6998195</v>
      </c>
      <c r="C3326" s="329">
        <v>1929878</v>
      </c>
      <c r="D3326" s="329">
        <v>537350</v>
      </c>
      <c r="E3326" s="329">
        <v>1920110</v>
      </c>
      <c r="F3326" s="329">
        <v>1969522</v>
      </c>
      <c r="G3326" s="329">
        <v>467514</v>
      </c>
      <c r="H3326" s="39">
        <v>13822569</v>
      </c>
    </row>
    <row r="3327" spans="1:8" x14ac:dyDescent="0.35">
      <c r="A3327" s="312" t="s">
        <v>544</v>
      </c>
      <c r="B3327" s="329">
        <v>9235769</v>
      </c>
      <c r="C3327" s="329">
        <v>3106249</v>
      </c>
      <c r="D3327" s="329">
        <v>904390</v>
      </c>
      <c r="E3327" s="329">
        <v>1456044</v>
      </c>
      <c r="F3327" s="329">
        <v>2196311</v>
      </c>
      <c r="G3327" s="329">
        <v>458596</v>
      </c>
      <c r="H3327" s="39">
        <v>17357359</v>
      </c>
    </row>
    <row r="3328" spans="1:8" x14ac:dyDescent="0.35">
      <c r="A3328" s="327" t="s">
        <v>1155</v>
      </c>
      <c r="B3328" s="272">
        <f>SUM(B3307:B3327)</f>
        <v>169138473</v>
      </c>
      <c r="C3328" s="272">
        <f t="shared" ref="C3328:H3328" si="284">SUM(C3307:C3327)</f>
        <v>48696839</v>
      </c>
      <c r="D3328" s="272">
        <f t="shared" si="284"/>
        <v>15681415</v>
      </c>
      <c r="E3328" s="272">
        <f t="shared" si="284"/>
        <v>33673126</v>
      </c>
      <c r="F3328" s="272">
        <f t="shared" si="284"/>
        <v>52204047</v>
      </c>
      <c r="G3328" s="272">
        <f t="shared" si="284"/>
        <v>11093495</v>
      </c>
      <c r="H3328" s="272">
        <f t="shared" si="284"/>
        <v>330487395</v>
      </c>
    </row>
    <row r="3329" spans="1:9" x14ac:dyDescent="0.35">
      <c r="A3329" s="328" t="s">
        <v>1156</v>
      </c>
      <c r="B3329" s="298">
        <f>B3328/21</f>
        <v>8054213</v>
      </c>
      <c r="C3329" s="298">
        <f t="shared" ref="C3329:H3329" si="285">C3328/21</f>
        <v>2318897.0952380951</v>
      </c>
      <c r="D3329" s="298">
        <f t="shared" si="285"/>
        <v>746734.04761904757</v>
      </c>
      <c r="E3329" s="298">
        <f t="shared" si="285"/>
        <v>1603482.1904761905</v>
      </c>
      <c r="F3329" s="298">
        <f t="shared" si="285"/>
        <v>2485907</v>
      </c>
      <c r="G3329" s="298">
        <f t="shared" si="285"/>
        <v>528261.66666666663</v>
      </c>
      <c r="H3329" s="298">
        <f t="shared" si="285"/>
        <v>15737495</v>
      </c>
    </row>
    <row r="3330" spans="1:9" x14ac:dyDescent="0.35">
      <c r="A3330" s="3"/>
      <c r="B3330" s="3"/>
    </row>
    <row r="3331" spans="1:9" x14ac:dyDescent="0.35">
      <c r="A3331" s="314" t="s">
        <v>188</v>
      </c>
      <c r="B3331" s="329">
        <v>14721728</v>
      </c>
      <c r="C3331" s="329">
        <v>3004338</v>
      </c>
      <c r="D3331" s="329">
        <v>745612</v>
      </c>
      <c r="E3331" s="329">
        <v>1334419</v>
      </c>
      <c r="F3331" s="329">
        <v>2073072</v>
      </c>
      <c r="G3331" s="329">
        <v>616284</v>
      </c>
      <c r="H3331" s="329">
        <v>22495453</v>
      </c>
      <c r="I3331" s="3"/>
    </row>
    <row r="3332" spans="1:9" x14ac:dyDescent="0.35">
      <c r="A3332" s="314" t="s">
        <v>381</v>
      </c>
      <c r="B3332" s="329">
        <v>10227818</v>
      </c>
      <c r="C3332" s="329">
        <v>3611557</v>
      </c>
      <c r="D3332" s="329">
        <v>696796</v>
      </c>
      <c r="E3332" s="329">
        <v>1384645</v>
      </c>
      <c r="F3332" s="329">
        <v>2701157</v>
      </c>
      <c r="G3332" s="329">
        <v>599642</v>
      </c>
      <c r="H3332" s="329">
        <v>19221615</v>
      </c>
      <c r="I3332" s="3"/>
    </row>
    <row r="3333" spans="1:9" x14ac:dyDescent="0.35">
      <c r="A3333" s="314" t="s">
        <v>1090</v>
      </c>
      <c r="B3333" s="329">
        <v>9446036</v>
      </c>
      <c r="C3333" s="329">
        <v>2710679</v>
      </c>
      <c r="D3333" s="329">
        <v>845112</v>
      </c>
      <c r="E3333" s="329">
        <v>1099925</v>
      </c>
      <c r="F3333" s="329">
        <v>1984814</v>
      </c>
      <c r="G3333" s="329">
        <v>574227</v>
      </c>
      <c r="H3333" s="329">
        <v>16660793</v>
      </c>
      <c r="I3333" s="3"/>
    </row>
    <row r="3334" spans="1:9" x14ac:dyDescent="0.35">
      <c r="A3334" s="314" t="s">
        <v>185</v>
      </c>
      <c r="B3334" s="329">
        <v>7203927</v>
      </c>
      <c r="C3334" s="329">
        <v>4602810</v>
      </c>
      <c r="D3334" s="329">
        <v>676657</v>
      </c>
      <c r="E3334" s="329">
        <v>1689926</v>
      </c>
      <c r="F3334" s="329">
        <v>2075592</v>
      </c>
      <c r="G3334" s="329">
        <v>483371</v>
      </c>
      <c r="H3334" s="329">
        <v>16732283</v>
      </c>
      <c r="I3334" s="3"/>
    </row>
    <row r="3335" spans="1:9" x14ac:dyDescent="0.35">
      <c r="A3335" s="314" t="s">
        <v>184</v>
      </c>
      <c r="B3335" s="329">
        <v>9916217</v>
      </c>
      <c r="C3335" s="329">
        <v>5956004</v>
      </c>
      <c r="D3335" s="329">
        <v>837897</v>
      </c>
      <c r="E3335" s="329">
        <v>1359721</v>
      </c>
      <c r="F3335" s="329">
        <v>2526934</v>
      </c>
      <c r="G3335" s="329">
        <v>556485</v>
      </c>
      <c r="H3335" s="329">
        <v>21153258</v>
      </c>
      <c r="I3335" s="3"/>
    </row>
    <row r="3336" spans="1:9" x14ac:dyDescent="0.35">
      <c r="A3336" s="314" t="s">
        <v>183</v>
      </c>
      <c r="B3336" s="329">
        <v>10519078</v>
      </c>
      <c r="C3336" s="329">
        <v>4549412</v>
      </c>
      <c r="D3336" s="329">
        <v>888065</v>
      </c>
      <c r="E3336" s="329">
        <v>1299577</v>
      </c>
      <c r="F3336" s="329">
        <v>2535195</v>
      </c>
      <c r="G3336" s="329">
        <v>602604</v>
      </c>
      <c r="H3336" s="329">
        <v>20393931</v>
      </c>
      <c r="I3336" s="3"/>
    </row>
    <row r="3337" spans="1:9" x14ac:dyDescent="0.35">
      <c r="A3337" s="314" t="s">
        <v>380</v>
      </c>
      <c r="B3337" s="329">
        <v>11393162</v>
      </c>
      <c r="C3337" s="329">
        <v>5833811</v>
      </c>
      <c r="D3337" s="329">
        <v>981920</v>
      </c>
      <c r="E3337" s="329">
        <v>1959500</v>
      </c>
      <c r="F3337" s="329">
        <v>2358319</v>
      </c>
      <c r="G3337" s="329">
        <v>627015</v>
      </c>
      <c r="H3337" s="329">
        <v>23153727</v>
      </c>
      <c r="I3337" s="3"/>
    </row>
    <row r="3338" spans="1:9" x14ac:dyDescent="0.35">
      <c r="A3338" s="314" t="s">
        <v>1091</v>
      </c>
      <c r="B3338" s="329">
        <v>11159828</v>
      </c>
      <c r="C3338" s="329">
        <v>6232123</v>
      </c>
      <c r="D3338" s="329">
        <v>901128</v>
      </c>
      <c r="E3338" s="329">
        <v>1855998</v>
      </c>
      <c r="F3338" s="329">
        <v>2429752</v>
      </c>
      <c r="G3338" s="329">
        <v>512182</v>
      </c>
      <c r="H3338" s="329">
        <v>23091011</v>
      </c>
      <c r="I3338" s="3"/>
    </row>
    <row r="3339" spans="1:9" x14ac:dyDescent="0.35">
      <c r="A3339" s="314" t="s">
        <v>180</v>
      </c>
      <c r="B3339" s="329">
        <v>13595488</v>
      </c>
      <c r="C3339" s="329">
        <v>5968491</v>
      </c>
      <c r="D3339" s="329">
        <v>793926</v>
      </c>
      <c r="E3339" s="329">
        <v>1761956</v>
      </c>
      <c r="F3339" s="329">
        <v>2802394</v>
      </c>
      <c r="G3339" s="329">
        <v>731044</v>
      </c>
      <c r="H3339" s="329">
        <v>25653299</v>
      </c>
      <c r="I3339" s="3"/>
    </row>
    <row r="3340" spans="1:9" x14ac:dyDescent="0.35">
      <c r="A3340" s="314" t="s">
        <v>179</v>
      </c>
      <c r="B3340" s="329">
        <v>9760590</v>
      </c>
      <c r="C3340" s="329">
        <v>3913868</v>
      </c>
      <c r="D3340" s="329">
        <v>681644</v>
      </c>
      <c r="E3340" s="329">
        <v>2309666</v>
      </c>
      <c r="F3340" s="329">
        <v>2317918</v>
      </c>
      <c r="G3340" s="329">
        <v>454617</v>
      </c>
      <c r="H3340" s="329">
        <v>19438303</v>
      </c>
      <c r="I3340" s="3"/>
    </row>
    <row r="3341" spans="1:9" x14ac:dyDescent="0.35">
      <c r="A3341" s="314" t="s">
        <v>178</v>
      </c>
      <c r="B3341" s="329">
        <v>13502537</v>
      </c>
      <c r="C3341" s="329">
        <v>3872974</v>
      </c>
      <c r="D3341" s="329">
        <v>811597</v>
      </c>
      <c r="E3341" s="329">
        <v>2077151</v>
      </c>
      <c r="F3341" s="329">
        <v>2509442</v>
      </c>
      <c r="G3341" s="329">
        <v>493925</v>
      </c>
      <c r="H3341" s="329">
        <v>23267626</v>
      </c>
      <c r="I3341" s="3"/>
    </row>
    <row r="3342" spans="1:9" x14ac:dyDescent="0.35">
      <c r="A3342" s="314" t="s">
        <v>379</v>
      </c>
      <c r="B3342" s="329">
        <v>10467302</v>
      </c>
      <c r="C3342" s="329">
        <v>3870570</v>
      </c>
      <c r="D3342" s="329">
        <v>672021</v>
      </c>
      <c r="E3342" s="329">
        <v>1614482</v>
      </c>
      <c r="F3342" s="329">
        <v>2521992</v>
      </c>
      <c r="G3342" s="329">
        <v>546895</v>
      </c>
      <c r="H3342" s="329">
        <v>19693262</v>
      </c>
      <c r="I3342" s="3"/>
    </row>
    <row r="3343" spans="1:9" x14ac:dyDescent="0.35">
      <c r="A3343" s="314" t="s">
        <v>1092</v>
      </c>
      <c r="B3343" s="329">
        <v>9567028</v>
      </c>
      <c r="C3343" s="329">
        <v>4488190</v>
      </c>
      <c r="D3343" s="329">
        <v>777249</v>
      </c>
      <c r="E3343" s="329">
        <v>1871910</v>
      </c>
      <c r="F3343" s="329">
        <v>2034644</v>
      </c>
      <c r="G3343" s="329">
        <v>531011</v>
      </c>
      <c r="H3343" s="329">
        <v>19270032</v>
      </c>
      <c r="I3343" s="3"/>
    </row>
    <row r="3344" spans="1:9" x14ac:dyDescent="0.35">
      <c r="A3344" s="314" t="s">
        <v>175</v>
      </c>
      <c r="B3344" s="329">
        <v>9636892</v>
      </c>
      <c r="C3344" s="329">
        <v>3883514</v>
      </c>
      <c r="D3344" s="329">
        <v>595301</v>
      </c>
      <c r="E3344" s="329">
        <v>1851620</v>
      </c>
      <c r="F3344" s="329">
        <v>2141754</v>
      </c>
      <c r="G3344" s="329">
        <v>448687</v>
      </c>
      <c r="H3344" s="329">
        <v>18557768</v>
      </c>
      <c r="I3344" s="3"/>
    </row>
    <row r="3345" spans="1:9" x14ac:dyDescent="0.35">
      <c r="A3345" s="314" t="s">
        <v>174</v>
      </c>
      <c r="B3345" s="329">
        <v>9788177</v>
      </c>
      <c r="C3345" s="329">
        <v>2911283</v>
      </c>
      <c r="D3345" s="329">
        <v>881300</v>
      </c>
      <c r="E3345" s="329">
        <v>2557742</v>
      </c>
      <c r="F3345" s="329">
        <v>2066066</v>
      </c>
      <c r="G3345" s="329">
        <v>478821</v>
      </c>
      <c r="H3345" s="329">
        <v>18683389</v>
      </c>
      <c r="I3345" s="3"/>
    </row>
    <row r="3346" spans="1:9" x14ac:dyDescent="0.35">
      <c r="A3346" s="314" t="s">
        <v>173</v>
      </c>
      <c r="B3346" s="329">
        <v>12435927</v>
      </c>
      <c r="C3346" s="329">
        <v>3000282</v>
      </c>
      <c r="D3346" s="329">
        <v>722203</v>
      </c>
      <c r="E3346" s="329">
        <v>1587415</v>
      </c>
      <c r="F3346" s="329">
        <v>2630631</v>
      </c>
      <c r="G3346" s="329">
        <v>464151</v>
      </c>
      <c r="H3346" s="329">
        <v>20840609</v>
      </c>
      <c r="I3346" s="3"/>
    </row>
    <row r="3347" spans="1:9" x14ac:dyDescent="0.35">
      <c r="A3347" s="314" t="s">
        <v>378</v>
      </c>
      <c r="B3347" s="329">
        <v>23367123</v>
      </c>
      <c r="C3347" s="329">
        <v>5025038</v>
      </c>
      <c r="D3347" s="329">
        <v>939158</v>
      </c>
      <c r="E3347" s="329">
        <v>1942058</v>
      </c>
      <c r="F3347" s="329">
        <v>3393757</v>
      </c>
      <c r="G3347" s="329">
        <v>704346</v>
      </c>
      <c r="H3347" s="329">
        <v>35371480</v>
      </c>
      <c r="I3347" s="3"/>
    </row>
    <row r="3348" spans="1:9" x14ac:dyDescent="0.35">
      <c r="A3348" s="314" t="s">
        <v>1093</v>
      </c>
      <c r="B3348" s="329">
        <v>15737409</v>
      </c>
      <c r="C3348" s="329">
        <v>2919940</v>
      </c>
      <c r="D3348" s="329">
        <v>749472</v>
      </c>
      <c r="E3348" s="329">
        <v>1752005</v>
      </c>
      <c r="F3348" s="329">
        <v>2332426</v>
      </c>
      <c r="G3348" s="329">
        <v>486931</v>
      </c>
      <c r="H3348" s="329">
        <v>23978183</v>
      </c>
      <c r="I3348" s="3"/>
    </row>
    <row r="3349" spans="1:9" x14ac:dyDescent="0.35">
      <c r="A3349" s="314" t="s">
        <v>170</v>
      </c>
      <c r="B3349" s="329">
        <v>27953306</v>
      </c>
      <c r="C3349" s="329">
        <v>3732466</v>
      </c>
      <c r="D3349" s="329">
        <v>982840</v>
      </c>
      <c r="E3349" s="329">
        <v>2663635</v>
      </c>
      <c r="F3349" s="329">
        <v>2915015</v>
      </c>
      <c r="G3349" s="329">
        <v>883297</v>
      </c>
      <c r="H3349" s="329">
        <v>39130559</v>
      </c>
      <c r="I3349" s="3"/>
    </row>
    <row r="3350" spans="1:9" x14ac:dyDescent="0.35">
      <c r="A3350" s="314" t="s">
        <v>169</v>
      </c>
      <c r="B3350" s="329">
        <v>25318198</v>
      </c>
      <c r="C3350" s="329">
        <v>4833123</v>
      </c>
      <c r="D3350" s="329">
        <v>901301</v>
      </c>
      <c r="E3350" s="329">
        <v>3228143</v>
      </c>
      <c r="F3350" s="329">
        <v>3338701</v>
      </c>
      <c r="G3350" s="329">
        <v>651865</v>
      </c>
      <c r="H3350" s="329">
        <v>38271331</v>
      </c>
      <c r="I3350" s="3"/>
    </row>
    <row r="3351" spans="1:9" x14ac:dyDescent="0.35">
      <c r="A3351" s="314" t="s">
        <v>377</v>
      </c>
      <c r="B3351" s="329">
        <v>14881240</v>
      </c>
      <c r="C3351" s="329">
        <v>3150135</v>
      </c>
      <c r="D3351" s="329">
        <v>687314</v>
      </c>
      <c r="E3351" s="329">
        <v>2352189</v>
      </c>
      <c r="F3351" s="329">
        <v>2637099</v>
      </c>
      <c r="G3351" s="329">
        <v>602522</v>
      </c>
      <c r="H3351" s="329">
        <v>24310499</v>
      </c>
      <c r="I3351" s="3"/>
    </row>
    <row r="3352" spans="1:9" x14ac:dyDescent="0.35">
      <c r="A3352" s="314" t="s">
        <v>1095</v>
      </c>
      <c r="B3352" s="329">
        <v>23588435</v>
      </c>
      <c r="C3352" s="329">
        <v>5056791</v>
      </c>
      <c r="D3352" s="329">
        <v>1323832</v>
      </c>
      <c r="E3352" s="329">
        <v>2132482</v>
      </c>
      <c r="F3352" s="329">
        <v>3327564</v>
      </c>
      <c r="G3352" s="329">
        <v>746513</v>
      </c>
      <c r="H3352" s="329">
        <v>36175617</v>
      </c>
      <c r="I3352" s="3"/>
    </row>
    <row r="3353" spans="1:9" x14ac:dyDescent="0.35">
      <c r="A3353" s="327" t="s">
        <v>1157</v>
      </c>
      <c r="B3353" s="272">
        <f>SUM(B3331:B3352)</f>
        <v>304187446</v>
      </c>
      <c r="C3353" s="272">
        <f t="shared" ref="C3353:H3353" si="286">SUM(C3331:C3352)</f>
        <v>93127399</v>
      </c>
      <c r="D3353" s="272">
        <f t="shared" si="286"/>
        <v>18092345</v>
      </c>
      <c r="E3353" s="272">
        <f t="shared" si="286"/>
        <v>41686165</v>
      </c>
      <c r="F3353" s="272">
        <f t="shared" si="286"/>
        <v>55654238</v>
      </c>
      <c r="G3353" s="272">
        <f t="shared" si="286"/>
        <v>12796435</v>
      </c>
      <c r="H3353" s="272">
        <f t="shared" si="286"/>
        <v>525544028</v>
      </c>
    </row>
    <row r="3354" spans="1:9" x14ac:dyDescent="0.35">
      <c r="A3354" s="297" t="s">
        <v>1158</v>
      </c>
      <c r="B3354" s="294">
        <f>B3353/22</f>
        <v>13826702.090909092</v>
      </c>
      <c r="C3354" s="294">
        <f t="shared" ref="C3354:H3354" si="287">C3353/22</f>
        <v>4233063.5909090908</v>
      </c>
      <c r="D3354" s="294">
        <f t="shared" si="287"/>
        <v>822379.31818181823</v>
      </c>
      <c r="E3354" s="294">
        <f t="shared" si="287"/>
        <v>1894825.6818181819</v>
      </c>
      <c r="F3354" s="294">
        <f t="shared" si="287"/>
        <v>2529738.0909090908</v>
      </c>
      <c r="G3354" s="294">
        <f t="shared" si="287"/>
        <v>581656.13636363635</v>
      </c>
      <c r="H3354" s="294">
        <f t="shared" si="287"/>
        <v>23888364.90909091</v>
      </c>
    </row>
    <row r="3355" spans="1:9" x14ac:dyDescent="0.35">
      <c r="A3355" s="3"/>
    </row>
    <row r="3356" spans="1:9" x14ac:dyDescent="0.35">
      <c r="A3356" s="3"/>
    </row>
    <row r="3357" spans="1:9" x14ac:dyDescent="0.35">
      <c r="A3357" s="3"/>
    </row>
    <row r="3358" spans="1:9" x14ac:dyDescent="0.35">
      <c r="A3358" s="3"/>
    </row>
    <row r="3359" spans="1:9" x14ac:dyDescent="0.35">
      <c r="A3359" s="3"/>
    </row>
    <row r="3360" spans="1:9" x14ac:dyDescent="0.35">
      <c r="A3360" s="3"/>
    </row>
    <row r="3361" spans="1:1" x14ac:dyDescent="0.35">
      <c r="A3361" s="3"/>
    </row>
    <row r="3362" spans="1:1" x14ac:dyDescent="0.35">
      <c r="A3362" s="3"/>
    </row>
    <row r="3363" spans="1:1" x14ac:dyDescent="0.35">
      <c r="A3363" s="3"/>
    </row>
    <row r="3364" spans="1:1" x14ac:dyDescent="0.35">
      <c r="A3364" s="3"/>
    </row>
    <row r="3365" spans="1:1" x14ac:dyDescent="0.35">
      <c r="A3365" s="3"/>
    </row>
    <row r="3366" spans="1:1" x14ac:dyDescent="0.35">
      <c r="A3366" s="3"/>
    </row>
    <row r="3367" spans="1:1" x14ac:dyDescent="0.35">
      <c r="A3367" s="3"/>
    </row>
    <row r="3368" spans="1:1" x14ac:dyDescent="0.35">
      <c r="A3368" s="3"/>
    </row>
    <row r="3369" spans="1:1" x14ac:dyDescent="0.35">
      <c r="A3369" s="3"/>
    </row>
    <row r="3370" spans="1:1" x14ac:dyDescent="0.35">
      <c r="A3370" s="3"/>
    </row>
    <row r="3371" spans="1:1" x14ac:dyDescent="0.35">
      <c r="A3371" s="3"/>
    </row>
    <row r="3372" spans="1:1" x14ac:dyDescent="0.35">
      <c r="A3372" s="3"/>
    </row>
    <row r="3373" spans="1:1" x14ac:dyDescent="0.35">
      <c r="A3373" s="3"/>
    </row>
    <row r="3374" spans="1:1" x14ac:dyDescent="0.35">
      <c r="A3374" s="3"/>
    </row>
    <row r="3375" spans="1:1" x14ac:dyDescent="0.35">
      <c r="A3375" s="3"/>
    </row>
    <row r="3376" spans="1:1" x14ac:dyDescent="0.35">
      <c r="A3376" s="3"/>
    </row>
    <row r="3377" spans="1:1" x14ac:dyDescent="0.35">
      <c r="A3377" s="3"/>
    </row>
    <row r="3378" spans="1:1" x14ac:dyDescent="0.35">
      <c r="A3378" s="3"/>
    </row>
    <row r="3379" spans="1:1" x14ac:dyDescent="0.35">
      <c r="A3379" s="3"/>
    </row>
    <row r="3380" spans="1:1" x14ac:dyDescent="0.35">
      <c r="A3380" s="3"/>
    </row>
    <row r="3381" spans="1:1" x14ac:dyDescent="0.35">
      <c r="A3381" s="3"/>
    </row>
    <row r="3382" spans="1:1" x14ac:dyDescent="0.35">
      <c r="A3382" s="3"/>
    </row>
    <row r="3383" spans="1:1" x14ac:dyDescent="0.35">
      <c r="A3383" s="3"/>
    </row>
    <row r="3384" spans="1:1" x14ac:dyDescent="0.35">
      <c r="A3384" s="3"/>
    </row>
    <row r="3385" spans="1:1" x14ac:dyDescent="0.35">
      <c r="A3385" s="3"/>
    </row>
    <row r="3386" spans="1:1" x14ac:dyDescent="0.35">
      <c r="A3386" s="3"/>
    </row>
    <row r="3387" spans="1:1" x14ac:dyDescent="0.35">
      <c r="A3387" s="3"/>
    </row>
    <row r="3388" spans="1:1" x14ac:dyDescent="0.35">
      <c r="A3388" s="3"/>
    </row>
    <row r="3389" spans="1:1" x14ac:dyDescent="0.35">
      <c r="A3389" s="3"/>
    </row>
    <row r="3390" spans="1:1" x14ac:dyDescent="0.35">
      <c r="A3390" s="3"/>
    </row>
    <row r="3391" spans="1:1" x14ac:dyDescent="0.35">
      <c r="A3391" s="3"/>
    </row>
    <row r="3392" spans="1:1" x14ac:dyDescent="0.35">
      <c r="A3392" s="3"/>
    </row>
    <row r="3393" spans="1:1" x14ac:dyDescent="0.35">
      <c r="A3393" s="3"/>
    </row>
    <row r="3394" spans="1:1" x14ac:dyDescent="0.35">
      <c r="A3394" s="3"/>
    </row>
    <row r="3395" spans="1:1" x14ac:dyDescent="0.35">
      <c r="A3395" s="3"/>
    </row>
    <row r="3396" spans="1:1" x14ac:dyDescent="0.35">
      <c r="A3396" s="3"/>
    </row>
    <row r="3397" spans="1:1" x14ac:dyDescent="0.35">
      <c r="A3397" s="3"/>
    </row>
    <row r="3398" spans="1:1" x14ac:dyDescent="0.35">
      <c r="A3398" s="3"/>
    </row>
    <row r="3399" spans="1:1" x14ac:dyDescent="0.35">
      <c r="A3399" s="3"/>
    </row>
    <row r="3400" spans="1:1" x14ac:dyDescent="0.35">
      <c r="A3400" s="3"/>
    </row>
    <row r="3401" spans="1:1" x14ac:dyDescent="0.35">
      <c r="A3401" s="3"/>
    </row>
    <row r="3402" spans="1:1" x14ac:dyDescent="0.35">
      <c r="A3402" s="3"/>
    </row>
    <row r="3403" spans="1:1" x14ac:dyDescent="0.35">
      <c r="A3403" s="3"/>
    </row>
    <row r="3404" spans="1:1" x14ac:dyDescent="0.35">
      <c r="A3404" s="3"/>
    </row>
    <row r="3405" spans="1:1" x14ac:dyDescent="0.35">
      <c r="A3405" s="3"/>
    </row>
    <row r="3406" spans="1:1" x14ac:dyDescent="0.35">
      <c r="A3406" s="3"/>
    </row>
    <row r="3407" spans="1:1" x14ac:dyDescent="0.35">
      <c r="A3407" s="3"/>
    </row>
    <row r="3408" spans="1:1" x14ac:dyDescent="0.35">
      <c r="A3408" s="3"/>
    </row>
    <row r="3409" spans="1:1" x14ac:dyDescent="0.35">
      <c r="A3409" s="3"/>
    </row>
    <row r="3410" spans="1:1" x14ac:dyDescent="0.35">
      <c r="A3410" s="3"/>
    </row>
    <row r="3411" spans="1:1" x14ac:dyDescent="0.35">
      <c r="A3411" s="3"/>
    </row>
    <row r="3412" spans="1:1" x14ac:dyDescent="0.35">
      <c r="A3412" s="3"/>
    </row>
    <row r="3413" spans="1:1" x14ac:dyDescent="0.35">
      <c r="A3413" s="3"/>
    </row>
    <row r="3414" spans="1:1" x14ac:dyDescent="0.35">
      <c r="A3414" s="3"/>
    </row>
    <row r="3415" spans="1:1" x14ac:dyDescent="0.35">
      <c r="A3415" s="3"/>
    </row>
    <row r="3416" spans="1:1" x14ac:dyDescent="0.35">
      <c r="A3416" s="3"/>
    </row>
    <row r="3417" spans="1:1" x14ac:dyDescent="0.35">
      <c r="A3417" s="3"/>
    </row>
    <row r="3418" spans="1:1" x14ac:dyDescent="0.35">
      <c r="A3418" s="3"/>
    </row>
    <row r="3419" spans="1:1" x14ac:dyDescent="0.35">
      <c r="A3419" s="3"/>
    </row>
    <row r="3420" spans="1:1" x14ac:dyDescent="0.35">
      <c r="A3420" s="3"/>
    </row>
    <row r="3421" spans="1:1" x14ac:dyDescent="0.35">
      <c r="A3421" s="3"/>
    </row>
    <row r="3422" spans="1:1" x14ac:dyDescent="0.35">
      <c r="A3422" s="3"/>
    </row>
    <row r="3423" spans="1:1" x14ac:dyDescent="0.35">
      <c r="A3423" s="3"/>
    </row>
    <row r="3424" spans="1:1" x14ac:dyDescent="0.35">
      <c r="A3424" s="3"/>
    </row>
    <row r="3425" spans="1:1" x14ac:dyDescent="0.35">
      <c r="A3425" s="3"/>
    </row>
    <row r="3426" spans="1:1" x14ac:dyDescent="0.35">
      <c r="A3426" s="3"/>
    </row>
    <row r="3427" spans="1:1" x14ac:dyDescent="0.35">
      <c r="A3427" s="3"/>
    </row>
    <row r="3428" spans="1:1" x14ac:dyDescent="0.35">
      <c r="A3428" s="3"/>
    </row>
    <row r="3429" spans="1:1" x14ac:dyDescent="0.35">
      <c r="A3429" s="3"/>
    </row>
    <row r="3430" spans="1:1" x14ac:dyDescent="0.35">
      <c r="A3430" s="3"/>
    </row>
    <row r="3431" spans="1:1" x14ac:dyDescent="0.35">
      <c r="A3431" s="3"/>
    </row>
    <row r="3432" spans="1:1" x14ac:dyDescent="0.35">
      <c r="A3432" s="3"/>
    </row>
    <row r="3433" spans="1:1" x14ac:dyDescent="0.35">
      <c r="A3433" s="3"/>
    </row>
    <row r="3434" spans="1:1" x14ac:dyDescent="0.35">
      <c r="A3434" s="3"/>
    </row>
    <row r="3435" spans="1:1" x14ac:dyDescent="0.35">
      <c r="A3435" s="3"/>
    </row>
    <row r="3436" spans="1:1" x14ac:dyDescent="0.35">
      <c r="A3436" s="3"/>
    </row>
    <row r="3437" spans="1:1" x14ac:dyDescent="0.35">
      <c r="A3437" s="3"/>
    </row>
    <row r="3438" spans="1:1" x14ac:dyDescent="0.35">
      <c r="A3438" s="3"/>
    </row>
    <row r="3439" spans="1:1" x14ac:dyDescent="0.35">
      <c r="A3439" s="3"/>
    </row>
    <row r="3440" spans="1:1" x14ac:dyDescent="0.35">
      <c r="A3440" s="3"/>
    </row>
    <row r="3441" spans="1:1" x14ac:dyDescent="0.35">
      <c r="A3441" s="3"/>
    </row>
    <row r="3442" spans="1:1" x14ac:dyDescent="0.35">
      <c r="A3442" s="3"/>
    </row>
    <row r="3443" spans="1:1" x14ac:dyDescent="0.35">
      <c r="A3443" s="3"/>
    </row>
    <row r="3444" spans="1:1" x14ac:dyDescent="0.35">
      <c r="A3444" s="3"/>
    </row>
    <row r="3445" spans="1:1" x14ac:dyDescent="0.35">
      <c r="A3445" s="3"/>
    </row>
    <row r="3446" spans="1:1" x14ac:dyDescent="0.35">
      <c r="A3446" s="3"/>
    </row>
    <row r="3447" spans="1:1" x14ac:dyDescent="0.35">
      <c r="A3447" s="3"/>
    </row>
    <row r="3448" spans="1:1" x14ac:dyDescent="0.35">
      <c r="A3448" s="3"/>
    </row>
    <row r="3449" spans="1:1" x14ac:dyDescent="0.35">
      <c r="A3449" s="3"/>
    </row>
    <row r="3450" spans="1:1" x14ac:dyDescent="0.35">
      <c r="A3450" s="3"/>
    </row>
    <row r="3451" spans="1:1" x14ac:dyDescent="0.35">
      <c r="A3451" s="3"/>
    </row>
    <row r="3452" spans="1:1" x14ac:dyDescent="0.35">
      <c r="A3452" s="3"/>
    </row>
    <row r="3453" spans="1:1" x14ac:dyDescent="0.35">
      <c r="A3453" s="3"/>
    </row>
    <row r="3454" spans="1:1" x14ac:dyDescent="0.35">
      <c r="A3454" s="3"/>
    </row>
    <row r="3455" spans="1:1" x14ac:dyDescent="0.35">
      <c r="A3455" s="3"/>
    </row>
    <row r="3456" spans="1:1" x14ac:dyDescent="0.35">
      <c r="A3456" s="3"/>
    </row>
    <row r="3457" spans="1:1" x14ac:dyDescent="0.35">
      <c r="A3457" s="3"/>
    </row>
    <row r="3458" spans="1:1" x14ac:dyDescent="0.35">
      <c r="A3458" s="3"/>
    </row>
    <row r="3459" spans="1:1" x14ac:dyDescent="0.35">
      <c r="A3459" s="3"/>
    </row>
    <row r="3460" spans="1:1" x14ac:dyDescent="0.35">
      <c r="A3460" s="3"/>
    </row>
    <row r="3461" spans="1:1" x14ac:dyDescent="0.35">
      <c r="A3461" s="3"/>
    </row>
    <row r="3462" spans="1:1" x14ac:dyDescent="0.35">
      <c r="A3462" s="3"/>
    </row>
    <row r="3463" spans="1:1" x14ac:dyDescent="0.35">
      <c r="A3463" s="3"/>
    </row>
    <row r="3464" spans="1:1" x14ac:dyDescent="0.35">
      <c r="A3464" s="3"/>
    </row>
    <row r="3465" spans="1:1" x14ac:dyDescent="0.35">
      <c r="A3465" s="3"/>
    </row>
    <row r="3466" spans="1:1" x14ac:dyDescent="0.35">
      <c r="A3466" s="3"/>
    </row>
    <row r="3467" spans="1:1" x14ac:dyDescent="0.35">
      <c r="A3467" s="3"/>
    </row>
    <row r="3468" spans="1:1" x14ac:dyDescent="0.35">
      <c r="A3468" s="3"/>
    </row>
    <row r="3469" spans="1:1" x14ac:dyDescent="0.35">
      <c r="A3469" s="3"/>
    </row>
    <row r="3470" spans="1:1" x14ac:dyDescent="0.35">
      <c r="A3470" s="3"/>
    </row>
    <row r="3471" spans="1:1" x14ac:dyDescent="0.35">
      <c r="A3471" s="3"/>
    </row>
    <row r="3472" spans="1:1" x14ac:dyDescent="0.35">
      <c r="A3472" s="3"/>
    </row>
    <row r="3473" spans="1:1" x14ac:dyDescent="0.35">
      <c r="A3473" s="3"/>
    </row>
    <row r="3474" spans="1:1" x14ac:dyDescent="0.35">
      <c r="A3474" s="3"/>
    </row>
    <row r="3475" spans="1:1" x14ac:dyDescent="0.35">
      <c r="A3475" s="3"/>
    </row>
    <row r="3476" spans="1:1" x14ac:dyDescent="0.35">
      <c r="A3476" s="3"/>
    </row>
    <row r="3477" spans="1:1" x14ac:dyDescent="0.35">
      <c r="A3477" s="3"/>
    </row>
    <row r="3478" spans="1:1" x14ac:dyDescent="0.35">
      <c r="A3478" s="3"/>
    </row>
    <row r="3479" spans="1:1" x14ac:dyDescent="0.35">
      <c r="A3479" s="3"/>
    </row>
    <row r="3480" spans="1:1" x14ac:dyDescent="0.35">
      <c r="A3480" s="3"/>
    </row>
    <row r="3481" spans="1:1" x14ac:dyDescent="0.35">
      <c r="A3481" s="3"/>
    </row>
    <row r="3482" spans="1:1" x14ac:dyDescent="0.35">
      <c r="A3482" s="3"/>
    </row>
    <row r="3483" spans="1:1" x14ac:dyDescent="0.35">
      <c r="A3483" s="3"/>
    </row>
    <row r="3484" spans="1:1" x14ac:dyDescent="0.35">
      <c r="A3484" s="3"/>
    </row>
    <row r="3485" spans="1:1" x14ac:dyDescent="0.35">
      <c r="A3485" s="3"/>
    </row>
    <row r="3486" spans="1:1" x14ac:dyDescent="0.35">
      <c r="A3486" s="3"/>
    </row>
    <row r="3487" spans="1:1" x14ac:dyDescent="0.35">
      <c r="A3487" s="3"/>
    </row>
    <row r="3488" spans="1:1" x14ac:dyDescent="0.35">
      <c r="A3488" s="3"/>
    </row>
    <row r="3489" spans="1:1" x14ac:dyDescent="0.35">
      <c r="A3489" s="3"/>
    </row>
    <row r="3490" spans="1:1" x14ac:dyDescent="0.35">
      <c r="A3490" s="3"/>
    </row>
    <row r="3491" spans="1:1" x14ac:dyDescent="0.35">
      <c r="A3491" s="3"/>
    </row>
    <row r="3492" spans="1:1" x14ac:dyDescent="0.35">
      <c r="A3492" s="3"/>
    </row>
    <row r="3493" spans="1:1" x14ac:dyDescent="0.35">
      <c r="A3493" s="3"/>
    </row>
    <row r="3494" spans="1:1" x14ac:dyDescent="0.35">
      <c r="A3494" s="3"/>
    </row>
    <row r="3495" spans="1:1" x14ac:dyDescent="0.35">
      <c r="A3495" s="3"/>
    </row>
    <row r="3496" spans="1:1" x14ac:dyDescent="0.35">
      <c r="A3496" s="3"/>
    </row>
    <row r="3497" spans="1:1" x14ac:dyDescent="0.35">
      <c r="A3497" s="3"/>
    </row>
    <row r="3498" spans="1:1" x14ac:dyDescent="0.35">
      <c r="A3498" s="3"/>
    </row>
    <row r="3499" spans="1:1" x14ac:dyDescent="0.35">
      <c r="A3499" s="3"/>
    </row>
    <row r="3500" spans="1:1" x14ac:dyDescent="0.35">
      <c r="A3500" s="3"/>
    </row>
    <row r="3501" spans="1:1" x14ac:dyDescent="0.35">
      <c r="A3501" s="3"/>
    </row>
    <row r="3502" spans="1:1" x14ac:dyDescent="0.35">
      <c r="A3502" s="3"/>
    </row>
    <row r="3503" spans="1:1" x14ac:dyDescent="0.35">
      <c r="A3503" s="3"/>
    </row>
    <row r="3504" spans="1:1" x14ac:dyDescent="0.35">
      <c r="A3504" s="3"/>
    </row>
    <row r="3505" spans="1:1" x14ac:dyDescent="0.35">
      <c r="A3505" s="3"/>
    </row>
    <row r="3506" spans="1:1" x14ac:dyDescent="0.35">
      <c r="A3506" s="3"/>
    </row>
    <row r="3507" spans="1:1" x14ac:dyDescent="0.35">
      <c r="A3507" s="3"/>
    </row>
    <row r="3508" spans="1:1" x14ac:dyDescent="0.35">
      <c r="A3508" s="3"/>
    </row>
    <row r="3509" spans="1:1" x14ac:dyDescent="0.35">
      <c r="A3509" s="3"/>
    </row>
    <row r="3510" spans="1:1" x14ac:dyDescent="0.35">
      <c r="A3510" s="3"/>
    </row>
    <row r="3511" spans="1:1" x14ac:dyDescent="0.35">
      <c r="A3511" s="3"/>
    </row>
    <row r="3512" spans="1:1" x14ac:dyDescent="0.35">
      <c r="A3512" s="3"/>
    </row>
    <row r="3513" spans="1:1" x14ac:dyDescent="0.35">
      <c r="A3513" s="3"/>
    </row>
    <row r="3514" spans="1:1" x14ac:dyDescent="0.35">
      <c r="A3514" s="3"/>
    </row>
    <row r="3515" spans="1:1" x14ac:dyDescent="0.35">
      <c r="A3515" s="3"/>
    </row>
    <row r="3516" spans="1:1" x14ac:dyDescent="0.35">
      <c r="A3516" s="3"/>
    </row>
    <row r="3517" spans="1:1" x14ac:dyDescent="0.35">
      <c r="A3517" s="3"/>
    </row>
    <row r="3518" spans="1:1" x14ac:dyDescent="0.35">
      <c r="A3518" s="3"/>
    </row>
    <row r="3519" spans="1:1" x14ac:dyDescent="0.35">
      <c r="A3519" s="3"/>
    </row>
    <row r="3520" spans="1:1" x14ac:dyDescent="0.35">
      <c r="A3520" s="3"/>
    </row>
    <row r="3521" spans="1:1" x14ac:dyDescent="0.35">
      <c r="A3521" s="3"/>
    </row>
    <row r="3522" spans="1:1" x14ac:dyDescent="0.35">
      <c r="A3522" s="3"/>
    </row>
    <row r="3523" spans="1:1" x14ac:dyDescent="0.35">
      <c r="A3523" s="3"/>
    </row>
    <row r="3524" spans="1:1" x14ac:dyDescent="0.35">
      <c r="A3524" s="3"/>
    </row>
    <row r="3525" spans="1:1" x14ac:dyDescent="0.35">
      <c r="A3525" s="3"/>
    </row>
    <row r="3526" spans="1:1" x14ac:dyDescent="0.35">
      <c r="A3526" s="3"/>
    </row>
    <row r="3527" spans="1:1" x14ac:dyDescent="0.35">
      <c r="A3527" s="3"/>
    </row>
    <row r="3528" spans="1:1" x14ac:dyDescent="0.35">
      <c r="A3528" s="3"/>
    </row>
    <row r="3529" spans="1:1" x14ac:dyDescent="0.35">
      <c r="A3529" s="3"/>
    </row>
    <row r="3530" spans="1:1" x14ac:dyDescent="0.35">
      <c r="A3530" s="3"/>
    </row>
    <row r="3531" spans="1:1" x14ac:dyDescent="0.35">
      <c r="A3531" s="3"/>
    </row>
    <row r="3532" spans="1:1" x14ac:dyDescent="0.35">
      <c r="A3532" s="3"/>
    </row>
    <row r="3533" spans="1:1" x14ac:dyDescent="0.35">
      <c r="A3533" s="3"/>
    </row>
    <row r="3534" spans="1:1" x14ac:dyDescent="0.35">
      <c r="A3534" s="3"/>
    </row>
    <row r="3535" spans="1:1" x14ac:dyDescent="0.35">
      <c r="A3535" s="3"/>
    </row>
    <row r="3536" spans="1:1" x14ac:dyDescent="0.35">
      <c r="A3536" s="3"/>
    </row>
    <row r="3537" spans="1:1" x14ac:dyDescent="0.35">
      <c r="A3537" s="3"/>
    </row>
    <row r="3538" spans="1:1" x14ac:dyDescent="0.35">
      <c r="A3538" s="3"/>
    </row>
    <row r="3539" spans="1:1" x14ac:dyDescent="0.35">
      <c r="A3539" s="3"/>
    </row>
    <row r="3540" spans="1:1" x14ac:dyDescent="0.35">
      <c r="A3540" s="3"/>
    </row>
    <row r="3541" spans="1:1" x14ac:dyDescent="0.35">
      <c r="A3541" s="3"/>
    </row>
    <row r="3542" spans="1:1" x14ac:dyDescent="0.35">
      <c r="A3542" s="3"/>
    </row>
    <row r="3543" spans="1:1" x14ac:dyDescent="0.35">
      <c r="A3543" s="3"/>
    </row>
    <row r="3544" spans="1:1" x14ac:dyDescent="0.35">
      <c r="A3544" s="3"/>
    </row>
    <row r="3545" spans="1:1" x14ac:dyDescent="0.35">
      <c r="A3545" s="3"/>
    </row>
    <row r="3546" spans="1:1" x14ac:dyDescent="0.35">
      <c r="A3546" s="3"/>
    </row>
    <row r="3547" spans="1:1" x14ac:dyDescent="0.35">
      <c r="A3547" s="3"/>
    </row>
    <row r="3548" spans="1:1" x14ac:dyDescent="0.35">
      <c r="A3548" s="3"/>
    </row>
    <row r="3549" spans="1:1" x14ac:dyDescent="0.35">
      <c r="A3549" s="3"/>
    </row>
    <row r="3550" spans="1:1" x14ac:dyDescent="0.35">
      <c r="A3550" s="3"/>
    </row>
    <row r="3551" spans="1:1" x14ac:dyDescent="0.35">
      <c r="A3551" s="3"/>
    </row>
    <row r="3552" spans="1:1" x14ac:dyDescent="0.35">
      <c r="A3552" s="3"/>
    </row>
    <row r="3553" spans="1:1" x14ac:dyDescent="0.35">
      <c r="A3553" s="3"/>
    </row>
    <row r="3554" spans="1:1" x14ac:dyDescent="0.35">
      <c r="A3554" s="3"/>
    </row>
    <row r="3555" spans="1:1" x14ac:dyDescent="0.35">
      <c r="A3555" s="3"/>
    </row>
    <row r="3556" spans="1:1" x14ac:dyDescent="0.35">
      <c r="A3556" s="3"/>
    </row>
    <row r="3557" spans="1:1" x14ac:dyDescent="0.35">
      <c r="A3557" s="3"/>
    </row>
    <row r="3558" spans="1:1" x14ac:dyDescent="0.35">
      <c r="A3558" s="3"/>
    </row>
    <row r="3559" spans="1:1" x14ac:dyDescent="0.35">
      <c r="A3559" s="3"/>
    </row>
    <row r="3560" spans="1:1" x14ac:dyDescent="0.35">
      <c r="A3560" s="3"/>
    </row>
    <row r="3561" spans="1:1" x14ac:dyDescent="0.35">
      <c r="A3561" s="3"/>
    </row>
    <row r="3562" spans="1:1" x14ac:dyDescent="0.35">
      <c r="A3562" s="3"/>
    </row>
    <row r="3563" spans="1:1" x14ac:dyDescent="0.35">
      <c r="A3563" s="3"/>
    </row>
    <row r="3564" spans="1:1" x14ac:dyDescent="0.35">
      <c r="A3564" s="3"/>
    </row>
    <row r="3565" spans="1:1" x14ac:dyDescent="0.35">
      <c r="A3565" s="3"/>
    </row>
    <row r="3566" spans="1:1" x14ac:dyDescent="0.35">
      <c r="A3566" s="3"/>
    </row>
    <row r="3567" spans="1:1" x14ac:dyDescent="0.35">
      <c r="A3567" s="3"/>
    </row>
    <row r="3568" spans="1:1" x14ac:dyDescent="0.35">
      <c r="A3568" s="3"/>
    </row>
    <row r="3569" spans="1:1" x14ac:dyDescent="0.35">
      <c r="A3569" s="3"/>
    </row>
    <row r="3570" spans="1:1" x14ac:dyDescent="0.35">
      <c r="A3570" s="3"/>
    </row>
    <row r="3571" spans="1:1" x14ac:dyDescent="0.35">
      <c r="A3571" s="3"/>
    </row>
    <row r="3572" spans="1:1" x14ac:dyDescent="0.35">
      <c r="A3572" s="3"/>
    </row>
    <row r="3573" spans="1:1" x14ac:dyDescent="0.35">
      <c r="A3573" s="3"/>
    </row>
    <row r="3574" spans="1:1" x14ac:dyDescent="0.35">
      <c r="A3574" s="3"/>
    </row>
    <row r="3575" spans="1:1" x14ac:dyDescent="0.35">
      <c r="A3575" s="3"/>
    </row>
    <row r="3576" spans="1:1" x14ac:dyDescent="0.35">
      <c r="A3576" s="3"/>
    </row>
    <row r="3577" spans="1:1" x14ac:dyDescent="0.35">
      <c r="A3577" s="3"/>
    </row>
    <row r="3578" spans="1:1" x14ac:dyDescent="0.35">
      <c r="A3578" s="3"/>
    </row>
    <row r="3579" spans="1:1" x14ac:dyDescent="0.35">
      <c r="A3579" s="3"/>
    </row>
    <row r="3580" spans="1:1" x14ac:dyDescent="0.35">
      <c r="A3580" s="3"/>
    </row>
    <row r="3581" spans="1:1" x14ac:dyDescent="0.35">
      <c r="A3581" s="3"/>
    </row>
    <row r="3582" spans="1:1" x14ac:dyDescent="0.35">
      <c r="A3582" s="3"/>
    </row>
    <row r="3583" spans="1:1" x14ac:dyDescent="0.35">
      <c r="A3583" s="3"/>
    </row>
    <row r="3584" spans="1:1" x14ac:dyDescent="0.35">
      <c r="A3584" s="3"/>
    </row>
    <row r="3585" spans="1:1" x14ac:dyDescent="0.35">
      <c r="A3585" s="3"/>
    </row>
    <row r="3586" spans="1:1" x14ac:dyDescent="0.35">
      <c r="A3586" s="3"/>
    </row>
    <row r="3587" spans="1:1" x14ac:dyDescent="0.35">
      <c r="A3587" s="3"/>
    </row>
    <row r="3588" spans="1:1" x14ac:dyDescent="0.35">
      <c r="A3588" s="3"/>
    </row>
    <row r="3589" spans="1:1" x14ac:dyDescent="0.35">
      <c r="A3589" s="3"/>
    </row>
    <row r="3590" spans="1:1" x14ac:dyDescent="0.35">
      <c r="A3590" s="3"/>
    </row>
    <row r="3591" spans="1:1" x14ac:dyDescent="0.35">
      <c r="A3591" s="3"/>
    </row>
    <row r="3592" spans="1:1" x14ac:dyDescent="0.35">
      <c r="A3592" s="3"/>
    </row>
    <row r="3593" spans="1:1" x14ac:dyDescent="0.35">
      <c r="A3593" s="3"/>
    </row>
    <row r="3594" spans="1:1" x14ac:dyDescent="0.35">
      <c r="A3594" s="3"/>
    </row>
    <row r="3595" spans="1:1" x14ac:dyDescent="0.35">
      <c r="A3595" s="3"/>
    </row>
    <row r="3596" spans="1:1" x14ac:dyDescent="0.35">
      <c r="A3596" s="3"/>
    </row>
    <row r="3597" spans="1:1" x14ac:dyDescent="0.35">
      <c r="A3597" s="3"/>
    </row>
    <row r="3598" spans="1:1" x14ac:dyDescent="0.35">
      <c r="A3598" s="3"/>
    </row>
    <row r="3599" spans="1:1" x14ac:dyDescent="0.35">
      <c r="A3599" s="3"/>
    </row>
    <row r="3600" spans="1:1" x14ac:dyDescent="0.35">
      <c r="A3600" s="3"/>
    </row>
    <row r="3601" spans="1:1" x14ac:dyDescent="0.35">
      <c r="A3601" s="3"/>
    </row>
    <row r="3602" spans="1:1" x14ac:dyDescent="0.35">
      <c r="A3602" s="3"/>
    </row>
    <row r="3603" spans="1:1" x14ac:dyDescent="0.35">
      <c r="A3603" s="3"/>
    </row>
    <row r="3604" spans="1:1" x14ac:dyDescent="0.35">
      <c r="A3604" s="3"/>
    </row>
    <row r="3605" spans="1:1" x14ac:dyDescent="0.35">
      <c r="A3605" s="3"/>
    </row>
    <row r="3606" spans="1:1" x14ac:dyDescent="0.35">
      <c r="A3606" s="3"/>
    </row>
    <row r="3607" spans="1:1" x14ac:dyDescent="0.35">
      <c r="A3607" s="3"/>
    </row>
    <row r="3608" spans="1:1" x14ac:dyDescent="0.35">
      <c r="A3608" s="3"/>
    </row>
    <row r="3609" spans="1:1" x14ac:dyDescent="0.35">
      <c r="A3609" s="3"/>
    </row>
    <row r="3610" spans="1:1" x14ac:dyDescent="0.35">
      <c r="A3610" s="3"/>
    </row>
    <row r="3611" spans="1:1" x14ac:dyDescent="0.35">
      <c r="A3611" s="3"/>
    </row>
    <row r="3612" spans="1:1" x14ac:dyDescent="0.35">
      <c r="A3612" s="3"/>
    </row>
    <row r="3613" spans="1:1" x14ac:dyDescent="0.35">
      <c r="A3613" s="3"/>
    </row>
    <row r="3614" spans="1:1" x14ac:dyDescent="0.35">
      <c r="A3614" s="3"/>
    </row>
    <row r="3615" spans="1:1" x14ac:dyDescent="0.35">
      <c r="A3615" s="3"/>
    </row>
    <row r="3616" spans="1:1" x14ac:dyDescent="0.35">
      <c r="A3616" s="3"/>
    </row>
    <row r="3617" spans="1:1" x14ac:dyDescent="0.35">
      <c r="A3617" s="3"/>
    </row>
    <row r="3618" spans="1:1" x14ac:dyDescent="0.35">
      <c r="A3618" s="3"/>
    </row>
    <row r="3619" spans="1:1" x14ac:dyDescent="0.35">
      <c r="A3619" s="3"/>
    </row>
    <row r="3620" spans="1:1" x14ac:dyDescent="0.35">
      <c r="A3620" s="3"/>
    </row>
    <row r="3621" spans="1:1" x14ac:dyDescent="0.35">
      <c r="A3621" s="3"/>
    </row>
    <row r="3622" spans="1:1" x14ac:dyDescent="0.35">
      <c r="A3622" s="3"/>
    </row>
    <row r="3623" spans="1:1" x14ac:dyDescent="0.35">
      <c r="A3623" s="3"/>
    </row>
    <row r="3624" spans="1:1" x14ac:dyDescent="0.35">
      <c r="A3624" s="3"/>
    </row>
    <row r="3625" spans="1:1" x14ac:dyDescent="0.35">
      <c r="A3625" s="3"/>
    </row>
    <row r="3626" spans="1:1" x14ac:dyDescent="0.35">
      <c r="A3626" s="3"/>
    </row>
    <row r="3627" spans="1:1" x14ac:dyDescent="0.35">
      <c r="A3627" s="3"/>
    </row>
    <row r="3628" spans="1:1" x14ac:dyDescent="0.35">
      <c r="A3628" s="3"/>
    </row>
    <row r="3629" spans="1:1" x14ac:dyDescent="0.35">
      <c r="A3629" s="3"/>
    </row>
    <row r="3630" spans="1:1" x14ac:dyDescent="0.35">
      <c r="A3630" s="3"/>
    </row>
    <row r="3631" spans="1:1" x14ac:dyDescent="0.35">
      <c r="A3631" s="3"/>
    </row>
    <row r="3632" spans="1:1" x14ac:dyDescent="0.35">
      <c r="A3632" s="3"/>
    </row>
    <row r="3633" spans="1:1" x14ac:dyDescent="0.35">
      <c r="A3633" s="3"/>
    </row>
    <row r="3634" spans="1:1" x14ac:dyDescent="0.35">
      <c r="A3634" s="3"/>
    </row>
    <row r="3635" spans="1:1" x14ac:dyDescent="0.35">
      <c r="A3635" s="3"/>
    </row>
    <row r="3636" spans="1:1" x14ac:dyDescent="0.35">
      <c r="A3636" s="3"/>
    </row>
    <row r="3637" spans="1:1" x14ac:dyDescent="0.35">
      <c r="A3637" s="3"/>
    </row>
    <row r="3638" spans="1:1" x14ac:dyDescent="0.35">
      <c r="A3638" s="3"/>
    </row>
    <row r="3639" spans="1:1" x14ac:dyDescent="0.35">
      <c r="A3639" s="3"/>
    </row>
    <row r="3640" spans="1:1" x14ac:dyDescent="0.35">
      <c r="A3640" s="3"/>
    </row>
    <row r="3641" spans="1:1" x14ac:dyDescent="0.35">
      <c r="A3641" s="3"/>
    </row>
    <row r="3642" spans="1:1" x14ac:dyDescent="0.35">
      <c r="A3642" s="3"/>
    </row>
    <row r="3643" spans="1:1" x14ac:dyDescent="0.35">
      <c r="A3643" s="3"/>
    </row>
    <row r="3644" spans="1:1" x14ac:dyDescent="0.35">
      <c r="A3644" s="3"/>
    </row>
    <row r="3645" spans="1:1" x14ac:dyDescent="0.35">
      <c r="A3645" s="3"/>
    </row>
    <row r="3646" spans="1:1" x14ac:dyDescent="0.35">
      <c r="A3646" s="3"/>
    </row>
    <row r="3647" spans="1:1" x14ac:dyDescent="0.35">
      <c r="A3647" s="3"/>
    </row>
    <row r="3648" spans="1:1" x14ac:dyDescent="0.35">
      <c r="A3648" s="3"/>
    </row>
    <row r="3649" spans="1:1" x14ac:dyDescent="0.35">
      <c r="A3649" s="3"/>
    </row>
    <row r="3650" spans="1:1" x14ac:dyDescent="0.35">
      <c r="A3650" s="3"/>
    </row>
    <row r="3651" spans="1:1" x14ac:dyDescent="0.35">
      <c r="A3651" s="3"/>
    </row>
    <row r="3652" spans="1:1" x14ac:dyDescent="0.35">
      <c r="A3652" s="3"/>
    </row>
    <row r="3653" spans="1:1" x14ac:dyDescent="0.35">
      <c r="A3653" s="3"/>
    </row>
    <row r="3654" spans="1:1" x14ac:dyDescent="0.35">
      <c r="A3654" s="3"/>
    </row>
    <row r="3655" spans="1:1" x14ac:dyDescent="0.35">
      <c r="A3655" s="3"/>
    </row>
    <row r="3656" spans="1:1" x14ac:dyDescent="0.35">
      <c r="A3656" s="3"/>
    </row>
    <row r="3657" spans="1:1" x14ac:dyDescent="0.35">
      <c r="A3657" s="3"/>
    </row>
    <row r="3658" spans="1:1" x14ac:dyDescent="0.35">
      <c r="A3658" s="3"/>
    </row>
    <row r="3659" spans="1:1" x14ac:dyDescent="0.35">
      <c r="A3659" s="3"/>
    </row>
    <row r="3660" spans="1:1" x14ac:dyDescent="0.35">
      <c r="A3660" s="3"/>
    </row>
    <row r="3661" spans="1:1" x14ac:dyDescent="0.35">
      <c r="A3661" s="3"/>
    </row>
    <row r="3662" spans="1:1" x14ac:dyDescent="0.35">
      <c r="A3662" s="3"/>
    </row>
    <row r="3663" spans="1:1" x14ac:dyDescent="0.35">
      <c r="A3663" s="3"/>
    </row>
    <row r="3664" spans="1:1" x14ac:dyDescent="0.35">
      <c r="A3664" s="3"/>
    </row>
    <row r="3665" spans="1:1" x14ac:dyDescent="0.35">
      <c r="A3665" s="3"/>
    </row>
    <row r="3666" spans="1:1" x14ac:dyDescent="0.35">
      <c r="A3666" s="3"/>
    </row>
    <row r="3667" spans="1:1" x14ac:dyDescent="0.35">
      <c r="A3667" s="3"/>
    </row>
    <row r="3668" spans="1:1" x14ac:dyDescent="0.35">
      <c r="A3668" s="3"/>
    </row>
    <row r="3669" spans="1:1" x14ac:dyDescent="0.35">
      <c r="A3669" s="3"/>
    </row>
    <row r="3670" spans="1:1" x14ac:dyDescent="0.35">
      <c r="A3670" s="3"/>
    </row>
    <row r="3671" spans="1:1" x14ac:dyDescent="0.35">
      <c r="A3671" s="3"/>
    </row>
    <row r="3672" spans="1:1" x14ac:dyDescent="0.35">
      <c r="A3672" s="3"/>
    </row>
    <row r="3673" spans="1:1" x14ac:dyDescent="0.35">
      <c r="A3673" s="3"/>
    </row>
    <row r="3674" spans="1:1" x14ac:dyDescent="0.35">
      <c r="A3674" s="3"/>
    </row>
    <row r="3675" spans="1:1" x14ac:dyDescent="0.35">
      <c r="A3675" s="3"/>
    </row>
    <row r="3676" spans="1:1" x14ac:dyDescent="0.35">
      <c r="A3676" s="3"/>
    </row>
    <row r="3677" spans="1:1" x14ac:dyDescent="0.35">
      <c r="A3677" s="3"/>
    </row>
    <row r="3678" spans="1:1" x14ac:dyDescent="0.35">
      <c r="A3678" s="3"/>
    </row>
    <row r="3679" spans="1:1" x14ac:dyDescent="0.35">
      <c r="A3679" s="3"/>
    </row>
    <row r="3680" spans="1:1" x14ac:dyDescent="0.35">
      <c r="A3680" s="3"/>
    </row>
    <row r="3681" spans="1:1" x14ac:dyDescent="0.35">
      <c r="A3681" s="3"/>
    </row>
    <row r="3682" spans="1:1" x14ac:dyDescent="0.35">
      <c r="A3682" s="3"/>
    </row>
    <row r="3683" spans="1:1" x14ac:dyDescent="0.35">
      <c r="A3683" s="3"/>
    </row>
    <row r="3684" spans="1:1" x14ac:dyDescent="0.35">
      <c r="A3684" s="3"/>
    </row>
    <row r="3685" spans="1:1" x14ac:dyDescent="0.35">
      <c r="A3685" s="3"/>
    </row>
    <row r="3686" spans="1:1" x14ac:dyDescent="0.35">
      <c r="A3686" s="3"/>
    </row>
    <row r="3687" spans="1:1" x14ac:dyDescent="0.35">
      <c r="A3687" s="3"/>
    </row>
    <row r="3688" spans="1:1" x14ac:dyDescent="0.35">
      <c r="A3688" s="3"/>
    </row>
    <row r="3689" spans="1:1" x14ac:dyDescent="0.35">
      <c r="A3689" s="3"/>
    </row>
    <row r="3690" spans="1:1" x14ac:dyDescent="0.35">
      <c r="A3690" s="3"/>
    </row>
    <row r="3691" spans="1:1" x14ac:dyDescent="0.35">
      <c r="A3691" s="3"/>
    </row>
    <row r="3692" spans="1:1" x14ac:dyDescent="0.35">
      <c r="A3692" s="3"/>
    </row>
    <row r="3693" spans="1:1" x14ac:dyDescent="0.35">
      <c r="A3693" s="3"/>
    </row>
    <row r="3694" spans="1:1" x14ac:dyDescent="0.35">
      <c r="A3694" s="3"/>
    </row>
    <row r="3695" spans="1:1" x14ac:dyDescent="0.35">
      <c r="A3695" s="3"/>
    </row>
    <row r="3696" spans="1:1" x14ac:dyDescent="0.35">
      <c r="A3696" s="3"/>
    </row>
    <row r="3697" spans="1:1" x14ac:dyDescent="0.35">
      <c r="A3697" s="3"/>
    </row>
    <row r="3698" spans="1:1" x14ac:dyDescent="0.35">
      <c r="A3698" s="3"/>
    </row>
    <row r="3699" spans="1:1" x14ac:dyDescent="0.35">
      <c r="A3699" s="3"/>
    </row>
    <row r="3700" spans="1:1" x14ac:dyDescent="0.35">
      <c r="A3700" s="3"/>
    </row>
    <row r="3701" spans="1:1" x14ac:dyDescent="0.35">
      <c r="A3701" s="3"/>
    </row>
    <row r="3702" spans="1:1" x14ac:dyDescent="0.35">
      <c r="A3702" s="3"/>
    </row>
    <row r="3703" spans="1:1" x14ac:dyDescent="0.35">
      <c r="A3703" s="3"/>
    </row>
    <row r="3704" spans="1:1" x14ac:dyDescent="0.35">
      <c r="A3704" s="3"/>
    </row>
  </sheetData>
  <pageMargins left="0.25" right="0.25" top="0.75" bottom="0.75" header="0.3" footer="0.3"/>
  <pageSetup scale="44" fitToHeight="26" orientation="portrait" r:id="rId1"/>
  <rowBreaks count="33" manualBreakCount="33">
    <brk id="99" max="16383" man="1"/>
    <brk id="198" max="16383" man="1"/>
    <brk id="298" max="16383" man="1"/>
    <brk id="397" max="16383" man="1"/>
    <brk id="496" max="16383" man="1"/>
    <brk id="595" max="16383" man="1"/>
    <brk id="693" max="16383" man="1"/>
    <brk id="792" max="16383" man="1"/>
    <brk id="891" max="16383" man="1"/>
    <brk id="987" max="16383" man="1"/>
    <brk id="1086" max="16383" man="1"/>
    <brk id="1184" max="16383" man="1"/>
    <brk id="1281" max="16383" man="1"/>
    <brk id="1382" max="16383" man="1"/>
    <brk id="1479" max="16383" man="1"/>
    <brk id="1574" max="16383" man="1"/>
    <brk id="1674" max="16383" man="1"/>
    <brk id="1772" max="16383" man="1"/>
    <brk id="1868" max="16383" man="1"/>
    <brk id="1966" max="16383" man="1"/>
    <brk id="2064" max="16383" man="1"/>
    <brk id="2160" max="16383" man="1"/>
    <brk id="2259" max="16383" man="1"/>
    <brk id="2358" max="16383" man="1"/>
    <brk id="2453" max="16383" man="1"/>
    <brk id="2551" max="16383" man="1"/>
    <brk id="2654" max="16383" man="1"/>
    <brk id="2748" max="16383" man="1"/>
    <brk id="2848" max="16383" man="1"/>
    <brk id="2944" max="16383" man="1"/>
    <brk id="3039" max="16383" man="1"/>
    <brk id="3138" max="16383" man="1"/>
    <brk id="3233" max="16383" man="1"/>
  </rowBreaks>
  <ignoredErrors>
    <ignoredError sqref="D269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ADV and RPC</vt:lpstr>
      <vt:lpstr>Asset Class by Venue-ADV</vt:lpstr>
      <vt:lpstr>Revised Volume and RPC, Old Fmt</vt:lpstr>
      <vt:lpstr>Legacy Volume &amp; RPC, New Fmt</vt:lpstr>
      <vt:lpstr>OI by Asset Class</vt:lpstr>
      <vt:lpstr>Daily Volume</vt:lpstr>
      <vt:lpstr>'ADV and RPC'!Print_Area</vt:lpstr>
      <vt:lpstr>'Asset Class by Venue-ADV'!Print_Area</vt:lpstr>
      <vt:lpstr>'Daily Volume'!Print_Area</vt:lpstr>
      <vt:lpstr>'OI by Asset Class'!Print_Area</vt:lpstr>
      <vt:lpstr>'Revised Volume and RPC, Old Fmt'!Print_Titles</vt:lpstr>
    </vt:vector>
  </TitlesOfParts>
  <Company>CME Group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Hartman, Kelly</dc:creator>
  <cp:lastModifiedBy>George, Jennifer</cp:lastModifiedBy>
  <cp:lastPrinted>2018-03-08T22:03:54Z</cp:lastPrinted>
  <dcterms:created xsi:type="dcterms:W3CDTF">2009-07-31T18:38:38Z</dcterms:created>
  <dcterms:modified xsi:type="dcterms:W3CDTF">2019-06-03T23:59:24Z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