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8\February\"/>
    </mc:Choice>
  </mc:AlternateContent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RPC'!$A$1:$N$530</definedName>
    <definedName name="_xlnm.Print_Area" localSheetId="1">'Asset Class by Venue-ADV'!$A$1:$N$544</definedName>
    <definedName name="_xlnm.Print_Area" localSheetId="5">'Daily Volume'!$A$1:$H$2991</definedName>
    <definedName name="_xlnm.Print_Area" localSheetId="4">'OI by Asset Class'!$A$1:$M$100</definedName>
    <definedName name="_xlnm.Print_Titles" localSheetId="2">'Revised Volume and RPC, Old Fmt'!$4:$4</definedName>
  </definedNames>
  <calcPr calcId="171027"/>
</workbook>
</file>

<file path=xl/calcChain.xml><?xml version="1.0" encoding="utf-8"?>
<calcChain xmlns="http://schemas.openxmlformats.org/spreadsheetml/2006/main">
  <c r="C2991" i="9" l="1"/>
  <c r="D2991" i="9"/>
  <c r="E2991" i="9"/>
  <c r="F2991" i="9"/>
  <c r="G2991" i="9"/>
  <c r="H2991" i="9"/>
  <c r="B2991" i="9"/>
  <c r="C2990" i="9"/>
  <c r="D2990" i="9"/>
  <c r="E2990" i="9"/>
  <c r="F2990" i="9"/>
  <c r="G2990" i="9"/>
  <c r="H2990" i="9"/>
  <c r="B2990" i="9"/>
  <c r="C2969" i="9" l="1"/>
  <c r="D2969" i="9"/>
  <c r="E2969" i="9"/>
  <c r="F2969" i="9"/>
  <c r="G2969" i="9"/>
  <c r="H2969" i="9"/>
  <c r="B2969" i="9"/>
  <c r="C2968" i="9"/>
  <c r="D2968" i="9"/>
  <c r="E2968" i="9"/>
  <c r="F2968" i="9"/>
  <c r="G2968" i="9"/>
  <c r="H2968" i="9"/>
  <c r="B2968" i="9"/>
  <c r="C2943" i="9" l="1"/>
  <c r="D2943" i="9"/>
  <c r="E2943" i="9"/>
  <c r="F2943" i="9"/>
  <c r="G2943" i="9"/>
  <c r="H2943" i="9"/>
  <c r="B2943" i="9"/>
  <c r="C2942" i="9"/>
  <c r="D2942" i="9"/>
  <c r="E2942" i="9"/>
  <c r="F2942" i="9"/>
  <c r="G2942" i="9"/>
  <c r="H2942" i="9"/>
  <c r="B2942" i="9"/>
  <c r="C2920" i="9" l="1"/>
  <c r="D2920" i="9"/>
  <c r="F2920" i="9"/>
  <c r="G2920" i="9"/>
  <c r="H2920" i="9"/>
  <c r="C2919" i="9"/>
  <c r="D2919" i="9"/>
  <c r="E2919" i="9"/>
  <c r="E2920" i="9" s="1"/>
  <c r="F2919" i="9"/>
  <c r="G2919" i="9"/>
  <c r="H2919" i="9"/>
  <c r="B2919" i="9"/>
  <c r="B2920" i="9" s="1"/>
  <c r="C2896" i="9" l="1"/>
  <c r="D2896" i="9"/>
  <c r="E2896" i="9"/>
  <c r="F2896" i="9"/>
  <c r="G2896" i="9"/>
  <c r="H2896" i="9"/>
  <c r="B2896" i="9"/>
  <c r="H2874" i="9"/>
  <c r="H2875" i="9"/>
  <c r="H2876" i="9"/>
  <c r="H2877" i="9"/>
  <c r="H2878" i="9"/>
  <c r="H2879" i="9"/>
  <c r="H2880" i="9"/>
  <c r="H2881" i="9"/>
  <c r="H2882" i="9"/>
  <c r="H2883" i="9"/>
  <c r="H2884" i="9"/>
  <c r="H2885" i="9"/>
  <c r="H2886" i="9"/>
  <c r="H2887" i="9"/>
  <c r="H2888" i="9"/>
  <c r="H2889" i="9"/>
  <c r="H2890" i="9"/>
  <c r="H2891" i="9"/>
  <c r="H2892" i="9"/>
  <c r="H2893" i="9"/>
  <c r="H2894" i="9"/>
  <c r="H2895" i="9"/>
  <c r="H2873" i="9"/>
  <c r="C2895" i="9"/>
  <c r="D2895" i="9"/>
  <c r="E2895" i="9"/>
  <c r="F2895" i="9"/>
  <c r="G2895" i="9"/>
  <c r="B2895" i="9"/>
  <c r="G2871" i="9" l="1"/>
  <c r="H2871" i="9"/>
  <c r="C2871" i="9"/>
  <c r="D2871" i="9"/>
  <c r="E2871" i="9"/>
  <c r="F2871" i="9"/>
  <c r="B2871" i="9"/>
  <c r="C2870" i="9"/>
  <c r="B2870" i="9"/>
  <c r="E2870" i="9"/>
  <c r="F2870" i="9"/>
  <c r="G2870" i="9"/>
  <c r="H2870" i="9"/>
  <c r="D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C2848" i="9" l="1"/>
  <c r="D2848" i="9"/>
  <c r="E2848" i="9"/>
  <c r="F2848" i="9"/>
  <c r="G2848" i="9"/>
  <c r="H2848" i="9"/>
  <c r="B2848" i="9"/>
  <c r="C2847" i="9"/>
  <c r="D2847" i="9"/>
  <c r="E2847" i="9"/>
  <c r="F2847" i="9"/>
  <c r="G2847" i="9"/>
  <c r="H2847" i="9"/>
  <c r="B2847" i="9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24" i="9"/>
  <c r="C2821" i="9" l="1"/>
  <c r="C2822" i="9" s="1"/>
  <c r="D2821" i="9"/>
  <c r="D2822" i="9" s="1"/>
  <c r="E2821" i="9"/>
  <c r="E2822" i="9" s="1"/>
  <c r="F2821" i="9"/>
  <c r="F2822" i="9" s="1"/>
  <c r="G2821" i="9"/>
  <c r="G2822" i="9" s="1"/>
  <c r="B2821" i="9"/>
  <c r="B2822" i="9" s="1"/>
  <c r="H2802" i="9"/>
  <c r="H2803" i="9"/>
  <c r="H2821" i="9" s="1"/>
  <c r="H2822" i="9" s="1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01" i="9"/>
  <c r="E2799" i="9" l="1"/>
  <c r="C2798" i="9"/>
  <c r="C2799" i="9" s="1"/>
  <c r="D2798" i="9"/>
  <c r="D2799" i="9" s="1"/>
  <c r="E2798" i="9"/>
  <c r="F2798" i="9"/>
  <c r="F2799" i="9" s="1"/>
  <c r="G2798" i="9"/>
  <c r="G2799" i="9" s="1"/>
  <c r="H2798" i="9"/>
  <c r="H2799" i="9" s="1"/>
  <c r="B2798" i="9"/>
  <c r="B2799" i="9" s="1"/>
  <c r="C2774" i="9" l="1"/>
  <c r="D2774" i="9"/>
  <c r="E2774" i="9"/>
  <c r="F2774" i="9"/>
  <c r="G2774" i="9"/>
  <c r="B2774" i="9"/>
  <c r="C2773" i="9"/>
  <c r="D2773" i="9"/>
  <c r="E2773" i="9"/>
  <c r="F2773" i="9"/>
  <c r="G2773" i="9"/>
  <c r="B2773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51" i="9"/>
  <c r="H2774" i="9" s="1"/>
  <c r="H2773" i="9" l="1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27" i="9"/>
  <c r="H2747" i="9" s="1"/>
  <c r="C2747" i="9"/>
  <c r="D2747" i="9"/>
  <c r="E2747" i="9"/>
  <c r="F2747" i="9"/>
  <c r="G2747" i="9"/>
  <c r="B2747" i="9"/>
  <c r="C2746" i="9"/>
  <c r="D2746" i="9"/>
  <c r="E2746" i="9"/>
  <c r="F2746" i="9"/>
  <c r="G2746" i="9"/>
  <c r="B2746" i="9"/>
  <c r="H2746" i="9" l="1"/>
  <c r="D89" i="5"/>
  <c r="D83" i="5"/>
  <c r="D77" i="5"/>
  <c r="D71" i="5"/>
  <c r="D65" i="5"/>
  <c r="D59" i="5"/>
  <c r="D53" i="5"/>
  <c r="H2725" i="9"/>
  <c r="C2724" i="9"/>
  <c r="C2725" i="9" s="1"/>
  <c r="D2724" i="9"/>
  <c r="D2725" i="9" s="1"/>
  <c r="E2724" i="9"/>
  <c r="E2725" i="9" s="1"/>
  <c r="F2724" i="9"/>
  <c r="F2725" i="9" s="1"/>
  <c r="G2724" i="9"/>
  <c r="G2725" i="9" s="1"/>
  <c r="H2724" i="9"/>
  <c r="B2724" i="9"/>
  <c r="B2725" i="9" s="1"/>
  <c r="D2698" i="9" l="1"/>
  <c r="D2699" i="9" s="1"/>
  <c r="B2698" i="9" l="1"/>
  <c r="B2699" i="9" s="1"/>
  <c r="E2698" i="9"/>
  <c r="E2699" i="9" s="1"/>
  <c r="F2698" i="9"/>
  <c r="G2698" i="9"/>
  <c r="G2699" i="9" s="1"/>
  <c r="H2698" i="9"/>
  <c r="C2698" i="9"/>
  <c r="C2699" i="9" s="1"/>
  <c r="H2699" i="9" l="1"/>
  <c r="H2676" i="9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98" i="5" l="1"/>
  <c r="G98" i="5"/>
  <c r="G99" i="5" s="1"/>
  <c r="C104" i="5"/>
  <c r="G104" i="5"/>
  <c r="G105" i="5" s="1"/>
  <c r="C110" i="5"/>
  <c r="G110" i="5"/>
  <c r="G111" i="5" s="1"/>
  <c r="C116" i="5"/>
  <c r="G116" i="5"/>
  <c r="G117" i="5" s="1"/>
  <c r="C122" i="5"/>
  <c r="G122" i="5"/>
  <c r="G123" i="5" s="1"/>
  <c r="C128" i="5"/>
  <c r="G128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H2603" i="9" l="1"/>
  <c r="H2576" i="9" l="1"/>
  <c r="H2577" i="9" s="1"/>
  <c r="C2576" i="9"/>
  <c r="C2577" i="9" s="1"/>
  <c r="D2576" i="9"/>
  <c r="D2577" i="9" s="1"/>
  <c r="E2576" i="9"/>
  <c r="E2577" i="9" s="1"/>
  <c r="F2576" i="9"/>
  <c r="F2577" i="9" s="1"/>
  <c r="G2576" i="9"/>
  <c r="G2577" i="9" s="1"/>
  <c r="B2576" i="9"/>
  <c r="B2577" i="9" s="1"/>
  <c r="B2550" i="9" l="1"/>
  <c r="B2551" i="9" s="1"/>
  <c r="C2550" i="9"/>
  <c r="C2551" i="9" s="1"/>
  <c r="D2550" i="9"/>
  <c r="D2551" i="9" s="1"/>
  <c r="E2550" i="9"/>
  <c r="E2551" i="9" s="1"/>
  <c r="F2550" i="9"/>
  <c r="F2551" i="9" s="1"/>
  <c r="G2550" i="9"/>
  <c r="G2551" i="9" s="1"/>
  <c r="H2550" i="9"/>
  <c r="H2551" i="9" s="1"/>
  <c r="G2524" i="9" l="1"/>
  <c r="G2525" i="9" s="1"/>
  <c r="H2524" i="9"/>
  <c r="H2525" i="9" s="1"/>
  <c r="C2524" i="9"/>
  <c r="C2525" i="9" s="1"/>
  <c r="D2524" i="9"/>
  <c r="D2525" i="9" s="1"/>
  <c r="E2524" i="9"/>
  <c r="E2525" i="9" s="1"/>
  <c r="F2524" i="9"/>
  <c r="F2525" i="9" s="1"/>
  <c r="B2524" i="9"/>
  <c r="B2525" i="9" s="1"/>
  <c r="G134" i="5"/>
  <c r="G2502" i="9"/>
  <c r="C2501" i="9"/>
  <c r="C2502" i="9" s="1"/>
  <c r="D2501" i="9"/>
  <c r="D2502" i="9" s="1"/>
  <c r="E2501" i="9"/>
  <c r="E2502" i="9" s="1"/>
  <c r="F2501" i="9"/>
  <c r="F2502" i="9" s="1"/>
  <c r="G2501" i="9"/>
  <c r="H2501" i="9"/>
  <c r="H2502" i="9" s="1"/>
  <c r="B2501" i="9"/>
  <c r="B2502" i="9" s="1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 s="1"/>
  <c r="G2379" i="9"/>
  <c r="G2380" i="9" s="1"/>
  <c r="B2379" i="9"/>
  <c r="B2380" i="9" s="1"/>
  <c r="E2356" i="9"/>
  <c r="E2357" i="9" s="1"/>
  <c r="H2356" i="9"/>
  <c r="H2357" i="9" s="1"/>
  <c r="C2356" i="9"/>
  <c r="C2357" i="9" s="1"/>
  <c r="D2356" i="9"/>
  <c r="D2357" i="9" s="1"/>
  <c r="F2356" i="9"/>
  <c r="F2357" i="9" s="1"/>
  <c r="G2356" i="9"/>
  <c r="G2357" i="9" s="1"/>
  <c r="B2356" i="9"/>
  <c r="B2357" i="9" s="1"/>
  <c r="A2335" i="9" a="1"/>
  <c r="A2335" i="9" s="1"/>
  <c r="L156" i="5"/>
  <c r="L144" i="5"/>
  <c r="B2331" i="9"/>
  <c r="B2332" i="9"/>
  <c r="D2331" i="9"/>
  <c r="D2332" i="9" s="1"/>
  <c r="E2331" i="9"/>
  <c r="E2332" i="9" s="1"/>
  <c r="F2331" i="9"/>
  <c r="F2332" i="9" s="1"/>
  <c r="G2331" i="9"/>
  <c r="G2332" i="9"/>
  <c r="H2331" i="9"/>
  <c r="H2332" i="9" s="1"/>
  <c r="C2331" i="9"/>
  <c r="C2332" i="9" s="1"/>
  <c r="K174" i="5"/>
  <c r="K168" i="5"/>
  <c r="K162" i="5"/>
  <c r="K156" i="5"/>
  <c r="K150" i="5"/>
  <c r="K144" i="5"/>
  <c r="C2308" i="9"/>
  <c r="C2309" i="9" s="1"/>
  <c r="D2308" i="9"/>
  <c r="D2309" i="9" s="1"/>
  <c r="E2308" i="9"/>
  <c r="E2309" i="9"/>
  <c r="F2308" i="9"/>
  <c r="F2309" i="9" s="1"/>
  <c r="G2308" i="9"/>
  <c r="G2309" i="9" s="1"/>
  <c r="H2308" i="9"/>
  <c r="H2309" i="9" s="1"/>
  <c r="B2308" i="9"/>
  <c r="B2309" i="9"/>
  <c r="J174" i="5"/>
  <c r="J168" i="5"/>
  <c r="J162" i="5"/>
  <c r="J156" i="5"/>
  <c r="J150" i="5"/>
  <c r="J144" i="5"/>
  <c r="C2283" i="9"/>
  <c r="C2284" i="9"/>
  <c r="D2283" i="9"/>
  <c r="D2284" i="9" s="1"/>
  <c r="E2283" i="9"/>
  <c r="E2284" i="9" s="1"/>
  <c r="F2283" i="9"/>
  <c r="F2284" i="9" s="1"/>
  <c r="G2283" i="9"/>
  <c r="G2284" i="9"/>
  <c r="H2283" i="9"/>
  <c r="H2284" i="9" s="1"/>
  <c r="B2283" i="9"/>
  <c r="B2284" i="9" s="1"/>
  <c r="B2257" i="9"/>
  <c r="F2257" i="9"/>
  <c r="G2257" i="9"/>
  <c r="H2257" i="9"/>
  <c r="E2257" i="9"/>
  <c r="D2257" i="9"/>
  <c r="C2257" i="9"/>
  <c r="G180" i="5"/>
  <c r="G174" i="5"/>
  <c r="G168" i="5"/>
  <c r="G162" i="5"/>
  <c r="G163" i="5" s="1"/>
  <c r="G150" i="5"/>
  <c r="G144" i="5"/>
  <c r="C2208" i="9"/>
  <c r="C2209" i="9"/>
  <c r="D2208" i="9"/>
  <c r="D2209" i="9" s="1"/>
  <c r="E2208" i="9"/>
  <c r="E2209" i="9" s="1"/>
  <c r="F2208" i="9"/>
  <c r="F2209" i="9" s="1"/>
  <c r="G2208" i="9"/>
  <c r="G2209" i="9"/>
  <c r="H2208" i="9"/>
  <c r="H2209" i="9" s="1"/>
  <c r="B2208" i="9"/>
  <c r="B2209" i="9" s="1"/>
  <c r="F174" i="5"/>
  <c r="F162" i="5"/>
  <c r="F156" i="5"/>
  <c r="F150" i="5"/>
  <c r="C2183" i="9"/>
  <c r="C2184" i="9" s="1"/>
  <c r="D2183" i="9"/>
  <c r="D2184" i="9"/>
  <c r="E2183" i="9"/>
  <c r="E2184" i="9" s="1"/>
  <c r="F2183" i="9"/>
  <c r="F2184" i="9" s="1"/>
  <c r="G2183" i="9"/>
  <c r="G2184" i="9" s="1"/>
  <c r="H2183" i="9"/>
  <c r="H2184" i="9"/>
  <c r="B2183" i="9"/>
  <c r="B2184" i="9" s="1"/>
  <c r="C2158" i="9"/>
  <c r="C2159" i="9" s="1"/>
  <c r="D2158" i="9"/>
  <c r="D2159" i="9" s="1"/>
  <c r="E2158" i="9"/>
  <c r="E2159" i="9"/>
  <c r="F2158" i="9"/>
  <c r="F2159" i="9" s="1"/>
  <c r="G2158" i="9"/>
  <c r="G2159" i="9" s="1"/>
  <c r="H2158" i="9"/>
  <c r="H2159" i="9" s="1"/>
  <c r="B2158" i="9"/>
  <c r="B2159" i="9"/>
  <c r="B2133" i="9"/>
  <c r="B2134" i="9" s="1"/>
  <c r="D2133" i="9"/>
  <c r="D2134" i="9" s="1"/>
  <c r="E2133" i="9"/>
  <c r="E2134" i="9" s="1"/>
  <c r="F2133" i="9"/>
  <c r="F2134" i="9"/>
  <c r="G2133" i="9"/>
  <c r="G2134" i="9" s="1"/>
  <c r="H2133" i="9"/>
  <c r="H2134" i="9" s="1"/>
  <c r="C2133" i="9"/>
  <c r="C2134" i="9" s="1"/>
  <c r="C157" i="5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199" i="5"/>
  <c r="C1989" i="9"/>
  <c r="C1990" i="9"/>
  <c r="D1989" i="9"/>
  <c r="D1990" i="9" s="1"/>
  <c r="E1989" i="9"/>
  <c r="E1990" i="9" s="1"/>
  <c r="F1989" i="9"/>
  <c r="F1990" i="9" s="1"/>
  <c r="G1989" i="9"/>
  <c r="G1990" i="9"/>
  <c r="H1989" i="9"/>
  <c r="H1990" i="9" s="1"/>
  <c r="B1989" i="9"/>
  <c r="B1990" i="9" s="1"/>
  <c r="C1940" i="9"/>
  <c r="C1941" i="9" s="1"/>
  <c r="D1940" i="9"/>
  <c r="D1941" i="9"/>
  <c r="E1940" i="9"/>
  <c r="E1941" i="9" s="1"/>
  <c r="F1940" i="9"/>
  <c r="F1941" i="9" s="1"/>
  <c r="G1940" i="9"/>
  <c r="G1941" i="9" s="1"/>
  <c r="H1940" i="9"/>
  <c r="H1941" i="9"/>
  <c r="B1940" i="9"/>
  <c r="B1941" i="9" s="1"/>
  <c r="C1915" i="9"/>
  <c r="C1916" i="9" s="1"/>
  <c r="D1915" i="9"/>
  <c r="D1916" i="9" s="1"/>
  <c r="E1915" i="9"/>
  <c r="E1916" i="9"/>
  <c r="F1915" i="9"/>
  <c r="F1916" i="9" s="1"/>
  <c r="G1915" i="9"/>
  <c r="G1916" i="9" s="1"/>
  <c r="H1915" i="9"/>
  <c r="H1916" i="9" s="1"/>
  <c r="B1915" i="9"/>
  <c r="B1916" i="9"/>
  <c r="F199" i="5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220" i="5"/>
  <c r="C1865" i="9"/>
  <c r="C1866" i="9" s="1"/>
  <c r="D1865" i="9"/>
  <c r="D1866" i="9" s="1"/>
  <c r="E1865" i="9"/>
  <c r="E1866" i="9" s="1"/>
  <c r="F1865" i="9"/>
  <c r="F1866" i="9"/>
  <c r="G1865" i="9"/>
  <c r="G1866" i="9" s="1"/>
  <c r="H1865" i="9"/>
  <c r="H1866" i="9" s="1"/>
  <c r="B1865" i="9"/>
  <c r="B1866" i="9" s="1"/>
  <c r="C1841" i="9"/>
  <c r="C1842" i="9"/>
  <c r="D1841" i="9"/>
  <c r="D1842" i="9" s="1"/>
  <c r="E1841" i="9"/>
  <c r="E1842" i="9" s="1"/>
  <c r="F1841" i="9"/>
  <c r="F1842" i="9" s="1"/>
  <c r="G1841" i="9"/>
  <c r="G1842" i="9"/>
  <c r="H1841" i="9"/>
  <c r="H1842" i="9" s="1"/>
  <c r="B1841" i="9"/>
  <c r="B1842" i="9" s="1"/>
  <c r="C1817" i="9"/>
  <c r="C1818" i="9" s="1"/>
  <c r="D1817" i="9"/>
  <c r="D1818" i="9"/>
  <c r="E1817" i="9"/>
  <c r="E1818" i="9" s="1"/>
  <c r="F1817" i="9"/>
  <c r="F1818" i="9" s="1"/>
  <c r="G1817" i="9"/>
  <c r="G1818" i="9" s="1"/>
  <c r="H1817" i="9"/>
  <c r="H1818" i="9"/>
  <c r="B1817" i="9"/>
  <c r="B1818" i="9" s="1"/>
  <c r="B206" i="5"/>
  <c r="C1795" i="9"/>
  <c r="C1796" i="9"/>
  <c r="D1795" i="9"/>
  <c r="D1796" i="9"/>
  <c r="E1795" i="9"/>
  <c r="E1796" i="9"/>
  <c r="F1795" i="9"/>
  <c r="F1796" i="9"/>
  <c r="G1795" i="9"/>
  <c r="G1796" i="9"/>
  <c r="H1795" i="9"/>
  <c r="H1796" i="9"/>
  <c r="B1795" i="9"/>
  <c r="B1796" i="9"/>
  <c r="C1746" i="9"/>
  <c r="C1747" i="9"/>
  <c r="D1746" i="9"/>
  <c r="D1747" i="9"/>
  <c r="E1746" i="9"/>
  <c r="E1747" i="9"/>
  <c r="F1746" i="9"/>
  <c r="F1747" i="9"/>
  <c r="G1746" i="9"/>
  <c r="G1747" i="9"/>
  <c r="H1746" i="9"/>
  <c r="H1747" i="9"/>
  <c r="B1746" i="9"/>
  <c r="B1747" i="9"/>
  <c r="C1723" i="9"/>
  <c r="C1724" i="9"/>
  <c r="D1723" i="9"/>
  <c r="D1724" i="9"/>
  <c r="E1723" i="9"/>
  <c r="E1724" i="9"/>
  <c r="F1723" i="9"/>
  <c r="F1724" i="9"/>
  <c r="G1723" i="9"/>
  <c r="G1724" i="9"/>
  <c r="H1723" i="9"/>
  <c r="H1724" i="9"/>
  <c r="B1723" i="9"/>
  <c r="B1724" i="9"/>
  <c r="C1697" i="9"/>
  <c r="C1698" i="9"/>
  <c r="D1697" i="9"/>
  <c r="D1698" i="9"/>
  <c r="E1697" i="9"/>
  <c r="E1698" i="9"/>
  <c r="F1697" i="9"/>
  <c r="F1698" i="9"/>
  <c r="G1697" i="9"/>
  <c r="G1698" i="9"/>
  <c r="H1697" i="9"/>
  <c r="H1698" i="9"/>
  <c r="B1697" i="9"/>
  <c r="B1698" i="9"/>
  <c r="C1671" i="9"/>
  <c r="C1672" i="9"/>
  <c r="D1671" i="9"/>
  <c r="D1672" i="9"/>
  <c r="E1671" i="9"/>
  <c r="E1672" i="9"/>
  <c r="F1671" i="9"/>
  <c r="F1672" i="9"/>
  <c r="G1671" i="9"/>
  <c r="G1672" i="9"/>
  <c r="H1671" i="9"/>
  <c r="H1672" i="9"/>
  <c r="B1671" i="9"/>
  <c r="B1672" i="9"/>
  <c r="C1646" i="9"/>
  <c r="C1647" i="9"/>
  <c r="D1646" i="9"/>
  <c r="D1647" i="9"/>
  <c r="E1646" i="9"/>
  <c r="E1647" i="9"/>
  <c r="F1646" i="9"/>
  <c r="F1647" i="9"/>
  <c r="G1646" i="9"/>
  <c r="G1647" i="9"/>
  <c r="H1646" i="9"/>
  <c r="H1647" i="9"/>
  <c r="B1646" i="9"/>
  <c r="B1647" i="9"/>
  <c r="C1598" i="9"/>
  <c r="C1599" i="9"/>
  <c r="D1598" i="9"/>
  <c r="D1599" i="9"/>
  <c r="E1598" i="9"/>
  <c r="E1599" i="9"/>
  <c r="F1598" i="9"/>
  <c r="F1599" i="9"/>
  <c r="G1598" i="9"/>
  <c r="G1599" i="9"/>
  <c r="H1598" i="9"/>
  <c r="H1599" i="9"/>
  <c r="B1598" i="9"/>
  <c r="B1599" i="9"/>
  <c r="C1572" i="9"/>
  <c r="C1573" i="9"/>
  <c r="D1572" i="9"/>
  <c r="D1573" i="9"/>
  <c r="E1572" i="9"/>
  <c r="E1573" i="9"/>
  <c r="F1572" i="9"/>
  <c r="F1573" i="9"/>
  <c r="G1572" i="9"/>
  <c r="G1573" i="9"/>
  <c r="H1572" i="9"/>
  <c r="H1573" i="9"/>
  <c r="B1572" i="9"/>
  <c r="B1573" i="9"/>
  <c r="C1524" i="9"/>
  <c r="C1525" i="9"/>
  <c r="D1524" i="9"/>
  <c r="D1525" i="9"/>
  <c r="E1524" i="9"/>
  <c r="E1525" i="9"/>
  <c r="F1524" i="9"/>
  <c r="F1525" i="9"/>
  <c r="G1524" i="9"/>
  <c r="G1525" i="9"/>
  <c r="H1524" i="9"/>
  <c r="H1525" i="9"/>
  <c r="B1524" i="9"/>
  <c r="B1525" i="9"/>
  <c r="C1502" i="9"/>
  <c r="C1503" i="9"/>
  <c r="D1502" i="9"/>
  <c r="D1503" i="9"/>
  <c r="E1502" i="9"/>
  <c r="E1503" i="9"/>
  <c r="F1502" i="9"/>
  <c r="F1503" i="9"/>
  <c r="G1502" i="9"/>
  <c r="G1503" i="9"/>
  <c r="H1502" i="9"/>
  <c r="H1503" i="9"/>
  <c r="B1502" i="9"/>
  <c r="B1503" i="9"/>
  <c r="C1477" i="9"/>
  <c r="C1478" i="9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/>
  <c r="E1454" i="9"/>
  <c r="E1455" i="9" s="1"/>
  <c r="F1454" i="9"/>
  <c r="F1455" i="9" s="1"/>
  <c r="G1454" i="9"/>
  <c r="G1455" i="9" s="1"/>
  <c r="H1454" i="9"/>
  <c r="H1455" i="9"/>
  <c r="B1454" i="9"/>
  <c r="B1455" i="9" s="1"/>
  <c r="C1430" i="9"/>
  <c r="C1431" i="9" s="1"/>
  <c r="D1430" i="9"/>
  <c r="D1431" i="9" s="1"/>
  <c r="E1430" i="9"/>
  <c r="E1431" i="9"/>
  <c r="F1430" i="9"/>
  <c r="F1431" i="9" s="1"/>
  <c r="G1430" i="9"/>
  <c r="G1431" i="9" s="1"/>
  <c r="H1430" i="9"/>
  <c r="H1431" i="9" s="1"/>
  <c r="B1430" i="9"/>
  <c r="B1431" i="9"/>
  <c r="C1404" i="9"/>
  <c r="C1405" i="9" s="1"/>
  <c r="D1404" i="9"/>
  <c r="D1405" i="9" s="1"/>
  <c r="E1404" i="9"/>
  <c r="E1405" i="9" s="1"/>
  <c r="F1404" i="9"/>
  <c r="F1405" i="9"/>
  <c r="G1404" i="9"/>
  <c r="G1405" i="9" s="1"/>
  <c r="H1404" i="9"/>
  <c r="H1405" i="9" s="1"/>
  <c r="B1404" i="9"/>
  <c r="B1405" i="9" s="1"/>
  <c r="C1381" i="9"/>
  <c r="C1382" i="9"/>
  <c r="D1381" i="9"/>
  <c r="D1382" i="9" s="1"/>
  <c r="E1381" i="9"/>
  <c r="E1382" i="9" s="1"/>
  <c r="F1381" i="9"/>
  <c r="F1382" i="9" s="1"/>
  <c r="G1381" i="9"/>
  <c r="G1382" i="9"/>
  <c r="H1381" i="9"/>
  <c r="H1382" i="9" s="1"/>
  <c r="B1381" i="9"/>
  <c r="B1382" i="9" s="1"/>
  <c r="C1355" i="9"/>
  <c r="C1356" i="9" s="1"/>
  <c r="D1355" i="9"/>
  <c r="D1356" i="9"/>
  <c r="E1355" i="9"/>
  <c r="E1356" i="9" s="1"/>
  <c r="F1355" i="9"/>
  <c r="F1356" i="9" s="1"/>
  <c r="G1355" i="9"/>
  <c r="G1356" i="9" s="1"/>
  <c r="H1355" i="9"/>
  <c r="H1356" i="9"/>
  <c r="B1355" i="9"/>
  <c r="B1356" i="9" s="1"/>
  <c r="C1331" i="9"/>
  <c r="C1332" i="9" s="1"/>
  <c r="D1331" i="9"/>
  <c r="D1332" i="9" s="1"/>
  <c r="E1331" i="9"/>
  <c r="E1332" i="9"/>
  <c r="F1331" i="9"/>
  <c r="F1332" i="9" s="1"/>
  <c r="G1331" i="9"/>
  <c r="G1332" i="9" s="1"/>
  <c r="H1331" i="9"/>
  <c r="H1332" i="9" s="1"/>
  <c r="B1331" i="9"/>
  <c r="B1332" i="9"/>
  <c r="C1307" i="9"/>
  <c r="C1308" i="9" s="1"/>
  <c r="D1307" i="9"/>
  <c r="D1308" i="9" s="1"/>
  <c r="E1307" i="9"/>
  <c r="E1308" i="9" s="1"/>
  <c r="F1307" i="9"/>
  <c r="F1308" i="9"/>
  <c r="G1307" i="9"/>
  <c r="G1308" i="9" s="1"/>
  <c r="H1307" i="9"/>
  <c r="H1308" i="9" s="1"/>
  <c r="B1307" i="9"/>
  <c r="B1308" i="9" s="1"/>
  <c r="C1279" i="9"/>
  <c r="C1280" i="9"/>
  <c r="D1279" i="9"/>
  <c r="D1280" i="9" s="1"/>
  <c r="E1279" i="9"/>
  <c r="E1280" i="9" s="1"/>
  <c r="F1279" i="9"/>
  <c r="F1280" i="9" s="1"/>
  <c r="G1279" i="9"/>
  <c r="G1280" i="9"/>
  <c r="H1279" i="9"/>
  <c r="H1280" i="9" s="1"/>
  <c r="B1279" i="9"/>
  <c r="B1280" i="9" s="1"/>
  <c r="C1255" i="9"/>
  <c r="C1256" i="9" s="1"/>
  <c r="D1255" i="9"/>
  <c r="D1256" i="9"/>
  <c r="E1255" i="9"/>
  <c r="E1256" i="9" s="1"/>
  <c r="F1255" i="9"/>
  <c r="F1256" i="9" s="1"/>
  <c r="G1255" i="9"/>
  <c r="G1256" i="9" s="1"/>
  <c r="H1255" i="9"/>
  <c r="H1256" i="9"/>
  <c r="B1255" i="9"/>
  <c r="B1256" i="9" s="1"/>
  <c r="C1230" i="9"/>
  <c r="C1231" i="9" s="1"/>
  <c r="D1230" i="9"/>
  <c r="D1231" i="9" s="1"/>
  <c r="E1230" i="9"/>
  <c r="E1231" i="9"/>
  <c r="F1230" i="9"/>
  <c r="F1231" i="9" s="1"/>
  <c r="G1230" i="9"/>
  <c r="G1231" i="9" s="1"/>
  <c r="H1230" i="9"/>
  <c r="H1231" i="9" s="1"/>
  <c r="B1230" i="9"/>
  <c r="B1231" i="9"/>
  <c r="C1207" i="9"/>
  <c r="C1208" i="9" s="1"/>
  <c r="D1207" i="9"/>
  <c r="D1208" i="9" s="1"/>
  <c r="E1207" i="9"/>
  <c r="E1208" i="9" s="1"/>
  <c r="F1207" i="9"/>
  <c r="F1208" i="9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 s="1"/>
  <c r="H1182" i="9"/>
  <c r="H1183" i="9" s="1"/>
  <c r="B1182" i="9"/>
  <c r="B1183" i="9"/>
  <c r="M73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73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/>
  <c r="E1085" i="9"/>
  <c r="E1086" i="9" s="1"/>
  <c r="F1085" i="9"/>
  <c r="F1086" i="9" s="1"/>
  <c r="G1085" i="9"/>
  <c r="G1086" i="9" s="1"/>
  <c r="H1085" i="9"/>
  <c r="H1086" i="9"/>
  <c r="B1085" i="9"/>
  <c r="B1086" i="9" s="1"/>
  <c r="C1059" i="9"/>
  <c r="C1060" i="9" s="1"/>
  <c r="D1059" i="9"/>
  <c r="D1060" i="9" s="1"/>
  <c r="E1059" i="9"/>
  <c r="E1060" i="9"/>
  <c r="F1059" i="9"/>
  <c r="F1060" i="9" s="1"/>
  <c r="G1059" i="9"/>
  <c r="G1060" i="9" s="1"/>
  <c r="H1059" i="9"/>
  <c r="H1060" i="9" s="1"/>
  <c r="B1059" i="9"/>
  <c r="B1060" i="9"/>
  <c r="C1036" i="9"/>
  <c r="C1037" i="9" s="1"/>
  <c r="D1036" i="9"/>
  <c r="D1037" i="9" s="1"/>
  <c r="E1036" i="9"/>
  <c r="E1037" i="9" s="1"/>
  <c r="F1036" i="9"/>
  <c r="F1037" i="9"/>
  <c r="G1036" i="9"/>
  <c r="G1037" i="9" s="1"/>
  <c r="H1036" i="9"/>
  <c r="H1037" i="9" s="1"/>
  <c r="B1036" i="9"/>
  <c r="B1037" i="9" s="1"/>
  <c r="H1011" i="9"/>
  <c r="H1012" i="9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 s="1"/>
  <c r="E986" i="9"/>
  <c r="E987" i="9" s="1"/>
  <c r="F986" i="9"/>
  <c r="F987" i="9" s="1"/>
  <c r="G986" i="9"/>
  <c r="G987" i="9"/>
  <c r="B986" i="9"/>
  <c r="B987" i="9" s="1"/>
  <c r="C963" i="9"/>
  <c r="C964" i="9" s="1"/>
  <c r="D963" i="9"/>
  <c r="D964" i="9" s="1"/>
  <c r="E963" i="9"/>
  <c r="E964" i="9"/>
  <c r="F963" i="9"/>
  <c r="F964" i="9" s="1"/>
  <c r="G963" i="9"/>
  <c r="G964" i="9" s="1"/>
  <c r="H963" i="9"/>
  <c r="H964" i="9" s="1"/>
  <c r="B963" i="9"/>
  <c r="B964" i="9"/>
  <c r="B937" i="9"/>
  <c r="B938" i="9" s="1"/>
  <c r="C937" i="9"/>
  <c r="C938" i="9" s="1"/>
  <c r="D937" i="9"/>
  <c r="D938" i="9" s="1"/>
  <c r="E937" i="9"/>
  <c r="E938" i="9" s="1"/>
  <c r="F937" i="9"/>
  <c r="F938" i="9" s="1"/>
  <c r="G937" i="9"/>
  <c r="G938" i="9" s="1"/>
  <c r="H937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 s="1"/>
  <c r="D864" i="9"/>
  <c r="D865" i="9" s="1"/>
  <c r="E864" i="9"/>
  <c r="E865" i="9"/>
  <c r="F864" i="9"/>
  <c r="F865" i="9" s="1"/>
  <c r="G864" i="9"/>
  <c r="G865" i="9" s="1"/>
  <c r="H864" i="9"/>
  <c r="H865" i="9"/>
  <c r="B864" i="9"/>
  <c r="B865" i="9" s="1"/>
  <c r="K418" i="2"/>
  <c r="C840" i="9"/>
  <c r="D840" i="9"/>
  <c r="E840" i="9"/>
  <c r="F840" i="9"/>
  <c r="G840" i="9"/>
  <c r="H840" i="9"/>
  <c r="B840" i="9"/>
  <c r="K91" i="7"/>
  <c r="J91" i="7"/>
  <c r="I91" i="7"/>
  <c r="H91" i="7"/>
  <c r="G91" i="7"/>
  <c r="F91" i="7"/>
  <c r="E91" i="7"/>
  <c r="D91" i="7"/>
  <c r="C91" i="7"/>
  <c r="B91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/>
  <c r="C446" i="9"/>
  <c r="C447" i="9"/>
  <c r="D446" i="9"/>
  <c r="D447" i="9"/>
  <c r="E446" i="9"/>
  <c r="E447" i="9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/>
  <c r="C471" i="9"/>
  <c r="C472" i="9"/>
  <c r="D471" i="9"/>
  <c r="D472" i="9"/>
  <c r="E471" i="9"/>
  <c r="E472" i="9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/>
  <c r="C520" i="9"/>
  <c r="C521" i="9"/>
  <c r="D520" i="9"/>
  <c r="D521" i="9"/>
  <c r="E520" i="9"/>
  <c r="E521" i="9"/>
  <c r="F520" i="9"/>
  <c r="F521" i="9"/>
  <c r="G520" i="9"/>
  <c r="G521" i="9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30" i="3" s="1"/>
  <c r="O116" i="3"/>
  <c r="P114" i="3"/>
  <c r="Q112" i="3"/>
  <c r="Q113" i="3" s="1"/>
  <c r="Q114" i="3" s="1"/>
  <c r="N101" i="3"/>
  <c r="M101" i="3"/>
  <c r="L101" i="3"/>
  <c r="K101" i="3"/>
  <c r="J101" i="3"/>
  <c r="I101" i="3"/>
  <c r="H101" i="3"/>
  <c r="G101" i="3"/>
  <c r="G108" i="3" s="1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E109" i="3" s="1"/>
  <c r="D98" i="3"/>
  <c r="D102" i="3" s="1"/>
  <c r="C98" i="3"/>
  <c r="C102" i="3" s="1"/>
  <c r="B98" i="3"/>
  <c r="B102" i="3" s="1"/>
  <c r="N94" i="3"/>
  <c r="N108" i="3" s="1"/>
  <c r="M94" i="3"/>
  <c r="L94" i="3"/>
  <c r="L119" i="3"/>
  <c r="L108" i="3"/>
  <c r="K94" i="3"/>
  <c r="J94" i="3"/>
  <c r="J108" i="3"/>
  <c r="I94" i="3"/>
  <c r="H94" i="3"/>
  <c r="H108" i="3" s="1"/>
  <c r="G94" i="3"/>
  <c r="F94" i="3"/>
  <c r="F108" i="3"/>
  <c r="E94" i="3"/>
  <c r="D94" i="3"/>
  <c r="D108" i="3" s="1"/>
  <c r="C94" i="3"/>
  <c r="C119" i="3" s="1"/>
  <c r="B94" i="3"/>
  <c r="B108" i="3"/>
  <c r="N93" i="3"/>
  <c r="N107" i="3"/>
  <c r="N112" i="3" s="1"/>
  <c r="M93" i="3"/>
  <c r="M107" i="3" s="1"/>
  <c r="M113" i="3" s="1"/>
  <c r="L93" i="3"/>
  <c r="K93" i="3"/>
  <c r="K107" i="3" s="1"/>
  <c r="K112" i="3" s="1"/>
  <c r="J93" i="3"/>
  <c r="J107" i="3"/>
  <c r="I93" i="3"/>
  <c r="I107" i="3"/>
  <c r="I112" i="3" s="1"/>
  <c r="H93" i="3"/>
  <c r="H107" i="3" s="1"/>
  <c r="O107" i="3" s="1"/>
  <c r="G93" i="3"/>
  <c r="G107" i="3" s="1"/>
  <c r="F93" i="3"/>
  <c r="F107" i="3"/>
  <c r="F113" i="3" s="1"/>
  <c r="E93" i="3"/>
  <c r="E107" i="3"/>
  <c r="E112" i="3" s="1"/>
  <c r="D93" i="3"/>
  <c r="D107" i="3" s="1"/>
  <c r="C93" i="3"/>
  <c r="C107" i="3" s="1"/>
  <c r="C112" i="3"/>
  <c r="C114" i="3" s="1"/>
  <c r="B93" i="3"/>
  <c r="B107" i="3"/>
  <c r="N92" i="3"/>
  <c r="N106" i="3"/>
  <c r="M92" i="3"/>
  <c r="L92" i="3"/>
  <c r="L106" i="3"/>
  <c r="K92" i="3"/>
  <c r="K106" i="3"/>
  <c r="J92" i="3"/>
  <c r="J118" i="3"/>
  <c r="J106" i="3"/>
  <c r="I92" i="3"/>
  <c r="I106" i="3"/>
  <c r="H92" i="3"/>
  <c r="H106" i="3"/>
  <c r="O106" i="3" s="1"/>
  <c r="G92" i="3"/>
  <c r="G106" i="3" s="1"/>
  <c r="F92" i="3"/>
  <c r="F106" i="3" s="1"/>
  <c r="F118" i="3"/>
  <c r="E92" i="3"/>
  <c r="D92" i="3"/>
  <c r="D106" i="3"/>
  <c r="C92" i="3"/>
  <c r="C106" i="3"/>
  <c r="B92" i="3"/>
  <c r="B118" i="3" s="1"/>
  <c r="B106" i="3"/>
  <c r="N91" i="3"/>
  <c r="N117" i="3"/>
  <c r="M91" i="3"/>
  <c r="M105" i="3"/>
  <c r="L91" i="3"/>
  <c r="L105" i="3"/>
  <c r="K91" i="3"/>
  <c r="K105" i="3"/>
  <c r="J91" i="3"/>
  <c r="J117" i="3" s="1"/>
  <c r="J120" i="3" s="1"/>
  <c r="J105" i="3"/>
  <c r="I91" i="3"/>
  <c r="H91" i="3"/>
  <c r="H105" i="3"/>
  <c r="O105" i="3" s="1"/>
  <c r="G91" i="3"/>
  <c r="G105" i="3" s="1"/>
  <c r="F91" i="3"/>
  <c r="E91" i="3"/>
  <c r="D91" i="3"/>
  <c r="D105" i="3" s="1"/>
  <c r="C91" i="3"/>
  <c r="C117" i="3" s="1"/>
  <c r="C120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J64" i="3" s="1"/>
  <c r="I63" i="3"/>
  <c r="I85" i="3"/>
  <c r="H63" i="3"/>
  <c r="G63" i="3"/>
  <c r="G85" i="3" s="1"/>
  <c r="F63" i="3"/>
  <c r="E63" i="3"/>
  <c r="E85" i="3"/>
  <c r="D63" i="3"/>
  <c r="C63" i="3"/>
  <c r="B63" i="3"/>
  <c r="B64" i="3" s="1"/>
  <c r="N56" i="3"/>
  <c r="M56" i="3"/>
  <c r="M64" i="3" s="1"/>
  <c r="L56" i="3"/>
  <c r="L64" i="3" s="1"/>
  <c r="K56" i="3"/>
  <c r="J56" i="3"/>
  <c r="I56" i="3"/>
  <c r="I64" i="3" s="1"/>
  <c r="H56" i="3"/>
  <c r="H64" i="3" s="1"/>
  <c r="G56" i="3"/>
  <c r="F56" i="3"/>
  <c r="E56" i="3"/>
  <c r="E64" i="3" s="1"/>
  <c r="D56" i="3"/>
  <c r="D64" i="3" s="1"/>
  <c r="C56" i="3"/>
  <c r="B56" i="3"/>
  <c r="N32" i="3"/>
  <c r="M32" i="3"/>
  <c r="M33" i="3" s="1"/>
  <c r="L32" i="3"/>
  <c r="L33" i="3" s="1"/>
  <c r="K32" i="3"/>
  <c r="K33" i="3"/>
  <c r="J32" i="3"/>
  <c r="I32" i="3"/>
  <c r="I33" i="3" s="1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J33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 s="1"/>
  <c r="M9" i="3"/>
  <c r="M17" i="3" s="1"/>
  <c r="L9" i="3"/>
  <c r="L17" i="3" s="1"/>
  <c r="K9" i="3"/>
  <c r="K17" i="3" s="1"/>
  <c r="J9" i="3"/>
  <c r="J17" i="3" s="1"/>
  <c r="I9" i="3"/>
  <c r="I17" i="3" s="1"/>
  <c r="H9" i="3"/>
  <c r="H17" i="3" s="1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E117" i="3"/>
  <c r="E120" i="3" s="1"/>
  <c r="G117" i="3"/>
  <c r="I117" i="3"/>
  <c r="I120" i="3" s="1"/>
  <c r="I95" i="3"/>
  <c r="I109" i="3"/>
  <c r="K117" i="3"/>
  <c r="K95" i="3"/>
  <c r="K109" i="3" s="1"/>
  <c r="M117" i="3"/>
  <c r="M95" i="3"/>
  <c r="M109" i="3" s="1"/>
  <c r="N118" i="3"/>
  <c r="C118" i="3"/>
  <c r="E118" i="3"/>
  <c r="G118" i="3"/>
  <c r="I118" i="3"/>
  <c r="K118" i="3"/>
  <c r="K120" i="3" s="1"/>
  <c r="M118" i="3"/>
  <c r="B119" i="3"/>
  <c r="D119" i="3"/>
  <c r="F119" i="3"/>
  <c r="H119" i="3"/>
  <c r="O119" i="3" s="1"/>
  <c r="P132" i="3" s="1"/>
  <c r="J119" i="3"/>
  <c r="D85" i="3"/>
  <c r="H85" i="3"/>
  <c r="L85" i="3"/>
  <c r="E95" i="3"/>
  <c r="B85" i="3"/>
  <c r="F85" i="3"/>
  <c r="J85" i="3"/>
  <c r="N85" i="3"/>
  <c r="C95" i="3"/>
  <c r="C109" i="3"/>
  <c r="G95" i="3"/>
  <c r="B95" i="3"/>
  <c r="B109" i="3" s="1"/>
  <c r="D95" i="3"/>
  <c r="D109" i="3" s="1"/>
  <c r="F95" i="3"/>
  <c r="F109" i="3" s="1"/>
  <c r="H95" i="3"/>
  <c r="H109" i="3" s="1"/>
  <c r="O109" i="3" s="1"/>
  <c r="J95" i="3"/>
  <c r="J109" i="3" s="1"/>
  <c r="L95" i="3"/>
  <c r="N95" i="3"/>
  <c r="N109" i="3" s="1"/>
  <c r="M102" i="3"/>
  <c r="L102" i="3"/>
  <c r="L109" i="3" s="1"/>
  <c r="F102" i="3"/>
  <c r="K102" i="3"/>
  <c r="N102" i="3"/>
  <c r="J102" i="3"/>
  <c r="G102" i="3"/>
  <c r="G109" i="3" s="1"/>
  <c r="H102" i="3"/>
  <c r="I105" i="3"/>
  <c r="E105" i="3"/>
  <c r="G112" i="3"/>
  <c r="G114" i="3" s="1"/>
  <c r="H117" i="3"/>
  <c r="H120" i="3" s="1"/>
  <c r="L117" i="3"/>
  <c r="D118" i="3"/>
  <c r="H118" i="3"/>
  <c r="O118" i="3" s="1"/>
  <c r="P131" i="3" s="1"/>
  <c r="L118" i="3"/>
  <c r="L120" i="3" s="1"/>
  <c r="C108" i="3"/>
  <c r="E108" i="3"/>
  <c r="E119" i="3"/>
  <c r="G119" i="3"/>
  <c r="G120" i="3"/>
  <c r="I119" i="3"/>
  <c r="I108" i="3"/>
  <c r="K119" i="3"/>
  <c r="K108" i="3"/>
  <c r="N119" i="3"/>
  <c r="N120" i="3"/>
  <c r="M119" i="3"/>
  <c r="M120" i="3"/>
  <c r="M108" i="3"/>
  <c r="O108" i="3"/>
  <c r="O117" i="3"/>
  <c r="B105" i="3"/>
  <c r="C105" i="3"/>
  <c r="D112" i="3"/>
  <c r="D114" i="3" s="1"/>
  <c r="I114" i="3"/>
  <c r="O133" i="3"/>
  <c r="B112" i="3"/>
  <c r="B114" i="3" s="1"/>
  <c r="E114" i="3"/>
  <c r="E113" i="3"/>
  <c r="C113" i="3"/>
  <c r="J112" i="3"/>
  <c r="J114" i="3" s="1"/>
  <c r="M112" i="3"/>
  <c r="M114" i="3" s="1"/>
  <c r="F112" i="3"/>
  <c r="F114" i="3"/>
  <c r="N114" i="3"/>
  <c r="N113" i="3"/>
  <c r="J113" i="3"/>
  <c r="H371" i="9" l="1"/>
  <c r="H372" i="9" s="1"/>
  <c r="H271" i="9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H114" i="3" l="1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<sst xmlns="http://schemas.openxmlformats.org/spreadsheetml/2006/main" count="3957" uniqueCount="1120">
  <si>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</si>
  <si>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</si>
  <si>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</si>
  <si>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</si>
  <si>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</si>
  <si>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</si>
  <si>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</si>
  <si>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</si>
  <si>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</si>
  <si>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</si>
  <si>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</si>
  <si>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</si>
  <si>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</si>
  <si>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</si>
  <si>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</si>
  <si>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</si>
  <si>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</si>
  <si>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</si>
  <si>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</si>
  <si>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</si>
  <si>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</si>
  <si>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</si>
  <si>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</si>
  <si>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</si>
  <si>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</si>
  <si>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</si>
  <si>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</si>
  <si>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</si>
  <si>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</si>
  <si>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</si>
  <si>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</si>
  <si>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</si>
  <si>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</si>
  <si>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</si>
  <si>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</si>
  <si>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</si>
  <si>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</si>
  <si>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</si>
  <si>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</si>
  <si>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</si>
  <si>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</si>
  <si>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</si>
  <si>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</si>
  <si>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</si>
  <si>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</si>
  <si>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</si>
  <si>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</si>
  <si>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</si>
  <si>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</si>
  <si>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</si>
  <si>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</si>
  <si>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</si>
  <si>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</si>
  <si>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</si>
  <si>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</si>
  <si>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</si>
  <si>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</si>
  <si>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</si>
  <si>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</si>
  <si>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</si>
  <si>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</si>
  <si>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</si>
  <si>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</si>
  <si>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</si>
  <si>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</si>
  <si>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</si>
  <si>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</si>
  <si>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</si>
  <si>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</si>
  <si>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</si>
  <si>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</si>
  <si>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</si>
  <si>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</si>
  <si>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</si>
  <si>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</si>
  <si>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</si>
  <si>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</si>
  <si>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</si>
  <si>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</si>
  <si>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</si>
  <si>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</si>
  <si>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</si>
  <si>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</si>
  <si>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</si>
  <si>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</si>
  <si>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</si>
  <si>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</si>
  <si>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</si>
  <si>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</si>
  <si>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</si>
  <si>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</si>
  <si>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</si>
  <si>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</si>
  <si>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</si>
  <si>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</si>
  <si>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</si>
  <si>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</si>
  <si>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</si>
  <si>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</si>
  <si>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</si>
  <si>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</si>
  <si>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</si>
  <si>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</si>
  <si>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</si>
  <si>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</si>
  <si>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</si>
  <si>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</si>
  <si>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</si>
  <si>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</si>
  <si>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</si>
  <si>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</si>
  <si>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</si>
  <si>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</si>
  <si>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</si>
  <si>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</si>
  <si>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</si>
  <si>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</si>
  <si>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</si>
  <si>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</si>
  <si>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</si>
  <si>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</si>
  <si>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</si>
  <si>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</si>
  <si>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</si>
  <si>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</si>
  <si>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</si>
  <si>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</si>
  <si>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</si>
  <si>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</si>
  <si>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</si>
  <si>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</si>
  <si>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</si>
  <si>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</si>
  <si>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</si>
  <si>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</si>
  <si>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</si>
  <si>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</si>
  <si>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</si>
  <si>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</si>
  <si>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</si>
  <si>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</si>
  <si>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</si>
  <si>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</si>
  <si>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</si>
  <si>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</si>
  <si>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</si>
  <si>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</si>
  <si>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</si>
  <si>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</si>
  <si>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</si>
  <si>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</si>
  <si>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</si>
  <si>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</si>
  <si>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</si>
  <si>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</si>
  <si>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</si>
  <si>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</si>
  <si>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</si>
  <si>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</si>
  <si>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</si>
  <si>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</si>
  <si>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</si>
  <si>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</si>
  <si>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</si>
  <si>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</si>
  <si>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</si>
  <si>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</si>
  <si>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</si>
  <si>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</si>
  <si>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</si>
  <si>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</si>
  <si>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</si>
  <si>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</si>
  <si>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</si>
  <si>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</si>
  <si>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</si>
  <si>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</si>
  <si>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</si>
  <si>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</si>
  <si>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</si>
  <si>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</si>
  <si>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</si>
  <si>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</si>
  <si>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</si>
  <si>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</si>
  <si>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</si>
  <si>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</si>
  <si>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</si>
  <si>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</si>
  <si>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</si>
  <si>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</si>
  <si>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</si>
  <si>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</si>
  <si>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</si>
  <si>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</si>
  <si>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</si>
  <si>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</si>
  <si>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</si>
  <si>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</si>
  <si>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</si>
  <si>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</si>
  <si>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</si>
  <si>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</si>
  <si>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</si>
  <si>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</si>
  <si>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</si>
  <si>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</si>
  <si>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</si>
  <si>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</si>
  <si>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</si>
  <si>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</si>
  <si>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</si>
  <si>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</si>
  <si>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</si>
  <si>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</si>
  <si>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</si>
  <si>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</si>
  <si>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</si>
  <si>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</si>
  <si>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</si>
  <si>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</si>
  <si>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</si>
  <si>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</si>
  <si>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</si>
  <si>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</si>
  <si>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</si>
  <si>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</si>
  <si>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</si>
  <si>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</si>
  <si>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</si>
  <si>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</si>
  <si>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</si>
  <si>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</si>
  <si>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</si>
  <si>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</si>
  <si>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</si>
  <si>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</si>
  <si>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</si>
  <si>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</si>
  <si>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</si>
  <si>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</si>
  <si>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</si>
  <si>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</si>
  <si>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</si>
  <si>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</si>
  <si>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</si>
  <si>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</si>
  <si>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</si>
  <si>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</si>
  <si>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</si>
  <si>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</si>
  <si>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</si>
  <si>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</si>
  <si>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</si>
  <si>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</si>
  <si>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</si>
  <si>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</si>
  <si>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</si>
  <si>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</si>
  <si>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</si>
  <si>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</si>
  <si>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</si>
  <si>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</si>
  <si>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</si>
  <si>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</si>
  <si>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</si>
  <si>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</si>
  <si>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</si>
  <si>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</si>
  <si>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</si>
  <si>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</si>
  <si>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</si>
  <si>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</si>
  <si>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</si>
  <si>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</si>
  <si>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</si>
  <si>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</si>
  <si>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</si>
  <si>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</si>
  <si>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</si>
  <si>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</si>
  <si>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</si>
  <si>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</si>
  <si>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</si>
  <si>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</si>
  <si>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</si>
  <si>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</si>
  <si>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</si>
  <si>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</si>
  <si>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</si>
  <si>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</si>
  <si>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</si>
  <si>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</si>
  <si>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</si>
  <si>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</si>
  <si>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</si>
  <si>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</si>
  <si>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</si>
  <si>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</si>
  <si>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</si>
  <si>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</si>
  <si>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</si>
  <si>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</si>
  <si>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</si>
  <si>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</si>
  <si>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</si>
  <si>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</si>
  <si>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</si>
  <si>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</si>
  <si>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</si>
  <si>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</si>
  <si>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</si>
  <si>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</si>
  <si>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</si>
  <si>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</si>
  <si>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</si>
  <si>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</si>
  <si>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</si>
  <si>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</si>
  <si>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</si>
  <si>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</si>
  <si>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</si>
  <si>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</si>
  <si>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</si>
  <si>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</si>
  <si>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</si>
  <si>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</si>
  <si>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</si>
  <si>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</si>
  <si>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</si>
  <si>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</si>
  <si>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</si>
  <si>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</si>
  <si>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</si>
  <si>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</si>
  <si>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</si>
  <si>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</si>
  <si>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</si>
  <si>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</si>
  <si>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</si>
  <si>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</si>
  <si>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</si>
  <si>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</si>
  <si>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</si>
  <si>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</si>
  <si>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</si>
  <si>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</si>
  <si>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</si>
  <si>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</si>
  <si>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</si>
  <si>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</si>
  <si>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</si>
  <si>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</si>
  <si>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</si>
  <si>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</si>
  <si>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</si>
  <si>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</si>
  <si>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</si>
  <si>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</si>
  <si>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</si>
  <si>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</si>
  <si>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</si>
  <si>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</si>
  <si>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</si>
  <si>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</si>
  <si>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</si>
  <si>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</si>
  <si>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</si>
  <si>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</si>
  <si>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</si>
  <si>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</si>
  <si>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</si>
  <si>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</si>
  <si>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</si>
  <si>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</si>
  <si>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</si>
  <si>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</si>
  <si>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</si>
  <si>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</si>
  <si>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</si>
  <si>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</si>
  <si>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</si>
  <si>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</si>
  <si>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</si>
  <si>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</si>
  <si>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</si>
  <si>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</si>
  <si>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</si>
  <si>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</si>
  <si>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</si>
  <si>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</si>
  <si>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</si>
  <si>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</si>
  <si>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</si>
  <si>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</si>
  <si>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</si>
  <si>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</si>
  <si>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</si>
  <si>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</si>
  <si>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</si>
  <si>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</si>
  <si>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</si>
  <si>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</si>
  <si>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</si>
  <si>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</si>
  <si>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</si>
  <si>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</si>
  <si>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</si>
  <si>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</si>
  <si>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</si>
  <si>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</si>
  <si>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</si>
  <si>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</si>
  <si>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</si>
  <si>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</si>
  <si>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</si>
  <si>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</si>
  <si>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</si>
  <si>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</si>
  <si>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</si>
  <si>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</si>
  <si>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</si>
  <si>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</si>
  <si>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</si>
  <si>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</si>
  <si>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</si>
  <si>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</si>
  <si>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</si>
  <si>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</si>
  <si>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</si>
  <si>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</si>
  <si>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</si>
  <si>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</si>
  <si>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</si>
  <si>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</si>
  <si>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</si>
  <si>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</si>
  <si>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</si>
  <si>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</si>
  <si>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</si>
  <si>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</si>
  <si>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</si>
  <si>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</si>
  <si>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</si>
  <si>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</si>
  <si>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</si>
  <si>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</si>
  <si>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</si>
  <si>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</si>
  <si>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</si>
  <si>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</si>
  <si>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</si>
  <si>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</si>
  <si>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</si>
  <si>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</si>
  <si>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</si>
  <si>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</si>
  <si>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</si>
  <si>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</si>
  <si>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</si>
  <si>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</si>
  <si>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</si>
  <si>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</si>
  <si>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</si>
  <si>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</si>
  <si>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</si>
  <si>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</si>
  <si>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</si>
  <si>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</si>
  <si>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</si>
  <si>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</si>
  <si>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</si>
  <si>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</si>
  <si>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</si>
  <si>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</si>
  <si>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</si>
  <si>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</si>
  <si>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</si>
  <si>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</si>
  <si>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</si>
  <si>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</si>
  <si>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</si>
  <si>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</si>
  <si>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</si>
  <si>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</si>
  <si>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</si>
  <si>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</si>
  <si>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</si>
  <si>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</si>
  <si>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</si>
  <si>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</si>
  <si>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</si>
  <si>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</si>
  <si>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</si>
  <si>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</si>
  <si>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</si>
  <si>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</si>
  <si>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</si>
  <si>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</si>
  <si>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</si>
  <si>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</si>
  <si>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</si>
  <si>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</si>
  <si>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</si>
  <si>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</si>
  <si>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</si>
  <si>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</si>
  <si>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</si>
  <si>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</si>
  <si>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</si>
  <si>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</si>
  <si>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</si>
  <si>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</si>
  <si>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</si>
  <si>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</si>
  <si>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</si>
  <si>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</si>
  <si>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</si>
  <si>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</si>
  <si>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</si>
  <si>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</si>
  <si>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</si>
  <si>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</si>
  <si>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</si>
  <si>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</si>
  <si>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</si>
  <si>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</si>
  <si>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</si>
  <si>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</si>
  <si>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</si>
  <si>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</si>
  <si>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</si>
  <si>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</si>
  <si>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</si>
  <si>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</si>
  <si>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</si>
  <si>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</si>
  <si>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</si>
  <si>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</si>
  <si>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</si>
  <si>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</si>
  <si>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</si>
  <si>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</si>
  <si>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</si>
  <si>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</si>
  <si>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</si>
  <si>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</si>
  <si>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</si>
  <si>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</si>
  <si>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</si>
  <si>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</si>
  <si>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</si>
  <si>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</si>
  <si>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</si>
  <si>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</si>
  <si>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</si>
  <si>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</si>
  <si>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</si>
  <si>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</si>
  <si>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</si>
  <si>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</si>
  <si>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</si>
  <si>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</si>
  <si>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</si>
  <si>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</si>
  <si>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</si>
  <si>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</si>
  <si>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</si>
  <si>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</si>
  <si>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</si>
  <si>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</si>
  <si>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</si>
  <si>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</si>
  <si>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</si>
  <si>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</si>
  <si>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</si>
  <si>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</si>
  <si>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</si>
  <si>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</si>
  <si>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</si>
  <si>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</si>
  <si>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</si>
  <si>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</si>
  <si>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</si>
  <si>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</si>
  <si>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</si>
  <si>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</si>
  <si>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</si>
  <si>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</si>
  <si>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</si>
  <si>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</si>
  <si>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</si>
  <si>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</si>
  <si>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</si>
  <si>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</si>
  <si>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</si>
  <si>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</si>
  <si>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</si>
  <si>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</si>
  <si>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</si>
  <si>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</si>
  <si>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</si>
  <si>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</si>
  <si>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</si>
  <si>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</si>
  <si>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</si>
  <si>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</si>
  <si>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</si>
  <si>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</si>
  <si>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</si>
  <si>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</si>
  <si>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</si>
  <si>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</si>
  <si>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</si>
  <si>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</si>
  <si>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</si>
  <si>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</si>
  <si>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</si>
  <si>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</si>
  <si>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</si>
  <si>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</si>
  <si>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</si>
  <si>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</si>
  <si>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</si>
  <si>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</si>
  <si>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</si>
  <si>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</si>
  <si>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</si>
  <si>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</si>
  <si>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</si>
  <si>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</si>
  <si>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</si>
  <si>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</si>
  <si>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</si>
  <si>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</si>
  <si>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</si>
  <si>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</si>
  <si>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</si>
  <si>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</si>
  <si>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</si>
  <si>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</si>
  <si>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</si>
  <si>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</si>
  <si>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</si>
  <si>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</si>
  <si>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</si>
  <si>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</si>
  <si>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</si>
  <si>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</si>
  <si>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</si>
  <si>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</si>
  <si>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</si>
  <si>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</si>
  <si>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</si>
  <si>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</si>
  <si>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</si>
  <si>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</si>
  <si>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</si>
  <si>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</si>
  <si>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</si>
  <si>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</si>
  <si>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</si>
  <si>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</si>
  <si>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</si>
  <si>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</si>
  <si>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</si>
  <si>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</si>
  <si>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</si>
  <si>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</si>
  <si>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</si>
  <si>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</si>
  <si>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</si>
  <si>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</si>
  <si>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</si>
  <si>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</si>
  <si>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</si>
  <si>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</si>
  <si>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</si>
  <si>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</si>
  <si>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</si>
  <si>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</si>
  <si>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</si>
  <si>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</si>
  <si>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</si>
  <si>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</si>
  <si>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</si>
  <si>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</si>
  <si>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</si>
  <si>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</si>
  <si>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</si>
  <si>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</si>
  <si>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</si>
  <si>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</si>
  <si>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</si>
  <si>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</si>
  <si>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</si>
  <si>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</si>
  <si>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</si>
  <si>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</si>
  <si>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</si>
  <si>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</si>
  <si>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</si>
  <si>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</si>
  <si>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</si>
  <si>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</si>
  <si>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</si>
  <si>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</si>
  <si>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</si>
  <si>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</si>
  <si>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</si>
  <si>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</si>
  <si>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</si>
  <si>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</si>
  <si>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</si>
  <si>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</si>
  <si>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</si>
  <si>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</si>
  <si>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</si>
  <si>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</si>
  <si>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</si>
  <si>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</si>
  <si>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</si>
  <si>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</si>
  <si>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</si>
  <si>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</si>
  <si>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</si>
  <si>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</si>
  <si>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</si>
  <si>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</si>
  <si>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</si>
  <si>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</si>
  <si>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</si>
  <si>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</si>
  <si>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</si>
  <si>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</si>
  <si>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</si>
  <si>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</si>
  <si>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</si>
  <si>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</si>
  <si>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</si>
  <si>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</si>
  <si>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</si>
  <si>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</si>
  <si>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</si>
  <si>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</si>
  <si>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</si>
  <si>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</si>
  <si>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</si>
  <si>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</si>
  <si>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</si>
  <si>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</si>
  <si>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</si>
  <si>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</si>
  <si>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</si>
  <si>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</si>
  <si>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</si>
  <si>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</si>
  <si>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</si>
  <si>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</si>
  <si>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</si>
  <si>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</si>
  <si>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</si>
  <si>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</si>
  <si>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</si>
  <si>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</si>
  <si>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</si>
  <si>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</si>
  <si>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</si>
  <si>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</si>
  <si>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</si>
  <si>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</si>
  <si>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</si>
  <si>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</si>
  <si>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</si>
  <si>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</si>
  <si>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</si>
  <si>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</si>
  <si>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</si>
  <si>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</si>
  <si>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</si>
  <si>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</si>
  <si>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</si>
  <si>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</si>
  <si>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</si>
  <si>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</si>
  <si>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</si>
  <si>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</si>
  <si>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</si>
  <si>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</si>
  <si>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</si>
  <si>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</si>
  <si>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</si>
  <si>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</si>
  <si>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</si>
  <si>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</si>
  <si>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</si>
  <si>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</si>
  <si>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</si>
  <si>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</si>
  <si>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</si>
  <si>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</si>
  <si>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</si>
  <si>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</si>
  <si>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</si>
  <si>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</si>
  <si>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</si>
  <si>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</si>
  <si>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</si>
  <si>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</si>
  <si>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</si>
  <si>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</si>
  <si>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</si>
  <si>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</si>
  <si>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</si>
  <si>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</si>
  <si>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</si>
  <si>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</si>
  <si>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</si>
  <si>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</si>
  <si>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</si>
  <si>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</si>
  <si>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</si>
  <si>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</si>
  <si>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</si>
  <si>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</si>
  <si>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</si>
  <si>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</si>
  <si>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</si>
  <si>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</si>
  <si>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</si>
  <si>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</si>
  <si>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</si>
  <si>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</si>
  <si>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</si>
  <si>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</si>
  <si>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</si>
  <si>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</si>
  <si>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</si>
  <si>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</si>
  <si>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</si>
  <si>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</si>
  <si>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</si>
  <si>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</si>
  <si>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</si>
  <si>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</si>
  <si>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</si>
  <si>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</si>
  <si>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</si>
  <si>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</si>
  <si>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</si>
  <si>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</si>
  <si>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</si>
  <si>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</si>
  <si>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</si>
  <si>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</si>
  <si>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</si>
  <si>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</si>
  <si>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</si>
  <si>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</si>
  <si>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</si>
  <si>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</si>
  <si>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</si>
  <si>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</si>
  <si>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</si>
  <si>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</si>
  <si>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</si>
  <si>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</si>
  <si>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</si>
  <si>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</si>
  <si>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</si>
  <si>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</si>
  <si>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</si>
  <si>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</si>
  <si>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</si>
  <si>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</si>
  <si>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</si>
  <si>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</si>
  <si>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</si>
  <si>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</si>
  <si>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</si>
  <si>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</si>
  <si>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</si>
  <si>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</si>
  <si>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</si>
  <si>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</si>
  <si>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</si>
  <si>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</si>
  <si>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</si>
  <si>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</si>
  <si>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</si>
  <si>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</si>
  <si>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</si>
  <si>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</si>
  <si>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</si>
  <si>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</si>
  <si>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</si>
  <si>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</si>
  <si>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</si>
  <si>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</si>
  <si>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</si>
  <si>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</si>
  <si>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</si>
  <si>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</si>
  <si>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</si>
  <si>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</si>
  <si>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</si>
  <si>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</si>
  <si>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</si>
  <si>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</si>
  <si>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</si>
  <si>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</si>
  <si>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</si>
  <si>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</si>
  <si>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</si>
  <si>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</si>
  <si>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</si>
  <si>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</si>
  <si>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</si>
  <si>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</si>
  <si>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</si>
  <si>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</si>
  <si>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</si>
  <si>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</si>
  <si>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</si>
  <si>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</si>
  <si>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</si>
  <si>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</si>
  <si>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</si>
  <si>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</si>
  <si>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</si>
  <si>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</si>
  <si>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</si>
  <si>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</si>
  <si>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</si>
  <si>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</si>
  <si>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</si>
  <si>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</si>
  <si>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</si>
  <si>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</si>
  <si>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</si>
  <si>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</si>
  <si>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</si>
  <si>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</si>
  <si>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</si>
  <si>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</si>
  <si>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</si>
  <si>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</si>
  <si>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</si>
  <si>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</si>
  <si>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</si>
  <si>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</si>
  <si>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</si>
  <si>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</si>
  <si>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</si>
  <si>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</si>
  <si>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</si>
  <si>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</si>
  <si>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</si>
  <si>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</si>
  <si>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</si>
  <si>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</si>
  <si>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</si>
  <si>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</si>
  <si>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</si>
  <si>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</si>
  <si>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</si>
  <si>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</si>
  <si>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</si>
  <si>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</si>
  <si>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</si>
  <si>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</si>
  <si>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</si>
  <si>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</si>
  <si>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</si>
  <si>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</si>
  <si>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</si>
  <si>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</si>
  <si>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</si>
  <si>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</si>
  <si>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</si>
  <si>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</si>
  <si>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</si>
  <si>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</si>
  <si>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</si>
  <si>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</si>
  <si>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</si>
  <si>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</si>
  <si>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</si>
  <si>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</si>
  <si>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</si>
  <si>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</si>
  <si>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</si>
  <si>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</si>
  <si>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</si>
  <si>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</si>
  <si>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</si>
  <si>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</si>
  <si>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</si>
  <si>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</si>
  <si>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</si>
  <si>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</si>
  <si>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</si>
  <si>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</si>
  <si>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</si>
  <si>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</si>
  <si>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</si>
  <si>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</si>
  <si>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</si>
  <si>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</si>
  <si>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</si>
  <si>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</si>
  <si>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</si>
  <si>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</si>
  <si>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</si>
  <si>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</si>
  <si>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</si>
  <si>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</si>
  <si>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</si>
  <si>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</si>
  <si>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</si>
  <si>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</si>
  <si>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</si>
  <si>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</si>
  <si>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</si>
  <si>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</si>
  <si>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</si>
  <si>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</si>
  <si>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</si>
  <si>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</si>
  <si>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</si>
  <si>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</si>
  <si>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</si>
  <si>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</si>
  <si>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</si>
  <si>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</si>
  <si>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</si>
  <si>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</si>
  <si>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</si>
  <si>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</si>
  <si>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</si>
  <si>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</si>
  <si>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</si>
  <si>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</si>
  <si>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</si>
  <si>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</si>
  <si>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</si>
  <si>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</si>
  <si>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</si>
  <si>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</si>
  <si>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</si>
  <si>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</si>
  <si>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</si>
  <si>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</si>
  <si>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</si>
  <si>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</si>
  <si>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</si>
  <si>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</si>
  <si>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2016 ADV</t>
  </si>
  <si>
    <t>Sep06</t>
  </si>
  <si>
    <t>Sep07</t>
  </si>
  <si>
    <t>Sep13</t>
  </si>
  <si>
    <t>Sep20</t>
  </si>
  <si>
    <t>Sep27</t>
  </si>
  <si>
    <t xml:space="preserve">September 2016 ADV </t>
  </si>
  <si>
    <t xml:space="preserve">October 2016 ADV </t>
  </si>
  <si>
    <t>Nov01</t>
  </si>
  <si>
    <t>Nov08</t>
  </si>
  <si>
    <t>Nov15</t>
  </si>
  <si>
    <t>Nov22</t>
  </si>
  <si>
    <t>Nov29</t>
  </si>
  <si>
    <t>November 2016 ADV</t>
  </si>
  <si>
    <t>Dec07</t>
  </si>
  <si>
    <t>Dec14</t>
  </si>
  <si>
    <t>Dec21</t>
  </si>
  <si>
    <t>Dec28</t>
  </si>
  <si>
    <t>December 2016 ADV</t>
  </si>
  <si>
    <t>January 2017 ADV</t>
  </si>
  <si>
    <t>Feb16</t>
  </si>
  <si>
    <t xml:space="preserve">February 2017 ADV </t>
  </si>
  <si>
    <t xml:space="preserve">March 2017 ADV </t>
  </si>
  <si>
    <t>February 2017 Total Volume</t>
  </si>
  <si>
    <t>March 2017 Total Volume</t>
  </si>
  <si>
    <t>January 2017 Total Volume</t>
  </si>
  <si>
    <t>August 2016 Total Volume</t>
  </si>
  <si>
    <t>September 2016 Total Volume</t>
  </si>
  <si>
    <t>Ocrtober 2016 Total Volume</t>
  </si>
  <si>
    <t>November 2016 Total Volume</t>
  </si>
  <si>
    <t>December 2016 Total Volume</t>
  </si>
  <si>
    <t>April 2017 Total Volume</t>
  </si>
  <si>
    <t>April 2017 ADV</t>
  </si>
  <si>
    <t>May03</t>
  </si>
  <si>
    <t>May10</t>
  </si>
  <si>
    <t>May17</t>
  </si>
  <si>
    <t>May24</t>
  </si>
  <si>
    <t>May25</t>
  </si>
  <si>
    <t>May31</t>
  </si>
  <si>
    <t>May 2017 Total Volume</t>
  </si>
  <si>
    <t>May 2017 ADV</t>
  </si>
  <si>
    <t>June 2017 Total Volume</t>
  </si>
  <si>
    <t>June 2017 ADV</t>
  </si>
  <si>
    <t>Jul05</t>
  </si>
  <si>
    <t>Jul12</t>
  </si>
  <si>
    <t>Jul19</t>
  </si>
  <si>
    <t>Jul26</t>
  </si>
  <si>
    <t>July 2017 Total Volume</t>
  </si>
  <si>
    <t>July 2017 ADV</t>
  </si>
  <si>
    <t>August 2017 Total Volume</t>
  </si>
  <si>
    <t>August 2017 ADV</t>
  </si>
  <si>
    <t>September 2017 ADV</t>
  </si>
  <si>
    <t>September 2017 Total Volume</t>
  </si>
  <si>
    <t>October 2017 Total Volume</t>
  </si>
  <si>
    <t>October 2017 ADV</t>
  </si>
  <si>
    <t>November 2017 Total Volume</t>
  </si>
  <si>
    <t>November 2017 ADV</t>
  </si>
  <si>
    <t>December 2017 Total Volume</t>
  </si>
  <si>
    <t>December 2017 ADV</t>
  </si>
  <si>
    <t>January 2018 Total Volume</t>
  </si>
  <si>
    <t xml:space="preserve">January 2018 ADV </t>
  </si>
  <si>
    <t>February 2018 Total Volume</t>
  </si>
  <si>
    <t xml:space="preserve">February 2018 ADV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</si>
</sst>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164" fontId="13" fillId="11" borderId="3" xfId="1" applyNumberFormat="1" applyFont="1" applyFill="1" applyBorder="1"/>
    <xf numFmtId="16" fontId="2" fillId="0" borderId="0" xfId="0" quotePrefix="1" applyNumberFormat="1" applyFont="1"/>
    <xf numFmtId="165" fontId="0" fillId="11" borderId="3" xfId="0" applyNumberFormat="1" applyFill="1" applyBorder="1"/>
    <xf numFmtId="165" fontId="13" fillId="11" borderId="3" xfId="0" applyNumberFormat="1" applyFont="1" applyFill="1" applyBorder="1"/>
    <xf numFmtId="164" fontId="2" fillId="11" borderId="0" xfId="2" quotePrefix="1" applyNumberFormat="1" applyFont="1" applyFill="1" applyBorder="1"/>
    <xf numFmtId="164" fontId="15" fillId="11" borderId="3" xfId="1" applyNumberFormat="1" applyFont="1" applyFill="1" applyBorder="1"/>
    <xf numFmtId="164" fontId="20" fillId="11" borderId="3" xfId="1" applyNumberFormat="1" applyFont="1" applyFill="1" applyBorder="1"/>
    <xf numFmtId="164" fontId="4" fillId="0" borderId="0" xfId="2" quotePrefix="1" applyNumberFormat="1" applyFont="1" applyBorder="1"/>
    <xf numFmtId="0" fontId="0" fillId="11" borderId="0" xfId="0" applyFill="1"/>
    <xf numFmtId="1" fontId="10" fillId="0" borderId="3" xfId="1" applyNumberFormat="1" applyFont="1" applyBorder="1"/>
    <xf numFmtId="16" fontId="2" fillId="0" borderId="0" xfId="0" quotePrefix="1" applyNumberFormat="1" applyFont="1" applyBorder="1"/>
    <xf numFmtId="0" fontId="18" fillId="0" borderId="0" xfId="0" applyFont="1" applyAlignment="1">
      <alignment horizontal="center" vertical="center"/>
    </xf>
    <xf numFmtId="164" fontId="29" fillId="0" borderId="0" xfId="2" quotePrefix="1" applyNumberFormat="1" applyFont="1"/>
    <xf numFmtId="164" fontId="2" fillId="0" borderId="2" xfId="2" quotePrefix="1" applyNumberFormat="1" applyFont="1" applyBorder="1"/>
    <xf numFmtId="164" fontId="29" fillId="11" borderId="0" xfId="2" quotePrefix="1" applyNumberFormat="1" applyFont="1" applyFill="1" applyBorder="1"/>
    <xf numFmtId="0" fontId="13" fillId="12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1</xdr:row>
      <xdr:rowOff>34637</xdr:rowOff>
    </xdr:from>
    <xdr:to>
      <xdr:col>1</xdr:col>
      <xdr:colOff>6926</xdr:colOff>
      <xdr:row>1</xdr:row>
      <xdr:rowOff>320964</xdr:rowOff>
    </xdr:to>
    <xdr:pic>
      <xdr:nvPicPr>
        <xdr:cNvPr id="4" name="Picture 1" descr="2c Letterhead_logo">
          <a:extLst>
            <a:ext uri="{FF2B5EF4-FFF2-40B4-BE49-F238E27FC236}">
              <a16:creationId xmlns:a16="http://schemas.microsoft.com/office/drawing/2014/main" id="{D5632342-7A6C-480C-8FD8-A790AD5C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219364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31750</xdr:rowOff>
    </xdr:from>
    <xdr:to>
      <xdr:col>0</xdr:col>
      <xdr:colOff>1880754</xdr:colOff>
      <xdr:row>1</xdr:row>
      <xdr:rowOff>318077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728C3CE6-89E1-4827-8C99-C46112FD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15900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0</xdr:row>
      <xdr:rowOff>75045</xdr:rowOff>
    </xdr:from>
    <xdr:to>
      <xdr:col>0</xdr:col>
      <xdr:colOff>1871518</xdr:colOff>
      <xdr:row>1</xdr:row>
      <xdr:rowOff>176645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251B7BEC-339E-4163-A55D-70C1A1B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75045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0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27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8.25" customHeight="1" x14ac:dyDescent="0.25"/>
    <row r="2" spans="1:13" ht="29.1" customHeight="1" x14ac:dyDescent="0.25">
      <c r="A2" s="179"/>
      <c r="B2" s="320" t="s">
        <v>664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28.5" customHeight="1" x14ac:dyDescent="0.25">
      <c r="A3" s="179">
        <v>2018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5.75" customHeight="1" x14ac:dyDescent="0.25">
      <c r="A4" s="8" t="s">
        <v>72</v>
      </c>
      <c r="B4" s="92">
        <v>21</v>
      </c>
      <c r="C4" s="92">
        <v>19</v>
      </c>
      <c r="D4" s="92">
        <v>22</v>
      </c>
      <c r="E4" s="92">
        <v>20</v>
      </c>
      <c r="F4" s="92">
        <v>22</v>
      </c>
      <c r="G4" s="92">
        <v>21</v>
      </c>
      <c r="H4" s="92">
        <v>21</v>
      </c>
      <c r="I4" s="92">
        <v>23</v>
      </c>
      <c r="J4" s="92">
        <v>19</v>
      </c>
      <c r="K4" s="92">
        <v>23</v>
      </c>
      <c r="L4" s="92">
        <v>21</v>
      </c>
      <c r="M4" s="92">
        <v>20</v>
      </c>
    </row>
    <row r="5" spans="1:13" ht="15.75" thickBot="1" x14ac:dyDescent="0.3">
      <c r="A5" s="3"/>
      <c r="B5" s="317" t="s">
        <v>665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x14ac:dyDescent="0.25">
      <c r="A6" s="3"/>
      <c r="B6" s="186">
        <v>43101</v>
      </c>
      <c r="C6" s="186">
        <v>43132</v>
      </c>
      <c r="D6" s="186">
        <v>43160</v>
      </c>
      <c r="E6" s="186">
        <v>43191</v>
      </c>
      <c r="F6" s="186">
        <v>43221</v>
      </c>
      <c r="G6" s="186">
        <v>43252</v>
      </c>
      <c r="H6" s="186">
        <v>43282</v>
      </c>
      <c r="I6" s="186">
        <v>43313</v>
      </c>
      <c r="J6" s="186">
        <v>43344</v>
      </c>
      <c r="K6" s="186">
        <v>43374</v>
      </c>
      <c r="L6" s="186">
        <v>43405</v>
      </c>
      <c r="M6" s="186">
        <v>43435</v>
      </c>
    </row>
    <row r="7" spans="1:13" x14ac:dyDescent="0.25">
      <c r="A7" s="3" t="s">
        <v>0</v>
      </c>
      <c r="B7" s="154">
        <v>9684</v>
      </c>
      <c r="C7" s="154">
        <v>15816</v>
      </c>
      <c r="D7" s="205"/>
      <c r="E7" s="154"/>
      <c r="F7" s="154"/>
      <c r="G7" s="154"/>
      <c r="H7" s="154"/>
      <c r="I7" s="154"/>
      <c r="J7" s="154"/>
      <c r="K7" s="154"/>
      <c r="L7" s="154"/>
      <c r="M7" s="154"/>
    </row>
    <row r="8" spans="1:13" x14ac:dyDescent="0.25">
      <c r="A8" s="3" t="s">
        <v>1</v>
      </c>
      <c r="B8" s="154">
        <v>3048</v>
      </c>
      <c r="C8" s="154">
        <v>4905</v>
      </c>
      <c r="D8" s="205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4.45" customHeight="1" x14ac:dyDescent="0.25">
      <c r="A9" s="25" t="s">
        <v>71</v>
      </c>
      <c r="B9" s="154">
        <v>3108</v>
      </c>
      <c r="C9" s="154">
        <v>2808</v>
      </c>
      <c r="D9" s="205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4.45" customHeight="1" x14ac:dyDescent="0.25">
      <c r="A10" s="3" t="s">
        <v>2</v>
      </c>
      <c r="B10" s="154">
        <v>1093</v>
      </c>
      <c r="C10" s="154">
        <v>1087</v>
      </c>
      <c r="D10" s="205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4.45" customHeight="1" x14ac:dyDescent="0.25">
      <c r="A11" s="3" t="s">
        <v>3</v>
      </c>
      <c r="B11" s="154">
        <v>1283</v>
      </c>
      <c r="C11" s="154">
        <v>1988</v>
      </c>
      <c r="D11" s="205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4.45" customHeight="1" x14ac:dyDescent="0.25">
      <c r="A12" s="25" t="s">
        <v>70</v>
      </c>
      <c r="B12" s="154">
        <v>763</v>
      </c>
      <c r="C12" s="154">
        <v>690</v>
      </c>
      <c r="D12" s="205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4.45" customHeight="1" x14ac:dyDescent="0.25">
      <c r="A13" s="26" t="s">
        <v>13</v>
      </c>
      <c r="B13" s="201">
        <v>18979</v>
      </c>
      <c r="C13" s="201">
        <v>27294</v>
      </c>
      <c r="D13" s="170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ht="14.45" customHeight="1" x14ac:dyDescent="0.25">
      <c r="A14" s="26"/>
    </row>
    <row r="15" spans="1:13" ht="14.45" customHeight="1" x14ac:dyDescent="0.25">
      <c r="A15" s="26"/>
    </row>
    <row r="16" spans="1:13" ht="14.45" customHeight="1" thickBot="1" x14ac:dyDescent="0.3">
      <c r="A16" s="3"/>
      <c r="B16" s="317" t="s">
        <v>666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</row>
    <row r="17" spans="1:13" ht="14.45" customHeight="1" x14ac:dyDescent="0.25">
      <c r="A17" s="3"/>
      <c r="B17" s="186">
        <v>43101</v>
      </c>
      <c r="C17" s="186">
        <v>43132</v>
      </c>
      <c r="D17" s="186">
        <v>43160</v>
      </c>
      <c r="E17" s="186">
        <v>43191</v>
      </c>
      <c r="F17" s="186">
        <v>43221</v>
      </c>
      <c r="G17" s="186">
        <v>43252</v>
      </c>
      <c r="H17" s="186">
        <v>43282</v>
      </c>
      <c r="I17" s="186">
        <v>43313</v>
      </c>
      <c r="J17" s="186">
        <v>43344</v>
      </c>
      <c r="K17" s="186">
        <v>43374</v>
      </c>
      <c r="L17" s="186">
        <v>43405</v>
      </c>
      <c r="M17" s="186">
        <v>43435</v>
      </c>
    </row>
    <row r="18" spans="1:13" ht="14.45" customHeight="1" x14ac:dyDescent="0.25">
      <c r="A18" s="3" t="s">
        <v>0</v>
      </c>
      <c r="B18" s="211">
        <v>8673</v>
      </c>
      <c r="C18" s="205">
        <v>10699</v>
      </c>
      <c r="D18" s="154"/>
      <c r="E18" s="211"/>
      <c r="F18" s="211"/>
      <c r="G18" s="205"/>
      <c r="H18" s="211"/>
      <c r="I18" s="307"/>
      <c r="J18" s="211"/>
      <c r="K18" s="211"/>
      <c r="L18" s="205"/>
      <c r="M18" s="211"/>
    </row>
    <row r="19" spans="1:13" ht="14.45" customHeight="1" x14ac:dyDescent="0.25">
      <c r="A19" s="3" t="s">
        <v>1</v>
      </c>
      <c r="B19" s="211">
        <v>2911</v>
      </c>
      <c r="C19" s="205">
        <v>3608</v>
      </c>
      <c r="D19" s="154"/>
      <c r="E19" s="211"/>
      <c r="F19" s="211"/>
      <c r="G19" s="205"/>
      <c r="H19" s="211"/>
      <c r="I19" s="307"/>
      <c r="J19" s="211"/>
      <c r="K19" s="211"/>
      <c r="L19" s="205"/>
      <c r="M19" s="211"/>
    </row>
    <row r="20" spans="1:13" ht="14.45" customHeight="1" x14ac:dyDescent="0.25">
      <c r="A20" s="25" t="s">
        <v>71</v>
      </c>
      <c r="B20" s="211">
        <v>2732</v>
      </c>
      <c r="C20" s="205">
        <v>2771</v>
      </c>
      <c r="D20" s="154"/>
      <c r="E20" s="211"/>
      <c r="F20" s="211"/>
      <c r="G20" s="205"/>
      <c r="H20" s="211"/>
      <c r="I20" s="307"/>
      <c r="J20" s="211"/>
      <c r="K20" s="211"/>
      <c r="L20" s="205"/>
      <c r="M20" s="211"/>
    </row>
    <row r="21" spans="1:13" ht="14.45" customHeight="1" x14ac:dyDescent="0.25">
      <c r="A21" s="3" t="s">
        <v>2</v>
      </c>
      <c r="B21" s="211">
        <v>1011</v>
      </c>
      <c r="C21" s="205">
        <v>1069</v>
      </c>
      <c r="D21" s="154"/>
      <c r="E21" s="211"/>
      <c r="F21" s="211"/>
      <c r="G21" s="205"/>
      <c r="H21" s="211"/>
      <c r="I21" s="307"/>
      <c r="J21" s="211"/>
      <c r="K21" s="211"/>
      <c r="L21" s="205"/>
      <c r="M21" s="211"/>
    </row>
    <row r="22" spans="1:13" ht="14.45" customHeight="1" x14ac:dyDescent="0.25">
      <c r="A22" s="3" t="s">
        <v>3</v>
      </c>
      <c r="B22" s="211">
        <v>1315</v>
      </c>
      <c r="C22" s="205">
        <v>1446</v>
      </c>
      <c r="D22" s="154"/>
      <c r="E22" s="211"/>
      <c r="F22" s="211"/>
      <c r="G22" s="205"/>
      <c r="H22" s="211"/>
      <c r="I22" s="307"/>
      <c r="J22" s="211"/>
      <c r="K22" s="211"/>
      <c r="L22" s="205"/>
      <c r="M22" s="211"/>
    </row>
    <row r="23" spans="1:13" ht="14.45" customHeight="1" x14ac:dyDescent="0.25">
      <c r="A23" s="25" t="s">
        <v>70</v>
      </c>
      <c r="B23" s="211">
        <v>684</v>
      </c>
      <c r="C23" s="205">
        <v>662</v>
      </c>
      <c r="D23" s="154"/>
      <c r="E23" s="211"/>
      <c r="F23" s="211"/>
      <c r="G23" s="205"/>
      <c r="H23" s="211"/>
      <c r="I23" s="307"/>
      <c r="J23" s="211"/>
      <c r="K23" s="211"/>
      <c r="L23" s="205"/>
      <c r="M23" s="211"/>
    </row>
    <row r="24" spans="1:13" ht="14.45" customHeight="1" x14ac:dyDescent="0.25">
      <c r="A24" s="26" t="s">
        <v>13</v>
      </c>
      <c r="B24" s="302">
        <v>17326</v>
      </c>
      <c r="C24" s="170">
        <v>20254</v>
      </c>
      <c r="D24" s="201"/>
      <c r="E24" s="302"/>
      <c r="F24" s="302"/>
      <c r="G24" s="170"/>
      <c r="H24" s="302"/>
      <c r="I24" s="308"/>
      <c r="J24" s="302"/>
      <c r="K24" s="302"/>
      <c r="L24" s="170"/>
      <c r="M24" s="302"/>
    </row>
    <row r="25" spans="1:13" ht="14.45" customHeight="1" x14ac:dyDescent="0.25">
      <c r="A25" s="26"/>
      <c r="J25" s="310"/>
    </row>
    <row r="26" spans="1:13" ht="14.45" customHeight="1" x14ac:dyDescent="0.25">
      <c r="A26" s="3"/>
    </row>
    <row r="27" spans="1:13" ht="14.45" customHeight="1" thickBot="1" x14ac:dyDescent="0.3">
      <c r="A27" s="3"/>
      <c r="B27" s="317" t="s">
        <v>895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</row>
    <row r="28" spans="1:13" ht="14.45" customHeight="1" x14ac:dyDescent="0.25">
      <c r="A28" s="3"/>
      <c r="B28" s="186">
        <v>43101</v>
      </c>
      <c r="C28" s="186">
        <v>43132</v>
      </c>
      <c r="D28" s="186">
        <v>43160</v>
      </c>
      <c r="E28" s="186">
        <v>43191</v>
      </c>
      <c r="F28" s="186">
        <v>43221</v>
      </c>
      <c r="G28" s="186">
        <v>43252</v>
      </c>
      <c r="H28" s="186">
        <v>43282</v>
      </c>
      <c r="I28" s="186">
        <v>43313</v>
      </c>
      <c r="J28" s="186">
        <v>43344</v>
      </c>
      <c r="K28" s="186">
        <v>43374</v>
      </c>
      <c r="L28" s="186">
        <v>43405</v>
      </c>
      <c r="M28" s="186">
        <v>43435</v>
      </c>
    </row>
    <row r="29" spans="1:13" ht="14.45" customHeight="1" x14ac:dyDescent="0.25">
      <c r="A29" s="3" t="s">
        <v>0</v>
      </c>
      <c r="B29" s="9">
        <v>0.47099999999999997</v>
      </c>
      <c r="C29" s="9"/>
      <c r="D29" s="172"/>
      <c r="E29" s="304"/>
      <c r="F29" s="172"/>
      <c r="G29" s="304"/>
      <c r="H29" s="304"/>
      <c r="I29" s="304"/>
      <c r="J29" s="304"/>
      <c r="K29" s="172"/>
      <c r="L29" s="304"/>
      <c r="M29" s="9"/>
    </row>
    <row r="30" spans="1:13" ht="14.45" customHeight="1" x14ac:dyDescent="0.25">
      <c r="A30" s="3" t="s">
        <v>1</v>
      </c>
      <c r="B30" s="9">
        <v>0.78500000000000003</v>
      </c>
      <c r="C30" s="9"/>
      <c r="D30" s="172"/>
      <c r="E30" s="304"/>
      <c r="F30" s="172"/>
      <c r="G30" s="304"/>
      <c r="H30" s="304"/>
      <c r="I30" s="304"/>
      <c r="J30" s="304"/>
      <c r="K30" s="172"/>
      <c r="L30" s="304"/>
      <c r="M30" s="9"/>
    </row>
    <row r="31" spans="1:13" ht="14.45" customHeight="1" x14ac:dyDescent="0.25">
      <c r="A31" s="25" t="s">
        <v>71</v>
      </c>
      <c r="B31" s="9">
        <v>1.1200000000000001</v>
      </c>
      <c r="C31" s="9"/>
      <c r="D31" s="172"/>
      <c r="E31" s="304"/>
      <c r="F31" s="172"/>
      <c r="G31" s="304"/>
      <c r="H31" s="304"/>
      <c r="I31" s="304"/>
      <c r="J31" s="304"/>
      <c r="K31" s="172"/>
      <c r="L31" s="304"/>
      <c r="M31" s="9"/>
    </row>
    <row r="32" spans="1:13" ht="14.45" customHeight="1" x14ac:dyDescent="0.25">
      <c r="A32" s="3" t="s">
        <v>2</v>
      </c>
      <c r="B32" s="9">
        <v>0.78900000000000003</v>
      </c>
      <c r="C32" s="9"/>
      <c r="D32" s="172"/>
      <c r="E32" s="304"/>
      <c r="F32" s="172"/>
      <c r="G32" s="304"/>
      <c r="H32" s="304"/>
      <c r="I32" s="304"/>
      <c r="J32" s="304"/>
      <c r="K32" s="172"/>
      <c r="L32" s="304"/>
      <c r="M32" s="9"/>
    </row>
    <row r="33" spans="1:13" ht="14.45" customHeight="1" x14ac:dyDescent="0.25">
      <c r="A33" s="3" t="s">
        <v>3</v>
      </c>
      <c r="B33" s="9">
        <v>1.2549999999999999</v>
      </c>
      <c r="C33" s="9"/>
      <c r="D33" s="172"/>
      <c r="E33" s="304"/>
      <c r="F33" s="172"/>
      <c r="G33" s="304"/>
      <c r="H33" s="304"/>
      <c r="I33" s="304"/>
      <c r="J33" s="304"/>
      <c r="K33" s="172"/>
      <c r="L33" s="304"/>
      <c r="M33" s="9"/>
    </row>
    <row r="34" spans="1:13" ht="14.45" customHeight="1" x14ac:dyDescent="0.25">
      <c r="A34" s="25" t="s">
        <v>70</v>
      </c>
      <c r="B34" s="9">
        <v>1.333</v>
      </c>
      <c r="C34" s="9"/>
      <c r="D34" s="172"/>
      <c r="E34" s="304"/>
      <c r="F34" s="172"/>
      <c r="G34" s="304"/>
      <c r="H34" s="304"/>
      <c r="I34" s="304"/>
      <c r="J34" s="304"/>
      <c r="K34" s="172"/>
      <c r="L34" s="304"/>
      <c r="M34" s="9"/>
    </row>
    <row r="35" spans="1:13" ht="14.45" customHeight="1" x14ac:dyDescent="0.25">
      <c r="A35" s="27" t="s">
        <v>13</v>
      </c>
      <c r="B35" s="171">
        <v>0.73799999999999999</v>
      </c>
      <c r="C35" s="171"/>
      <c r="D35" s="171"/>
      <c r="E35" s="305"/>
      <c r="F35" s="171"/>
      <c r="G35" s="305"/>
      <c r="H35" s="305"/>
      <c r="I35" s="305"/>
      <c r="J35" s="305"/>
      <c r="K35" s="171"/>
      <c r="L35" s="305"/>
      <c r="M35" s="171"/>
    </row>
    <row r="36" spans="1:13" ht="14.45" customHeight="1" x14ac:dyDescent="0.25">
      <c r="A36" s="27"/>
    </row>
    <row r="37" spans="1:13" ht="14.45" customHeight="1" x14ac:dyDescent="0.25">
      <c r="A37" s="3"/>
      <c r="E37" s="109"/>
    </row>
    <row r="38" spans="1:13" ht="14.45" customHeight="1" thickBot="1" x14ac:dyDescent="0.3">
      <c r="A38" s="3"/>
      <c r="B38" s="317" t="s">
        <v>668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</row>
    <row r="39" spans="1:13" ht="14.45" customHeight="1" x14ac:dyDescent="0.25">
      <c r="A39" s="3"/>
      <c r="B39" s="186">
        <v>43101</v>
      </c>
      <c r="C39" s="186">
        <v>43132</v>
      </c>
      <c r="D39" s="186">
        <v>43160</v>
      </c>
      <c r="E39" s="186">
        <v>43191</v>
      </c>
      <c r="F39" s="186">
        <v>43221</v>
      </c>
      <c r="G39" s="186">
        <v>43252</v>
      </c>
      <c r="H39" s="186">
        <v>43282</v>
      </c>
      <c r="I39" s="186">
        <v>43313</v>
      </c>
      <c r="J39" s="186">
        <v>43344</v>
      </c>
      <c r="K39" s="186">
        <v>43374</v>
      </c>
      <c r="L39" s="186">
        <v>43405</v>
      </c>
      <c r="M39" s="186">
        <v>43435</v>
      </c>
    </row>
    <row r="40" spans="1:13" ht="14.45" customHeight="1" x14ac:dyDescent="0.25">
      <c r="A40" s="3" t="s">
        <v>33</v>
      </c>
      <c r="B40" s="154">
        <v>16797</v>
      </c>
      <c r="C40" s="154">
        <v>24313</v>
      </c>
      <c r="D40" s="205"/>
      <c r="E40" s="154"/>
      <c r="F40" s="154"/>
      <c r="G40" s="205"/>
      <c r="H40" s="154"/>
      <c r="I40" s="154"/>
      <c r="J40" s="154"/>
      <c r="K40" s="154"/>
      <c r="L40" s="154"/>
      <c r="M40" s="154"/>
    </row>
    <row r="41" spans="1:13" ht="14.45" customHeight="1" x14ac:dyDescent="0.25">
      <c r="A41" s="3" t="s">
        <v>34</v>
      </c>
      <c r="B41" s="154">
        <v>1343</v>
      </c>
      <c r="C41" s="154">
        <v>1971</v>
      </c>
      <c r="D41" s="205"/>
      <c r="E41" s="154"/>
      <c r="F41" s="154"/>
      <c r="G41" s="205"/>
      <c r="H41" s="154"/>
      <c r="I41" s="154"/>
      <c r="J41" s="154"/>
      <c r="K41" s="154"/>
      <c r="L41" s="154"/>
      <c r="M41" s="154"/>
    </row>
    <row r="42" spans="1:13" ht="14.45" customHeight="1" x14ac:dyDescent="0.25">
      <c r="A42" s="3" t="s">
        <v>19</v>
      </c>
      <c r="B42" s="154">
        <v>839</v>
      </c>
      <c r="C42" s="154">
        <v>1010</v>
      </c>
      <c r="D42" s="205"/>
      <c r="E42" s="154"/>
      <c r="F42" s="154"/>
      <c r="G42" s="205"/>
      <c r="H42" s="154"/>
      <c r="I42" s="154"/>
      <c r="J42" s="154"/>
      <c r="K42" s="154"/>
      <c r="L42" s="154"/>
      <c r="M42" s="154"/>
    </row>
    <row r="43" spans="1:13" ht="14.45" customHeight="1" x14ac:dyDescent="0.25">
      <c r="A43" s="27" t="s">
        <v>32</v>
      </c>
      <c r="B43" s="201">
        <v>18979</v>
      </c>
      <c r="C43" s="201">
        <v>27294</v>
      </c>
      <c r="D43" s="170"/>
      <c r="E43" s="170"/>
      <c r="F43" s="170"/>
      <c r="G43" s="170"/>
      <c r="H43" s="170"/>
      <c r="I43" s="170"/>
      <c r="J43" s="170"/>
      <c r="K43" s="299"/>
      <c r="L43" s="170"/>
      <c r="M43" s="170"/>
    </row>
    <row r="44" spans="1:13" ht="14.45" customHeight="1" x14ac:dyDescent="0.25">
      <c r="A44" s="27"/>
      <c r="B44" s="178"/>
      <c r="C44" s="178"/>
      <c r="D44" s="178"/>
      <c r="E44" s="178"/>
      <c r="F44" s="178"/>
      <c r="G44" s="178"/>
      <c r="H44" s="178"/>
      <c r="I44" s="202"/>
      <c r="J44" s="178"/>
      <c r="K44" s="178"/>
      <c r="L44" s="178"/>
      <c r="M44" s="178"/>
    </row>
    <row r="45" spans="1:13" ht="27" customHeight="1" x14ac:dyDescent="0.25">
      <c r="A45" s="318" t="s">
        <v>919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</row>
    <row r="46" spans="1:13" ht="30" customHeight="1" x14ac:dyDescent="0.25">
      <c r="A46" s="319" t="s">
        <v>674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</row>
    <row r="47" spans="1:13" ht="29.1" customHeight="1" x14ac:dyDescent="0.25">
      <c r="A47" s="179">
        <v>2017</v>
      </c>
      <c r="B47" s="320" t="s">
        <v>664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</row>
    <row r="48" spans="1:13" x14ac:dyDescent="0.25">
      <c r="A48" s="8" t="s">
        <v>72</v>
      </c>
      <c r="B48" s="92">
        <v>20</v>
      </c>
      <c r="C48" s="92">
        <v>19</v>
      </c>
      <c r="D48" s="92">
        <v>23</v>
      </c>
      <c r="E48" s="92">
        <v>19</v>
      </c>
      <c r="F48" s="92">
        <v>22</v>
      </c>
      <c r="G48" s="92">
        <v>22</v>
      </c>
      <c r="H48" s="92">
        <v>20</v>
      </c>
      <c r="I48" s="92">
        <v>23</v>
      </c>
      <c r="J48" s="92">
        <v>20</v>
      </c>
      <c r="K48" s="92">
        <v>22</v>
      </c>
      <c r="L48" s="92">
        <v>21</v>
      </c>
      <c r="M48" s="92">
        <v>20</v>
      </c>
    </row>
    <row r="49" spans="1:13" ht="15.75" thickBot="1" x14ac:dyDescent="0.3">
      <c r="A49" s="3"/>
      <c r="B49" s="317" t="s">
        <v>665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</row>
    <row r="50" spans="1:13" x14ac:dyDescent="0.25">
      <c r="A50" s="3"/>
      <c r="B50" s="186">
        <v>42736</v>
      </c>
      <c r="C50" s="186">
        <v>42767</v>
      </c>
      <c r="D50" s="186">
        <v>42795</v>
      </c>
      <c r="E50" s="186">
        <v>42826</v>
      </c>
      <c r="F50" s="186">
        <v>42856</v>
      </c>
      <c r="G50" s="186">
        <v>42887</v>
      </c>
      <c r="H50" s="186">
        <v>42917</v>
      </c>
      <c r="I50" s="186">
        <v>42948</v>
      </c>
      <c r="J50" s="186">
        <v>42979</v>
      </c>
      <c r="K50" s="186">
        <v>43009</v>
      </c>
      <c r="L50" s="186">
        <v>43040</v>
      </c>
      <c r="M50" s="186">
        <v>43070</v>
      </c>
    </row>
    <row r="51" spans="1:13" x14ac:dyDescent="0.25">
      <c r="A51" s="3" t="s">
        <v>0</v>
      </c>
      <c r="B51" s="154">
        <v>8391</v>
      </c>
      <c r="C51" s="154">
        <v>10553</v>
      </c>
      <c r="D51" s="205">
        <v>8702</v>
      </c>
      <c r="E51" s="154">
        <v>8264</v>
      </c>
      <c r="F51" s="154">
        <v>8916</v>
      </c>
      <c r="G51" s="154">
        <v>7457</v>
      </c>
      <c r="H51" s="154">
        <v>6279</v>
      </c>
      <c r="I51" s="154">
        <v>7753</v>
      </c>
      <c r="J51" s="154">
        <v>8190</v>
      </c>
      <c r="K51" s="154">
        <v>7624</v>
      </c>
      <c r="L51" s="154">
        <v>9348</v>
      </c>
      <c r="M51" s="154">
        <v>6903</v>
      </c>
    </row>
    <row r="52" spans="1:13" x14ac:dyDescent="0.25">
      <c r="A52" s="3" t="s">
        <v>1</v>
      </c>
      <c r="B52" s="154">
        <v>2495</v>
      </c>
      <c r="C52" s="154">
        <v>2538</v>
      </c>
      <c r="D52" s="205">
        <v>3189</v>
      </c>
      <c r="E52" s="154">
        <v>2597</v>
      </c>
      <c r="F52" s="154">
        <v>2347</v>
      </c>
      <c r="G52" s="154">
        <v>3162</v>
      </c>
      <c r="H52" s="154">
        <v>2092</v>
      </c>
      <c r="I52" s="154">
        <v>2687</v>
      </c>
      <c r="J52" s="154">
        <v>3083</v>
      </c>
      <c r="K52" s="154">
        <v>2241</v>
      </c>
      <c r="L52" s="154">
        <v>2725</v>
      </c>
      <c r="M52" s="154">
        <v>2963</v>
      </c>
    </row>
    <row r="53" spans="1:13" ht="14.45" customHeight="1" x14ac:dyDescent="0.25">
      <c r="A53" s="25" t="s">
        <v>71</v>
      </c>
      <c r="B53" s="154">
        <v>2539</v>
      </c>
      <c r="C53" s="154">
        <v>2490</v>
      </c>
      <c r="D53" s="205">
        <v>2465</v>
      </c>
      <c r="E53" s="154">
        <v>2539</v>
      </c>
      <c r="F53" s="154">
        <v>2670</v>
      </c>
      <c r="G53" s="154">
        <v>2674</v>
      </c>
      <c r="H53" s="154">
        <v>2610</v>
      </c>
      <c r="I53" s="154">
        <v>2790</v>
      </c>
      <c r="J53" s="154">
        <v>2664</v>
      </c>
      <c r="K53" s="154">
        <v>2395</v>
      </c>
      <c r="L53" s="154">
        <v>2691</v>
      </c>
      <c r="M53" s="154">
        <v>2380</v>
      </c>
    </row>
    <row r="54" spans="1:13" ht="14.45" customHeight="1" x14ac:dyDescent="0.25">
      <c r="A54" s="3" t="s">
        <v>2</v>
      </c>
      <c r="B54" s="154">
        <v>920</v>
      </c>
      <c r="C54" s="154">
        <v>764</v>
      </c>
      <c r="D54" s="205">
        <v>978</v>
      </c>
      <c r="E54" s="154">
        <v>788</v>
      </c>
      <c r="F54" s="154">
        <v>823</v>
      </c>
      <c r="G54" s="154">
        <v>1014</v>
      </c>
      <c r="H54" s="154">
        <v>863</v>
      </c>
      <c r="I54" s="154">
        <v>817</v>
      </c>
      <c r="J54" s="154">
        <v>1256</v>
      </c>
      <c r="K54" s="154">
        <v>889</v>
      </c>
      <c r="L54" s="154">
        <v>915</v>
      </c>
      <c r="M54" s="154">
        <v>1027</v>
      </c>
    </row>
    <row r="55" spans="1:13" ht="14.45" customHeight="1" x14ac:dyDescent="0.25">
      <c r="A55" s="3" t="s">
        <v>3</v>
      </c>
      <c r="B55" s="154">
        <v>1166</v>
      </c>
      <c r="C55" s="154">
        <v>1542</v>
      </c>
      <c r="D55" s="205">
        <v>1113</v>
      </c>
      <c r="E55" s="154">
        <v>1564</v>
      </c>
      <c r="F55" s="154">
        <v>1185</v>
      </c>
      <c r="G55" s="154">
        <v>1735</v>
      </c>
      <c r="H55" s="154">
        <v>1642</v>
      </c>
      <c r="I55" s="154">
        <v>1378</v>
      </c>
      <c r="J55" s="154">
        <v>1123</v>
      </c>
      <c r="K55" s="154">
        <v>1176</v>
      </c>
      <c r="L55" s="154">
        <v>1552</v>
      </c>
      <c r="M55" s="154">
        <v>1101</v>
      </c>
    </row>
    <row r="56" spans="1:13" ht="14.45" customHeight="1" x14ac:dyDescent="0.25">
      <c r="A56" s="25" t="s">
        <v>70</v>
      </c>
      <c r="B56" s="154">
        <v>525</v>
      </c>
      <c r="C56" s="154">
        <v>523</v>
      </c>
      <c r="D56" s="205">
        <v>491</v>
      </c>
      <c r="E56" s="154">
        <v>548</v>
      </c>
      <c r="F56" s="154">
        <v>540</v>
      </c>
      <c r="G56" s="154">
        <v>512</v>
      </c>
      <c r="H56" s="154">
        <v>550</v>
      </c>
      <c r="I56" s="154">
        <v>622</v>
      </c>
      <c r="J56" s="154">
        <v>660</v>
      </c>
      <c r="K56" s="154">
        <v>565</v>
      </c>
      <c r="L56" s="154">
        <v>749</v>
      </c>
      <c r="M56" s="154">
        <v>531</v>
      </c>
    </row>
    <row r="57" spans="1:13" ht="14.45" customHeight="1" x14ac:dyDescent="0.25">
      <c r="A57" s="26" t="s">
        <v>13</v>
      </c>
      <c r="B57" s="201">
        <v>16036</v>
      </c>
      <c r="C57" s="201">
        <v>18410</v>
      </c>
      <c r="D57" s="170">
        <v>16937</v>
      </c>
      <c r="E57" s="201">
        <v>16301</v>
      </c>
      <c r="F57" s="201">
        <v>16481</v>
      </c>
      <c r="G57" s="201">
        <v>16555</v>
      </c>
      <c r="H57" s="201">
        <v>14036</v>
      </c>
      <c r="I57" s="201">
        <v>16048</v>
      </c>
      <c r="J57" s="201">
        <v>16977</v>
      </c>
      <c r="K57" s="201">
        <v>14890</v>
      </c>
      <c r="L57" s="201">
        <v>17979</v>
      </c>
      <c r="M57" s="201">
        <v>14906</v>
      </c>
    </row>
    <row r="58" spans="1:13" ht="14.45" customHeight="1" x14ac:dyDescent="0.25">
      <c r="A58" s="26"/>
    </row>
    <row r="59" spans="1:13" ht="14.45" customHeight="1" x14ac:dyDescent="0.25">
      <c r="A59" s="26"/>
    </row>
    <row r="60" spans="1:13" ht="14.45" customHeight="1" thickBot="1" x14ac:dyDescent="0.3">
      <c r="A60" s="3"/>
      <c r="B60" s="317" t="s">
        <v>666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</row>
    <row r="61" spans="1:13" ht="14.45" customHeight="1" x14ac:dyDescent="0.25">
      <c r="A61" s="3"/>
      <c r="B61" s="186">
        <v>42736</v>
      </c>
      <c r="C61" s="186">
        <v>42767</v>
      </c>
      <c r="D61" s="186">
        <v>42795</v>
      </c>
      <c r="E61" s="186">
        <v>42826</v>
      </c>
      <c r="F61" s="186">
        <v>42856</v>
      </c>
      <c r="G61" s="186">
        <v>42887</v>
      </c>
      <c r="H61" s="186">
        <v>42917</v>
      </c>
      <c r="I61" s="186">
        <v>42948</v>
      </c>
      <c r="J61" s="186">
        <v>42979</v>
      </c>
      <c r="K61" s="186">
        <v>43009</v>
      </c>
      <c r="L61" s="186">
        <v>43040</v>
      </c>
      <c r="M61" s="186">
        <v>43070</v>
      </c>
    </row>
    <row r="62" spans="1:13" ht="14.45" customHeight="1" x14ac:dyDescent="0.25">
      <c r="A62" s="3" t="s">
        <v>0</v>
      </c>
      <c r="B62" s="205">
        <v>9204</v>
      </c>
      <c r="C62" s="205">
        <v>8706</v>
      </c>
      <c r="D62" s="154">
        <v>9169</v>
      </c>
      <c r="E62" s="211">
        <v>9142</v>
      </c>
      <c r="F62" s="211">
        <v>8645</v>
      </c>
      <c r="G62" s="205">
        <v>8210</v>
      </c>
      <c r="H62" s="211">
        <v>7590</v>
      </c>
      <c r="I62" s="307">
        <v>7199</v>
      </c>
      <c r="J62" s="211">
        <v>7424</v>
      </c>
      <c r="K62" s="211">
        <v>7844</v>
      </c>
      <c r="L62" s="205">
        <v>8379</v>
      </c>
      <c r="M62" s="211">
        <v>7970</v>
      </c>
    </row>
    <row r="63" spans="1:13" ht="14.45" customHeight="1" x14ac:dyDescent="0.25">
      <c r="A63" s="3" t="s">
        <v>1</v>
      </c>
      <c r="B63" s="205">
        <v>2846</v>
      </c>
      <c r="C63" s="205">
        <v>2631</v>
      </c>
      <c r="D63" s="154">
        <v>2766</v>
      </c>
      <c r="E63" s="211">
        <v>2802</v>
      </c>
      <c r="F63" s="211">
        <v>2724</v>
      </c>
      <c r="G63" s="205">
        <v>2707</v>
      </c>
      <c r="H63" s="211">
        <v>2548</v>
      </c>
      <c r="I63" s="307">
        <v>2665</v>
      </c>
      <c r="J63" s="211">
        <v>2624</v>
      </c>
      <c r="K63" s="211">
        <v>2658</v>
      </c>
      <c r="L63" s="205">
        <v>2667</v>
      </c>
      <c r="M63" s="211">
        <v>2632</v>
      </c>
    </row>
    <row r="64" spans="1:13" ht="14.45" customHeight="1" x14ac:dyDescent="0.25">
      <c r="A64" s="25" t="s">
        <v>71</v>
      </c>
      <c r="B64" s="205">
        <v>2630</v>
      </c>
      <c r="C64" s="205">
        <v>2536</v>
      </c>
      <c r="D64" s="154">
        <v>2496</v>
      </c>
      <c r="E64" s="211">
        <v>2496</v>
      </c>
      <c r="F64" s="211">
        <v>2557</v>
      </c>
      <c r="G64" s="205">
        <v>2632</v>
      </c>
      <c r="H64" s="211">
        <v>2653</v>
      </c>
      <c r="I64" s="307">
        <v>2695</v>
      </c>
      <c r="J64" s="211">
        <v>2693</v>
      </c>
      <c r="K64" s="211">
        <v>2617</v>
      </c>
      <c r="L64" s="205">
        <v>2579</v>
      </c>
      <c r="M64" s="211">
        <v>2489</v>
      </c>
    </row>
    <row r="65" spans="1:13" ht="14.45" customHeight="1" x14ac:dyDescent="0.25">
      <c r="A65" s="3" t="s">
        <v>2</v>
      </c>
      <c r="B65" s="205">
        <v>933</v>
      </c>
      <c r="C65" s="205">
        <v>861</v>
      </c>
      <c r="D65" s="154">
        <v>894</v>
      </c>
      <c r="E65" s="211">
        <v>852</v>
      </c>
      <c r="F65" s="211">
        <v>868</v>
      </c>
      <c r="G65" s="205">
        <v>879</v>
      </c>
      <c r="H65" s="211">
        <v>901</v>
      </c>
      <c r="I65" s="307">
        <v>898</v>
      </c>
      <c r="J65" s="211">
        <v>971</v>
      </c>
      <c r="K65" s="211">
        <v>976</v>
      </c>
      <c r="L65" s="205">
        <v>1014</v>
      </c>
      <c r="M65" s="211">
        <v>941</v>
      </c>
    </row>
    <row r="66" spans="1:13" ht="14.45" customHeight="1" x14ac:dyDescent="0.25">
      <c r="A66" s="3" t="s">
        <v>3</v>
      </c>
      <c r="B66" s="205">
        <v>1184</v>
      </c>
      <c r="C66" s="205">
        <v>1235</v>
      </c>
      <c r="D66" s="154">
        <v>1261</v>
      </c>
      <c r="E66" s="211">
        <v>1387</v>
      </c>
      <c r="F66" s="211">
        <v>1272</v>
      </c>
      <c r="G66" s="205">
        <v>1491</v>
      </c>
      <c r="H66" s="211">
        <v>1517</v>
      </c>
      <c r="I66" s="307">
        <v>1580</v>
      </c>
      <c r="J66" s="211">
        <v>1381</v>
      </c>
      <c r="K66" s="211">
        <v>1231</v>
      </c>
      <c r="L66" s="205">
        <v>1284</v>
      </c>
      <c r="M66" s="211">
        <v>1278</v>
      </c>
    </row>
    <row r="67" spans="1:13" ht="14.45" customHeight="1" x14ac:dyDescent="0.25">
      <c r="A67" s="25" t="s">
        <v>70</v>
      </c>
      <c r="B67" s="205">
        <v>534</v>
      </c>
      <c r="C67" s="205">
        <v>466</v>
      </c>
      <c r="D67" s="154">
        <v>512</v>
      </c>
      <c r="E67" s="211">
        <v>519</v>
      </c>
      <c r="F67" s="211">
        <v>525</v>
      </c>
      <c r="G67" s="205">
        <v>533</v>
      </c>
      <c r="H67" s="211">
        <v>533</v>
      </c>
      <c r="I67" s="307">
        <v>563</v>
      </c>
      <c r="J67" s="211">
        <v>611</v>
      </c>
      <c r="K67" s="211">
        <v>615</v>
      </c>
      <c r="L67" s="205">
        <v>657</v>
      </c>
      <c r="M67" s="211">
        <v>616</v>
      </c>
    </row>
    <row r="68" spans="1:13" ht="14.45" customHeight="1" x14ac:dyDescent="0.25">
      <c r="A68" s="26" t="s">
        <v>13</v>
      </c>
      <c r="B68" s="170">
        <v>17331</v>
      </c>
      <c r="C68" s="170">
        <v>16435</v>
      </c>
      <c r="D68" s="201">
        <v>17098</v>
      </c>
      <c r="E68" s="302">
        <v>17198</v>
      </c>
      <c r="F68" s="302">
        <v>16591</v>
      </c>
      <c r="G68" s="170">
        <v>16453</v>
      </c>
      <c r="H68" s="302">
        <v>15742</v>
      </c>
      <c r="I68" s="308">
        <v>15600</v>
      </c>
      <c r="J68" s="302">
        <v>15704</v>
      </c>
      <c r="K68" s="302">
        <v>15942</v>
      </c>
      <c r="L68" s="170">
        <v>16580</v>
      </c>
      <c r="M68" s="302">
        <v>15925</v>
      </c>
    </row>
    <row r="69" spans="1:13" ht="14.45" customHeight="1" x14ac:dyDescent="0.25">
      <c r="A69" s="26"/>
      <c r="J69" s="310"/>
    </row>
    <row r="70" spans="1:13" ht="14.45" customHeight="1" x14ac:dyDescent="0.25">
      <c r="A70" s="3"/>
    </row>
    <row r="71" spans="1:13" ht="14.45" customHeight="1" thickBot="1" x14ac:dyDescent="0.3">
      <c r="A71" s="3"/>
      <c r="B71" s="317" t="s">
        <v>895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</row>
    <row r="72" spans="1:13" ht="14.45" customHeight="1" x14ac:dyDescent="0.25">
      <c r="A72" s="3"/>
      <c r="B72" s="186">
        <v>42736</v>
      </c>
      <c r="C72" s="186">
        <v>42767</v>
      </c>
      <c r="D72" s="186">
        <v>42795</v>
      </c>
      <c r="E72" s="186">
        <v>42826</v>
      </c>
      <c r="F72" s="186">
        <v>42856</v>
      </c>
      <c r="G72" s="186">
        <v>42887</v>
      </c>
      <c r="H72" s="186">
        <v>42917</v>
      </c>
      <c r="I72" s="186">
        <v>42948</v>
      </c>
      <c r="J72" s="186">
        <v>42979</v>
      </c>
      <c r="K72" s="186">
        <v>43009</v>
      </c>
      <c r="L72" s="186">
        <v>43040</v>
      </c>
      <c r="M72" s="186">
        <v>43070</v>
      </c>
    </row>
    <row r="73" spans="1:13" ht="14.45" customHeight="1" x14ac:dyDescent="0.25">
      <c r="A73" s="3" t="s">
        <v>0</v>
      </c>
      <c r="B73" s="9">
        <v>0.48899999999999999</v>
      </c>
      <c r="C73" s="9">
        <v>0.49399999999999999</v>
      </c>
      <c r="D73" s="172">
        <v>0.49199999999999999</v>
      </c>
      <c r="E73" s="304">
        <v>0.49399999999999999</v>
      </c>
      <c r="F73" s="172">
        <v>0.49199999999999999</v>
      </c>
      <c r="G73" s="304">
        <v>0.49099999999999999</v>
      </c>
      <c r="H73" s="304">
        <v>0.48899999999999999</v>
      </c>
      <c r="I73" s="304">
        <v>0.49</v>
      </c>
      <c r="J73" s="304">
        <v>0.48499999999999999</v>
      </c>
      <c r="K73" s="172">
        <v>0.47099999999999997</v>
      </c>
      <c r="L73" s="304">
        <v>0.46400000000000002</v>
      </c>
      <c r="M73" s="304">
        <v>0.46700000000000003</v>
      </c>
    </row>
    <row r="74" spans="1:13" ht="14.45" customHeight="1" x14ac:dyDescent="0.25">
      <c r="A74" s="3" t="s">
        <v>1</v>
      </c>
      <c r="B74" s="9">
        <v>0.70199999999999996</v>
      </c>
      <c r="C74" s="9">
        <v>0.70799999999999996</v>
      </c>
      <c r="D74" s="172">
        <v>0.71799999999999997</v>
      </c>
      <c r="E74" s="304">
        <v>0.72199999999999998</v>
      </c>
      <c r="F74" s="172">
        <v>0.72699999999999998</v>
      </c>
      <c r="G74" s="304">
        <v>0.73099999999999998</v>
      </c>
      <c r="H74" s="304">
        <v>0.74</v>
      </c>
      <c r="I74" s="304">
        <v>0.73399999999999999</v>
      </c>
      <c r="J74" s="304">
        <v>0.73799999999999999</v>
      </c>
      <c r="K74" s="172">
        <v>0.73199999999999998</v>
      </c>
      <c r="L74" s="304">
        <v>0.73599999999999999</v>
      </c>
      <c r="M74" s="304">
        <v>0.76800000000000002</v>
      </c>
    </row>
    <row r="75" spans="1:13" ht="14.45" customHeight="1" x14ac:dyDescent="0.25">
      <c r="A75" s="25" t="s">
        <v>71</v>
      </c>
      <c r="B75" s="9">
        <v>1.1040000000000001</v>
      </c>
      <c r="C75" s="9">
        <v>1.129</v>
      </c>
      <c r="D75" s="172">
        <v>1.1299999999999999</v>
      </c>
      <c r="E75" s="304">
        <v>1.125</v>
      </c>
      <c r="F75" s="172">
        <v>1.113</v>
      </c>
      <c r="G75" s="304">
        <v>1.0960000000000001</v>
      </c>
      <c r="H75" s="304">
        <v>1.1000000000000001</v>
      </c>
      <c r="I75" s="304">
        <v>1.0620000000000001</v>
      </c>
      <c r="J75" s="304">
        <v>1.0720000000000001</v>
      </c>
      <c r="K75" s="172">
        <v>1.077</v>
      </c>
      <c r="L75" s="304">
        <v>1.1140000000000001</v>
      </c>
      <c r="M75" s="304">
        <v>1.133</v>
      </c>
    </row>
    <row r="76" spans="1:13" ht="14.45" customHeight="1" x14ac:dyDescent="0.25">
      <c r="A76" s="3" t="s">
        <v>2</v>
      </c>
      <c r="B76" s="9">
        <v>0.79900000000000004</v>
      </c>
      <c r="C76" s="9">
        <v>0.82199999999999995</v>
      </c>
      <c r="D76" s="172">
        <v>0.82299999999999995</v>
      </c>
      <c r="E76" s="304">
        <v>0.82599999999999996</v>
      </c>
      <c r="F76" s="172">
        <v>0.80800000000000005</v>
      </c>
      <c r="G76" s="304">
        <v>0.80700000000000005</v>
      </c>
      <c r="H76" s="304">
        <v>0.80300000000000005</v>
      </c>
      <c r="I76" s="304">
        <v>0.80100000000000005</v>
      </c>
      <c r="J76" s="304">
        <v>0.79600000000000004</v>
      </c>
      <c r="K76" s="172">
        <v>0.78300000000000003</v>
      </c>
      <c r="L76" s="304">
        <v>0.78400000000000003</v>
      </c>
      <c r="M76" s="304">
        <v>0.78500000000000003</v>
      </c>
    </row>
    <row r="77" spans="1:13" ht="14.45" customHeight="1" x14ac:dyDescent="0.25">
      <c r="A77" s="3" t="s">
        <v>3</v>
      </c>
      <c r="B77" s="9">
        <v>1.335</v>
      </c>
      <c r="C77" s="9">
        <v>1.365</v>
      </c>
      <c r="D77" s="172">
        <v>1.3340000000000001</v>
      </c>
      <c r="E77" s="304">
        <v>1.323</v>
      </c>
      <c r="F77" s="172">
        <v>1.2809999999999999</v>
      </c>
      <c r="G77" s="304">
        <v>1.3</v>
      </c>
      <c r="H77" s="304">
        <v>1.2749999999999999</v>
      </c>
      <c r="I77" s="304">
        <v>1.2689999999999999</v>
      </c>
      <c r="J77" s="304">
        <v>1.2509999999999999</v>
      </c>
      <c r="K77" s="172">
        <v>1.2569999999999999</v>
      </c>
      <c r="L77" s="304">
        <v>1.254</v>
      </c>
      <c r="M77" s="304">
        <v>1.2509999999999999</v>
      </c>
    </row>
    <row r="78" spans="1:13" ht="14.45" customHeight="1" x14ac:dyDescent="0.25">
      <c r="A78" s="25" t="s">
        <v>70</v>
      </c>
      <c r="B78" s="9">
        <v>1.4550000000000001</v>
      </c>
      <c r="C78" s="9">
        <v>1.5009999999999999</v>
      </c>
      <c r="D78" s="172">
        <v>1.496</v>
      </c>
      <c r="E78" s="304">
        <v>1.4850000000000001</v>
      </c>
      <c r="F78" s="172">
        <v>1.4590000000000001</v>
      </c>
      <c r="G78" s="304">
        <v>1.4490000000000001</v>
      </c>
      <c r="H78" s="304">
        <v>1.4590000000000001</v>
      </c>
      <c r="I78" s="304">
        <v>1.42</v>
      </c>
      <c r="J78" s="304">
        <v>1.3759999999999999</v>
      </c>
      <c r="K78" s="172">
        <v>1.319</v>
      </c>
      <c r="L78" s="304">
        <v>1.2989999999999999</v>
      </c>
      <c r="M78" s="304">
        <v>1.3149999999999999</v>
      </c>
    </row>
    <row r="79" spans="1:13" ht="14.45" customHeight="1" x14ac:dyDescent="0.25">
      <c r="A79" s="27" t="s">
        <v>13</v>
      </c>
      <c r="B79" s="171">
        <v>0.72199999999999998</v>
      </c>
      <c r="C79" s="171">
        <v>0.73699999999999999</v>
      </c>
      <c r="D79" s="171">
        <v>0.73099999999999998</v>
      </c>
      <c r="E79" s="305">
        <v>0.73599999999999999</v>
      </c>
      <c r="F79" s="171">
        <v>0.73399999999999999</v>
      </c>
      <c r="G79" s="305">
        <v>0.749</v>
      </c>
      <c r="H79" s="305">
        <v>0.75900000000000001</v>
      </c>
      <c r="I79" s="305">
        <v>0.76100000000000001</v>
      </c>
      <c r="J79" s="305">
        <v>0.749</v>
      </c>
      <c r="K79" s="171">
        <v>0.72599999999999998</v>
      </c>
      <c r="L79" s="305">
        <v>0.72299999999999998</v>
      </c>
      <c r="M79" s="305">
        <v>0.73599999999999999</v>
      </c>
    </row>
    <row r="80" spans="1:13" ht="14.45" customHeight="1" x14ac:dyDescent="0.25">
      <c r="A80" s="27"/>
    </row>
    <row r="81" spans="1:13" ht="14.45" customHeight="1" x14ac:dyDescent="0.25">
      <c r="A81" s="3"/>
      <c r="E81" s="109"/>
    </row>
    <row r="82" spans="1:13" ht="14.45" customHeight="1" thickBot="1" x14ac:dyDescent="0.3">
      <c r="A82" s="3"/>
      <c r="B82" s="317" t="s">
        <v>668</v>
      </c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</row>
    <row r="83" spans="1:13" ht="14.45" customHeight="1" x14ac:dyDescent="0.25">
      <c r="A83" s="3"/>
      <c r="B83" s="186">
        <v>42736</v>
      </c>
      <c r="C83" s="186">
        <v>42767</v>
      </c>
      <c r="D83" s="186">
        <v>42795</v>
      </c>
      <c r="E83" s="186">
        <v>42826</v>
      </c>
      <c r="F83" s="186">
        <v>42856</v>
      </c>
      <c r="G83" s="186">
        <v>42887</v>
      </c>
      <c r="H83" s="186">
        <v>42917</v>
      </c>
      <c r="I83" s="186">
        <v>42948</v>
      </c>
      <c r="J83" s="186">
        <v>42979</v>
      </c>
      <c r="K83" s="186">
        <v>43009</v>
      </c>
      <c r="L83" s="186">
        <v>43040</v>
      </c>
      <c r="M83" s="186">
        <v>43070</v>
      </c>
    </row>
    <row r="84" spans="1:13" ht="14.45" customHeight="1" x14ac:dyDescent="0.25">
      <c r="A84" s="3" t="s">
        <v>33</v>
      </c>
      <c r="B84" s="154">
        <v>13962</v>
      </c>
      <c r="C84" s="154">
        <v>16188</v>
      </c>
      <c r="D84" s="205">
        <v>14778</v>
      </c>
      <c r="E84" s="154">
        <v>14154</v>
      </c>
      <c r="F84" s="154">
        <v>14719</v>
      </c>
      <c r="G84" s="205">
        <v>14816</v>
      </c>
      <c r="H84" s="154">
        <v>12787</v>
      </c>
      <c r="I84" s="154">
        <v>14667</v>
      </c>
      <c r="J84" s="154">
        <v>15276</v>
      </c>
      <c r="K84" s="154">
        <v>13173</v>
      </c>
      <c r="L84" s="154">
        <v>16268</v>
      </c>
      <c r="M84" s="154">
        <v>13362</v>
      </c>
    </row>
    <row r="85" spans="1:13" ht="14.45" customHeight="1" x14ac:dyDescent="0.25">
      <c r="A85" s="3" t="s">
        <v>34</v>
      </c>
      <c r="B85" s="154">
        <v>1260</v>
      </c>
      <c r="C85" s="154">
        <v>1442</v>
      </c>
      <c r="D85" s="205">
        <v>1384</v>
      </c>
      <c r="E85" s="154">
        <v>1371</v>
      </c>
      <c r="F85" s="154">
        <v>1038</v>
      </c>
      <c r="G85" s="205">
        <v>970</v>
      </c>
      <c r="H85" s="154">
        <v>743</v>
      </c>
      <c r="I85" s="154">
        <v>851</v>
      </c>
      <c r="J85" s="154">
        <v>1078</v>
      </c>
      <c r="K85" s="154">
        <v>1159</v>
      </c>
      <c r="L85" s="154">
        <v>1077</v>
      </c>
      <c r="M85" s="154">
        <v>953</v>
      </c>
    </row>
    <row r="86" spans="1:13" ht="14.45" customHeight="1" x14ac:dyDescent="0.25">
      <c r="A86" s="3" t="s">
        <v>19</v>
      </c>
      <c r="B86" s="154">
        <v>815</v>
      </c>
      <c r="C86" s="154">
        <v>779</v>
      </c>
      <c r="D86" s="205">
        <v>775</v>
      </c>
      <c r="E86" s="154">
        <v>776</v>
      </c>
      <c r="F86" s="154">
        <v>724</v>
      </c>
      <c r="G86" s="205">
        <v>769</v>
      </c>
      <c r="H86" s="154">
        <v>505</v>
      </c>
      <c r="I86" s="154">
        <v>529</v>
      </c>
      <c r="J86" s="154">
        <v>623</v>
      </c>
      <c r="K86" s="154">
        <v>557</v>
      </c>
      <c r="L86" s="154">
        <v>635</v>
      </c>
      <c r="M86" s="154">
        <v>591</v>
      </c>
    </row>
    <row r="87" spans="1:13" ht="14.45" customHeight="1" x14ac:dyDescent="0.25">
      <c r="A87" s="27" t="s">
        <v>32</v>
      </c>
      <c r="B87" s="201">
        <v>16036</v>
      </c>
      <c r="C87" s="201">
        <v>18410</v>
      </c>
      <c r="D87" s="170">
        <v>16937</v>
      </c>
      <c r="E87" s="170">
        <v>16301</v>
      </c>
      <c r="F87" s="170">
        <v>16481</v>
      </c>
      <c r="G87" s="170">
        <v>16555</v>
      </c>
      <c r="H87" s="170">
        <v>14036</v>
      </c>
      <c r="I87" s="170">
        <v>16048</v>
      </c>
      <c r="J87" s="170">
        <v>16977</v>
      </c>
      <c r="K87" s="299">
        <v>14890</v>
      </c>
      <c r="L87" s="170">
        <v>17979</v>
      </c>
      <c r="M87" s="170">
        <v>14906</v>
      </c>
    </row>
    <row r="88" spans="1:13" ht="10.5" customHeight="1" x14ac:dyDescent="0.25">
      <c r="A88" s="27"/>
      <c r="B88" s="178"/>
      <c r="C88" s="178"/>
      <c r="D88" s="178"/>
      <c r="E88" s="178"/>
      <c r="F88" s="178"/>
      <c r="G88" s="178"/>
      <c r="H88" s="178"/>
      <c r="I88" s="202"/>
      <c r="J88" s="178"/>
      <c r="K88" s="178"/>
      <c r="L88" s="178"/>
      <c r="M88" s="178"/>
    </row>
    <row r="89" spans="1:13" ht="27" customHeight="1" x14ac:dyDescent="0.25">
      <c r="A89" s="318" t="s">
        <v>919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</row>
    <row r="90" spans="1:13" ht="29.25" customHeight="1" x14ac:dyDescent="0.25">
      <c r="A90" s="319" t="s">
        <v>674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</row>
    <row r="91" spans="1:13" ht="29.1" customHeight="1" x14ac:dyDescent="0.25">
      <c r="A91" s="179">
        <v>2016</v>
      </c>
      <c r="B91" s="320" t="s">
        <v>664</v>
      </c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</row>
    <row r="92" spans="1:13" ht="15.75" customHeight="1" x14ac:dyDescent="0.25">
      <c r="A92" s="8" t="s">
        <v>72</v>
      </c>
      <c r="B92" s="92">
        <v>19</v>
      </c>
      <c r="C92" s="92">
        <v>20</v>
      </c>
      <c r="D92" s="92">
        <v>22</v>
      </c>
      <c r="E92" s="92">
        <v>21</v>
      </c>
      <c r="F92" s="92">
        <v>21</v>
      </c>
      <c r="G92" s="92">
        <v>22</v>
      </c>
      <c r="H92" s="92">
        <v>20</v>
      </c>
      <c r="I92" s="92">
        <v>23</v>
      </c>
      <c r="J92" s="92">
        <v>21</v>
      </c>
      <c r="K92" s="92">
        <v>21</v>
      </c>
      <c r="L92" s="92">
        <v>21</v>
      </c>
      <c r="M92" s="92">
        <v>21</v>
      </c>
    </row>
    <row r="93" spans="1:13" ht="15.75" customHeight="1" thickBot="1" x14ac:dyDescent="0.3">
      <c r="A93" s="3"/>
      <c r="B93" s="317" t="s">
        <v>665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</row>
    <row r="94" spans="1:13" ht="15" customHeight="1" x14ac:dyDescent="0.25">
      <c r="A94" s="3"/>
      <c r="B94" s="186">
        <v>42370</v>
      </c>
      <c r="C94" s="187">
        <v>42401</v>
      </c>
      <c r="D94" s="187">
        <v>42430</v>
      </c>
      <c r="E94" s="187">
        <v>42461</v>
      </c>
      <c r="F94" s="187">
        <v>42491</v>
      </c>
      <c r="G94" s="187">
        <v>42522</v>
      </c>
      <c r="H94" s="187">
        <v>42552</v>
      </c>
      <c r="I94" s="187">
        <v>42583</v>
      </c>
      <c r="J94" s="187">
        <v>42614</v>
      </c>
      <c r="K94" s="187">
        <v>42644</v>
      </c>
      <c r="L94" s="187">
        <v>42675</v>
      </c>
      <c r="M94" s="188">
        <v>42705</v>
      </c>
    </row>
    <row r="95" spans="1:13" x14ac:dyDescent="0.25">
      <c r="A95" s="3" t="s">
        <v>0</v>
      </c>
      <c r="B95" s="154">
        <v>8935</v>
      </c>
      <c r="C95" s="154">
        <v>9639</v>
      </c>
      <c r="D95" s="205">
        <v>6385</v>
      </c>
      <c r="E95" s="154">
        <v>5525</v>
      </c>
      <c r="F95" s="154">
        <v>7455</v>
      </c>
      <c r="G95" s="154">
        <v>7322</v>
      </c>
      <c r="H95" s="154">
        <v>6789</v>
      </c>
      <c r="I95" s="154">
        <v>7051</v>
      </c>
      <c r="J95" s="154">
        <v>6508</v>
      </c>
      <c r="K95" s="154">
        <v>5719</v>
      </c>
      <c r="L95" s="154">
        <v>11848</v>
      </c>
      <c r="M95" s="154">
        <v>7334</v>
      </c>
    </row>
    <row r="96" spans="1:13" x14ac:dyDescent="0.25">
      <c r="A96" s="3" t="s">
        <v>1</v>
      </c>
      <c r="B96" s="154">
        <v>4139</v>
      </c>
      <c r="C96" s="154">
        <v>3481</v>
      </c>
      <c r="D96" s="205">
        <v>3124</v>
      </c>
      <c r="E96" s="154">
        <v>2696</v>
      </c>
      <c r="F96" s="154">
        <v>2602</v>
      </c>
      <c r="G96" s="154">
        <v>3543</v>
      </c>
      <c r="H96" s="154">
        <v>2569</v>
      </c>
      <c r="I96" s="154">
        <v>2336</v>
      </c>
      <c r="J96" s="154">
        <v>3761</v>
      </c>
      <c r="K96" s="154">
        <v>2601</v>
      </c>
      <c r="L96" s="154">
        <v>3179</v>
      </c>
      <c r="M96" s="154">
        <v>2846</v>
      </c>
    </row>
    <row r="97" spans="1:13" ht="14.45" customHeight="1" x14ac:dyDescent="0.25">
      <c r="A97" s="25" t="s">
        <v>71</v>
      </c>
      <c r="B97" s="154">
        <v>2597</v>
      </c>
      <c r="C97" s="154">
        <v>2738</v>
      </c>
      <c r="D97" s="205">
        <v>2299</v>
      </c>
      <c r="E97" s="154">
        <v>2463</v>
      </c>
      <c r="F97" s="154">
        <v>2234</v>
      </c>
      <c r="G97" s="154">
        <v>2271</v>
      </c>
      <c r="H97" s="154">
        <v>2207</v>
      </c>
      <c r="I97" s="154">
        <v>2236</v>
      </c>
      <c r="J97" s="154">
        <v>2440</v>
      </c>
      <c r="K97" s="154">
        <v>2409</v>
      </c>
      <c r="L97" s="154">
        <v>2772</v>
      </c>
      <c r="M97" s="154">
        <v>2575</v>
      </c>
    </row>
    <row r="98" spans="1:13" x14ac:dyDescent="0.25">
      <c r="A98" s="3" t="s">
        <v>2</v>
      </c>
      <c r="B98" s="154">
        <v>970</v>
      </c>
      <c r="C98" s="154">
        <v>954</v>
      </c>
      <c r="D98" s="205">
        <v>912</v>
      </c>
      <c r="E98" s="154">
        <v>771</v>
      </c>
      <c r="F98" s="154">
        <v>716</v>
      </c>
      <c r="G98" s="154">
        <v>1018</v>
      </c>
      <c r="H98" s="154">
        <v>724</v>
      </c>
      <c r="I98" s="154">
        <v>632</v>
      </c>
      <c r="J98" s="154">
        <v>969</v>
      </c>
      <c r="K98" s="154">
        <v>771</v>
      </c>
      <c r="L98" s="154">
        <v>987</v>
      </c>
      <c r="M98" s="154">
        <v>892</v>
      </c>
    </row>
    <row r="99" spans="1:13" x14ac:dyDescent="0.25">
      <c r="A99" s="3" t="s">
        <v>3</v>
      </c>
      <c r="B99" s="154">
        <v>1133</v>
      </c>
      <c r="C99" s="154">
        <v>1371</v>
      </c>
      <c r="D99" s="205">
        <v>1119</v>
      </c>
      <c r="E99" s="154">
        <v>1941</v>
      </c>
      <c r="F99" s="154">
        <v>1416</v>
      </c>
      <c r="G99" s="154">
        <v>1805</v>
      </c>
      <c r="H99" s="154">
        <v>1342</v>
      </c>
      <c r="I99" s="154">
        <v>1169</v>
      </c>
      <c r="J99" s="154">
        <v>964</v>
      </c>
      <c r="K99" s="154">
        <v>1192</v>
      </c>
      <c r="L99" s="154">
        <v>1363</v>
      </c>
      <c r="M99" s="154">
        <v>1024</v>
      </c>
    </row>
    <row r="100" spans="1:13" x14ac:dyDescent="0.25">
      <c r="A100" s="25" t="s">
        <v>70</v>
      </c>
      <c r="B100" s="154">
        <v>405</v>
      </c>
      <c r="C100" s="154">
        <v>487</v>
      </c>
      <c r="D100" s="205">
        <v>467</v>
      </c>
      <c r="E100" s="154">
        <v>440</v>
      </c>
      <c r="F100" s="154">
        <v>479</v>
      </c>
      <c r="G100" s="154">
        <v>483</v>
      </c>
      <c r="H100" s="154">
        <v>503</v>
      </c>
      <c r="I100" s="154">
        <v>414</v>
      </c>
      <c r="J100" s="154">
        <v>383</v>
      </c>
      <c r="K100" s="154">
        <v>386</v>
      </c>
      <c r="L100" s="154">
        <v>718</v>
      </c>
      <c r="M100" s="154">
        <v>359</v>
      </c>
    </row>
    <row r="101" spans="1:13" x14ac:dyDescent="0.25">
      <c r="A101" s="26" t="s">
        <v>13</v>
      </c>
      <c r="B101" s="201">
        <v>18179</v>
      </c>
      <c r="C101" s="201">
        <v>18671</v>
      </c>
      <c r="D101" s="170">
        <v>14307</v>
      </c>
      <c r="E101" s="201">
        <v>13836</v>
      </c>
      <c r="F101" s="201">
        <v>14903</v>
      </c>
      <c r="G101" s="201">
        <v>16442</v>
      </c>
      <c r="H101" s="201">
        <v>14133</v>
      </c>
      <c r="I101" s="201">
        <v>13836</v>
      </c>
      <c r="J101" s="201">
        <v>15025</v>
      </c>
      <c r="K101" s="201">
        <v>13078</v>
      </c>
      <c r="L101" s="201">
        <v>20867</v>
      </c>
      <c r="M101" s="201">
        <v>15030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317" t="s">
        <v>666</v>
      </c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</row>
    <row r="105" spans="1:13" x14ac:dyDescent="0.25">
      <c r="A105" s="3"/>
      <c r="B105" s="186">
        <v>42370</v>
      </c>
      <c r="C105" s="187">
        <v>42401</v>
      </c>
      <c r="D105" s="187">
        <v>42430</v>
      </c>
      <c r="E105" s="187">
        <v>42461</v>
      </c>
      <c r="F105" s="187">
        <v>42491</v>
      </c>
      <c r="G105" s="187">
        <v>42522</v>
      </c>
      <c r="H105" s="187">
        <v>42552</v>
      </c>
      <c r="I105" s="214">
        <v>42583</v>
      </c>
      <c r="J105" s="187">
        <v>42614</v>
      </c>
      <c r="K105" s="187">
        <v>42644</v>
      </c>
      <c r="L105" s="214">
        <v>42675</v>
      </c>
      <c r="M105" s="214">
        <v>42705</v>
      </c>
    </row>
    <row r="106" spans="1:13" x14ac:dyDescent="0.25">
      <c r="A106" s="3" t="s">
        <v>0</v>
      </c>
      <c r="B106" s="154">
        <v>7087</v>
      </c>
      <c r="C106" s="154">
        <v>7996</v>
      </c>
      <c r="D106" s="154">
        <v>8246</v>
      </c>
      <c r="E106" s="205">
        <v>7131</v>
      </c>
      <c r="F106" s="205">
        <v>6454</v>
      </c>
      <c r="G106" s="205">
        <v>6776</v>
      </c>
      <c r="H106" s="205">
        <v>7197</v>
      </c>
      <c r="I106" s="273">
        <v>7062</v>
      </c>
      <c r="J106" s="205">
        <v>6791</v>
      </c>
      <c r="K106" s="205">
        <v>6445</v>
      </c>
      <c r="L106" s="205">
        <v>8025</v>
      </c>
      <c r="M106" s="205">
        <v>8300</v>
      </c>
    </row>
    <row r="107" spans="1:13" x14ac:dyDescent="0.25">
      <c r="A107" s="3" t="s">
        <v>1</v>
      </c>
      <c r="B107" s="154">
        <v>3187</v>
      </c>
      <c r="C107" s="154">
        <v>3552</v>
      </c>
      <c r="D107" s="154">
        <v>3557</v>
      </c>
      <c r="E107" s="205">
        <v>3095</v>
      </c>
      <c r="F107" s="205">
        <v>2812</v>
      </c>
      <c r="G107" s="205">
        <v>2957</v>
      </c>
      <c r="H107" s="205">
        <v>2920</v>
      </c>
      <c r="I107" s="273">
        <v>2816</v>
      </c>
      <c r="J107" s="205">
        <v>2876</v>
      </c>
      <c r="K107" s="205">
        <v>2882</v>
      </c>
      <c r="L107" s="205">
        <v>3180</v>
      </c>
      <c r="M107" s="205">
        <v>2875</v>
      </c>
    </row>
    <row r="108" spans="1:13" x14ac:dyDescent="0.25">
      <c r="A108" s="25" t="s">
        <v>71</v>
      </c>
      <c r="B108" s="154">
        <v>2196</v>
      </c>
      <c r="C108" s="154">
        <v>2448</v>
      </c>
      <c r="D108" s="154">
        <v>2536</v>
      </c>
      <c r="E108" s="205">
        <v>2493</v>
      </c>
      <c r="F108" s="205">
        <v>2331</v>
      </c>
      <c r="G108" s="205">
        <v>2322</v>
      </c>
      <c r="H108" s="205">
        <v>2238</v>
      </c>
      <c r="I108" s="273">
        <v>2239</v>
      </c>
      <c r="J108" s="205">
        <v>2294</v>
      </c>
      <c r="K108" s="205">
        <v>2358</v>
      </c>
      <c r="L108" s="205">
        <v>2541</v>
      </c>
      <c r="M108" s="205">
        <v>2586</v>
      </c>
    </row>
    <row r="109" spans="1:13" x14ac:dyDescent="0.25">
      <c r="A109" s="3" t="s">
        <v>2</v>
      </c>
      <c r="B109" s="154">
        <v>855</v>
      </c>
      <c r="C109" s="154">
        <v>934</v>
      </c>
      <c r="D109" s="154">
        <v>944</v>
      </c>
      <c r="E109" s="205">
        <v>878</v>
      </c>
      <c r="F109" s="205">
        <v>802</v>
      </c>
      <c r="G109" s="205">
        <v>838</v>
      </c>
      <c r="H109" s="205">
        <v>824</v>
      </c>
      <c r="I109" s="273">
        <v>791</v>
      </c>
      <c r="J109" s="205">
        <v>772</v>
      </c>
      <c r="K109" s="205">
        <v>786</v>
      </c>
      <c r="L109" s="205">
        <v>909</v>
      </c>
      <c r="M109" s="205">
        <v>883</v>
      </c>
    </row>
    <row r="110" spans="1:13" x14ac:dyDescent="0.25">
      <c r="A110" s="3" t="s">
        <v>3</v>
      </c>
      <c r="B110" s="154">
        <v>1176</v>
      </c>
      <c r="C110" s="154">
        <v>1175</v>
      </c>
      <c r="D110" s="154">
        <v>1206</v>
      </c>
      <c r="E110" s="205">
        <v>1473</v>
      </c>
      <c r="F110" s="205">
        <v>1486</v>
      </c>
      <c r="G110" s="205">
        <v>1722</v>
      </c>
      <c r="H110" s="205">
        <v>1529</v>
      </c>
      <c r="I110" s="273">
        <v>1437</v>
      </c>
      <c r="J110" s="205">
        <v>1156</v>
      </c>
      <c r="K110" s="205">
        <v>1110</v>
      </c>
      <c r="L110" s="205">
        <v>1173</v>
      </c>
      <c r="M110" s="205">
        <v>1193</v>
      </c>
    </row>
    <row r="111" spans="1:13" x14ac:dyDescent="0.25">
      <c r="A111" s="25" t="s">
        <v>70</v>
      </c>
      <c r="B111" s="154">
        <v>359</v>
      </c>
      <c r="C111" s="154">
        <v>381</v>
      </c>
      <c r="D111" s="154">
        <v>454</v>
      </c>
      <c r="E111" s="205">
        <v>464</v>
      </c>
      <c r="F111" s="205">
        <v>462</v>
      </c>
      <c r="G111" s="205">
        <v>468</v>
      </c>
      <c r="H111" s="205">
        <v>488</v>
      </c>
      <c r="I111" s="273">
        <v>464</v>
      </c>
      <c r="J111" s="205">
        <v>431</v>
      </c>
      <c r="K111" s="205">
        <v>395</v>
      </c>
      <c r="L111" s="205">
        <v>496</v>
      </c>
      <c r="M111" s="205">
        <v>488</v>
      </c>
    </row>
    <row r="112" spans="1:13" x14ac:dyDescent="0.25">
      <c r="A112" s="26" t="s">
        <v>13</v>
      </c>
      <c r="B112" s="201">
        <v>14861</v>
      </c>
      <c r="C112" s="201">
        <v>16486</v>
      </c>
      <c r="D112" s="201">
        <v>16944</v>
      </c>
      <c r="E112" s="170">
        <v>15535</v>
      </c>
      <c r="F112" s="170">
        <v>14348</v>
      </c>
      <c r="G112" s="170">
        <v>15082</v>
      </c>
      <c r="H112" s="170">
        <v>15196</v>
      </c>
      <c r="I112" s="274">
        <v>14809</v>
      </c>
      <c r="J112" s="170">
        <v>14319</v>
      </c>
      <c r="K112" s="170">
        <v>13975</v>
      </c>
      <c r="L112" s="170">
        <v>16323</v>
      </c>
      <c r="M112" s="170">
        <v>16325</v>
      </c>
    </row>
    <row r="113" spans="1:15" x14ac:dyDescent="0.25">
      <c r="A113" s="26"/>
    </row>
    <row r="114" spans="1:15" x14ac:dyDescent="0.25">
      <c r="A114" s="3"/>
    </row>
    <row r="115" spans="1:15" ht="15.75" thickBot="1" x14ac:dyDescent="0.3">
      <c r="A115" s="3"/>
      <c r="B115" s="317" t="s">
        <v>895</v>
      </c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</row>
    <row r="116" spans="1:15" x14ac:dyDescent="0.25">
      <c r="A116" s="3"/>
      <c r="B116" s="186">
        <v>42370</v>
      </c>
      <c r="C116" s="187">
        <v>42401</v>
      </c>
      <c r="D116" s="187">
        <v>42430</v>
      </c>
      <c r="E116" s="187">
        <v>42461</v>
      </c>
      <c r="F116" s="187">
        <v>42491</v>
      </c>
      <c r="G116" s="187">
        <v>42522</v>
      </c>
      <c r="H116" s="214">
        <v>42552</v>
      </c>
      <c r="I116" s="187">
        <v>42583</v>
      </c>
      <c r="J116" s="187">
        <v>42614</v>
      </c>
      <c r="K116" s="214">
        <v>42644</v>
      </c>
      <c r="L116" s="214">
        <v>42675</v>
      </c>
      <c r="M116" s="188">
        <v>42705</v>
      </c>
    </row>
    <row r="117" spans="1:15" ht="14.45" customHeight="1" x14ac:dyDescent="0.25">
      <c r="A117" s="3" t="s">
        <v>0</v>
      </c>
      <c r="B117" s="9">
        <v>0.51400000000000001</v>
      </c>
      <c r="C117" s="9">
        <v>0.50700000000000001</v>
      </c>
      <c r="D117" s="172">
        <v>0.501</v>
      </c>
      <c r="E117" s="172">
        <v>0.498</v>
      </c>
      <c r="F117" s="172">
        <v>0.5</v>
      </c>
      <c r="G117" s="172">
        <v>0.496</v>
      </c>
      <c r="H117" s="172">
        <v>0.499</v>
      </c>
      <c r="I117" s="172">
        <v>0.504</v>
      </c>
      <c r="J117" s="172">
        <v>0.50800000000000001</v>
      </c>
      <c r="K117" s="172">
        <v>0.505</v>
      </c>
      <c r="L117" s="172">
        <v>0.496</v>
      </c>
      <c r="M117" s="9">
        <v>0.49099999999999999</v>
      </c>
      <c r="O117" s="41"/>
    </row>
    <row r="118" spans="1:15" ht="14.45" customHeight="1" x14ac:dyDescent="0.25">
      <c r="A118" s="3" t="s">
        <v>1</v>
      </c>
      <c r="B118" s="9">
        <v>0.71699999999999997</v>
      </c>
      <c r="C118" s="9">
        <v>0.72299999999999998</v>
      </c>
      <c r="D118" s="172">
        <v>0.72599999999999998</v>
      </c>
      <c r="E118" s="172">
        <v>0.71599999999999997</v>
      </c>
      <c r="F118" s="172">
        <v>0.71</v>
      </c>
      <c r="G118" s="172">
        <v>0.70899999999999996</v>
      </c>
      <c r="H118" s="172">
        <v>0.70799999999999996</v>
      </c>
      <c r="I118" s="172">
        <v>0.69299999999999995</v>
      </c>
      <c r="J118" s="172">
        <v>0.67600000000000005</v>
      </c>
      <c r="K118" s="172">
        <v>0.67300000000000004</v>
      </c>
      <c r="L118" s="172">
        <v>0.68200000000000005</v>
      </c>
      <c r="M118" s="9">
        <v>0.69099999999999995</v>
      </c>
      <c r="O118" s="41"/>
    </row>
    <row r="119" spans="1:15" ht="14.45" customHeight="1" x14ac:dyDescent="0.25">
      <c r="A119" s="25" t="s">
        <v>71</v>
      </c>
      <c r="B119" s="9">
        <v>1.24</v>
      </c>
      <c r="C119" s="9">
        <v>1.2170000000000001</v>
      </c>
      <c r="D119" s="172">
        <v>1.2030000000000001</v>
      </c>
      <c r="E119" s="172">
        <v>1.1830000000000001</v>
      </c>
      <c r="F119" s="172">
        <v>1.1839999999999999</v>
      </c>
      <c r="G119" s="172">
        <v>1.1679999999999999</v>
      </c>
      <c r="H119" s="172">
        <v>1.145</v>
      </c>
      <c r="I119" s="172">
        <v>1.125</v>
      </c>
      <c r="J119" s="172">
        <v>1.097</v>
      </c>
      <c r="K119" s="172">
        <v>1.1000000000000001</v>
      </c>
      <c r="L119" s="172">
        <v>1.087</v>
      </c>
      <c r="M119" s="9">
        <v>1.099</v>
      </c>
      <c r="O119" s="41"/>
    </row>
    <row r="120" spans="1:15" ht="14.45" customHeight="1" x14ac:dyDescent="0.25">
      <c r="A120" s="3" t="s">
        <v>2</v>
      </c>
      <c r="B120" s="9">
        <v>0.78800000000000003</v>
      </c>
      <c r="C120" s="9">
        <v>0.76900000000000002</v>
      </c>
      <c r="D120" s="172">
        <v>0.76700000000000002</v>
      </c>
      <c r="E120" s="172">
        <v>0.78500000000000003</v>
      </c>
      <c r="F120" s="172">
        <v>0.80800000000000005</v>
      </c>
      <c r="G120" s="172">
        <v>0.79800000000000004</v>
      </c>
      <c r="H120" s="172">
        <v>0.80400000000000005</v>
      </c>
      <c r="I120" s="172">
        <v>0.80600000000000005</v>
      </c>
      <c r="J120" s="172">
        <v>0.80600000000000005</v>
      </c>
      <c r="K120" s="172">
        <v>0.80600000000000005</v>
      </c>
      <c r="L120" s="172">
        <v>0.78600000000000003</v>
      </c>
      <c r="M120" s="9">
        <v>0.80400000000000005</v>
      </c>
      <c r="O120" s="41"/>
    </row>
    <row r="121" spans="1:15" ht="14.45" customHeight="1" x14ac:dyDescent="0.25">
      <c r="A121" s="3" t="s">
        <v>3</v>
      </c>
      <c r="B121" s="9">
        <v>1.333</v>
      </c>
      <c r="C121" s="9">
        <v>1.329</v>
      </c>
      <c r="D121" s="172">
        <v>1.321</v>
      </c>
      <c r="E121" s="172">
        <v>1.3069999999999999</v>
      </c>
      <c r="F121" s="172">
        <v>1.2869999999999999</v>
      </c>
      <c r="G121" s="172">
        <v>1.2909999999999999</v>
      </c>
      <c r="H121" s="172">
        <v>1.294</v>
      </c>
      <c r="I121" s="172">
        <v>1.3260000000000001</v>
      </c>
      <c r="J121" s="172">
        <v>1.335</v>
      </c>
      <c r="K121" s="172">
        <v>1.351</v>
      </c>
      <c r="L121" s="172">
        <v>1.3380000000000001</v>
      </c>
      <c r="M121" s="9">
        <v>1.3360000000000001</v>
      </c>
      <c r="O121" s="41"/>
    </row>
    <row r="122" spans="1:15" ht="14.45" customHeight="1" x14ac:dyDescent="0.25">
      <c r="A122" s="25" t="s">
        <v>70</v>
      </c>
      <c r="B122" s="9">
        <v>1.631</v>
      </c>
      <c r="C122" s="9">
        <v>1.5920000000000001</v>
      </c>
      <c r="D122" s="172">
        <v>1.597</v>
      </c>
      <c r="E122" s="172">
        <v>1.5820000000000001</v>
      </c>
      <c r="F122" s="172">
        <v>1.5840000000000001</v>
      </c>
      <c r="G122" s="172">
        <v>1.5620000000000001</v>
      </c>
      <c r="H122" s="172">
        <v>1.5669999999999999</v>
      </c>
      <c r="I122" s="172">
        <v>1.5569999999999999</v>
      </c>
      <c r="J122" s="172">
        <v>1.542</v>
      </c>
      <c r="K122" s="172">
        <v>1.5369999999999999</v>
      </c>
      <c r="L122" s="172">
        <v>1.4870000000000001</v>
      </c>
      <c r="M122" s="9">
        <v>1.486</v>
      </c>
      <c r="O122" s="41"/>
    </row>
    <row r="123" spans="1:15" ht="14.45" customHeight="1" x14ac:dyDescent="0.25">
      <c r="A123" s="27" t="s">
        <v>13</v>
      </c>
      <c r="B123" s="171">
        <v>0.77200000000000002</v>
      </c>
      <c r="C123" s="171">
        <v>0.75800000000000001</v>
      </c>
      <c r="D123" s="171">
        <v>0.75600000000000001</v>
      </c>
      <c r="E123" s="171">
        <v>0.77700000000000002</v>
      </c>
      <c r="F123" s="171">
        <v>0.78600000000000003</v>
      </c>
      <c r="G123" s="171">
        <v>0.78200000000000003</v>
      </c>
      <c r="H123" s="171">
        <v>0.76500000000000001</v>
      </c>
      <c r="I123" s="171">
        <v>0.76300000000000001</v>
      </c>
      <c r="J123" s="171">
        <v>0.75</v>
      </c>
      <c r="K123" s="171">
        <v>0.753</v>
      </c>
      <c r="L123" s="171">
        <v>0.73099999999999998</v>
      </c>
      <c r="M123" s="171">
        <v>0.73099999999999998</v>
      </c>
      <c r="O123" s="41"/>
    </row>
    <row r="124" spans="1:15" x14ac:dyDescent="0.25">
      <c r="A124" s="27"/>
    </row>
    <row r="125" spans="1:15" x14ac:dyDescent="0.25">
      <c r="A125" s="3"/>
      <c r="E125" s="109"/>
    </row>
    <row r="126" spans="1:15" ht="15.75" thickBot="1" x14ac:dyDescent="0.3">
      <c r="A126" s="3"/>
      <c r="B126" s="317" t="s">
        <v>668</v>
      </c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</row>
    <row r="127" spans="1:15" x14ac:dyDescent="0.25">
      <c r="A127" s="3"/>
      <c r="B127" s="186">
        <v>42370</v>
      </c>
      <c r="C127" s="187">
        <v>42401</v>
      </c>
      <c r="D127" s="187">
        <v>42430</v>
      </c>
      <c r="E127" s="187">
        <v>42461</v>
      </c>
      <c r="F127" s="187">
        <v>42491</v>
      </c>
      <c r="G127" s="187">
        <v>42522</v>
      </c>
      <c r="H127" s="187">
        <v>42552</v>
      </c>
      <c r="I127" s="187">
        <v>42583</v>
      </c>
      <c r="J127" s="187">
        <v>42614</v>
      </c>
      <c r="K127" s="187">
        <v>42644</v>
      </c>
      <c r="L127" s="187">
        <v>42675</v>
      </c>
      <c r="M127" s="188">
        <v>42705</v>
      </c>
    </row>
    <row r="128" spans="1:15" x14ac:dyDescent="0.25">
      <c r="A128" s="3" t="s">
        <v>33</v>
      </c>
      <c r="B128" s="154">
        <v>15382</v>
      </c>
      <c r="C128" s="154">
        <v>16390</v>
      </c>
      <c r="D128" s="205">
        <v>12611</v>
      </c>
      <c r="E128" s="154">
        <v>12332</v>
      </c>
      <c r="F128" s="154">
        <v>13212</v>
      </c>
      <c r="G128" s="205">
        <v>14469</v>
      </c>
      <c r="H128" s="154">
        <v>12163</v>
      </c>
      <c r="I128" s="154">
        <v>12429</v>
      </c>
      <c r="J128" s="154">
        <v>13424</v>
      </c>
      <c r="K128" s="154">
        <v>11678</v>
      </c>
      <c r="L128" s="154">
        <v>18378</v>
      </c>
      <c r="M128" s="154">
        <v>13070</v>
      </c>
    </row>
    <row r="129" spans="1:13" x14ac:dyDescent="0.25">
      <c r="A129" s="3" t="s">
        <v>34</v>
      </c>
      <c r="B129" s="154">
        <v>1954</v>
      </c>
      <c r="C129" s="154">
        <v>1402</v>
      </c>
      <c r="D129" s="205">
        <v>985</v>
      </c>
      <c r="E129" s="154">
        <v>933</v>
      </c>
      <c r="F129" s="154">
        <v>1067</v>
      </c>
      <c r="G129" s="205">
        <v>1219</v>
      </c>
      <c r="H129" s="154">
        <v>1234</v>
      </c>
      <c r="I129" s="154">
        <v>798</v>
      </c>
      <c r="J129" s="154">
        <v>942</v>
      </c>
      <c r="K129" s="154">
        <v>806</v>
      </c>
      <c r="L129" s="154">
        <v>1441</v>
      </c>
      <c r="M129" s="154">
        <v>1142</v>
      </c>
    </row>
    <row r="130" spans="1:13" x14ac:dyDescent="0.25">
      <c r="A130" s="3" t="s">
        <v>19</v>
      </c>
      <c r="B130" s="154">
        <v>842</v>
      </c>
      <c r="C130" s="154">
        <v>879</v>
      </c>
      <c r="D130" s="205">
        <v>711</v>
      </c>
      <c r="E130" s="154">
        <v>570</v>
      </c>
      <c r="F130" s="154">
        <v>624</v>
      </c>
      <c r="G130" s="205">
        <v>753</v>
      </c>
      <c r="H130" s="154">
        <v>737</v>
      </c>
      <c r="I130" s="154">
        <v>609</v>
      </c>
      <c r="J130" s="154">
        <v>659</v>
      </c>
      <c r="K130" s="154">
        <v>595</v>
      </c>
      <c r="L130" s="154">
        <v>1048</v>
      </c>
      <c r="M130" s="154">
        <v>817</v>
      </c>
    </row>
    <row r="131" spans="1:13" x14ac:dyDescent="0.25">
      <c r="A131" s="27" t="s">
        <v>32</v>
      </c>
      <c r="B131" s="201">
        <v>18179</v>
      </c>
      <c r="C131" s="201">
        <v>18671</v>
      </c>
      <c r="D131" s="170">
        <v>14307</v>
      </c>
      <c r="E131" s="170">
        <v>13836</v>
      </c>
      <c r="F131" s="170">
        <v>14903</v>
      </c>
      <c r="G131" s="170">
        <v>16442</v>
      </c>
      <c r="H131" s="170">
        <v>14133</v>
      </c>
      <c r="I131" s="170">
        <v>13836</v>
      </c>
      <c r="J131" s="170">
        <v>15025</v>
      </c>
      <c r="K131" s="299">
        <v>13078</v>
      </c>
      <c r="L131" s="170">
        <v>20867</v>
      </c>
      <c r="M131" s="170">
        <v>15030</v>
      </c>
    </row>
    <row r="132" spans="1:13" ht="9" customHeight="1" x14ac:dyDescent="0.25">
      <c r="A132" s="27"/>
      <c r="B132" s="178"/>
      <c r="C132" s="178"/>
      <c r="D132" s="178"/>
      <c r="E132" s="178"/>
      <c r="F132" s="178"/>
      <c r="G132" s="178"/>
      <c r="H132" s="178"/>
      <c r="I132" s="202"/>
      <c r="J132" s="178"/>
      <c r="K132" s="178"/>
      <c r="L132" s="178"/>
      <c r="M132" s="178"/>
    </row>
    <row r="133" spans="1:13" ht="26.25" customHeight="1" x14ac:dyDescent="0.25">
      <c r="A133" s="318" t="s">
        <v>919</v>
      </c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</row>
    <row r="134" spans="1:13" ht="28.5" customHeight="1" x14ac:dyDescent="0.25">
      <c r="A134" s="319" t="s">
        <v>674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</row>
    <row r="135" spans="1:13" ht="15.75" x14ac:dyDescent="0.25">
      <c r="A135" s="179">
        <v>2015</v>
      </c>
      <c r="B135" s="320" t="s">
        <v>664</v>
      </c>
      <c r="C135" s="320"/>
      <c r="D135" s="320"/>
      <c r="E135" s="320"/>
      <c r="F135" s="320"/>
      <c r="G135" s="320"/>
      <c r="H135" s="320"/>
      <c r="I135" s="320"/>
      <c r="J135" s="320"/>
      <c r="K135" s="320"/>
      <c r="L135" s="320"/>
      <c r="M135" s="320"/>
    </row>
    <row r="136" spans="1:13" ht="28.5" customHeight="1" x14ac:dyDescent="0.25">
      <c r="A136" s="8" t="s">
        <v>72</v>
      </c>
      <c r="B136" s="92">
        <v>20</v>
      </c>
      <c r="C136" s="92">
        <v>19</v>
      </c>
      <c r="D136" s="92">
        <v>22</v>
      </c>
      <c r="E136" s="92">
        <v>22</v>
      </c>
      <c r="F136" s="92">
        <v>20</v>
      </c>
      <c r="G136" s="92">
        <v>22</v>
      </c>
      <c r="H136" s="92">
        <v>22</v>
      </c>
      <c r="I136" s="92">
        <v>21</v>
      </c>
      <c r="J136" s="92">
        <v>21</v>
      </c>
      <c r="K136" s="92">
        <v>22</v>
      </c>
      <c r="L136" s="92">
        <v>20</v>
      </c>
      <c r="M136" s="92">
        <v>22</v>
      </c>
    </row>
    <row r="137" spans="1:13" ht="15.75" thickBot="1" x14ac:dyDescent="0.3">
      <c r="A137" s="3"/>
      <c r="B137" s="317" t="s">
        <v>665</v>
      </c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</row>
    <row r="138" spans="1:13" ht="15.75" customHeight="1" x14ac:dyDescent="0.25">
      <c r="A138" s="3"/>
      <c r="B138" s="186">
        <v>42005</v>
      </c>
      <c r="C138" s="187">
        <v>42036</v>
      </c>
      <c r="D138" s="187">
        <v>42064</v>
      </c>
      <c r="E138" s="187">
        <v>42095</v>
      </c>
      <c r="F138" s="187">
        <v>42125</v>
      </c>
      <c r="G138" s="187">
        <v>42156</v>
      </c>
      <c r="H138" s="187">
        <v>42186</v>
      </c>
      <c r="I138" s="187">
        <v>42217</v>
      </c>
      <c r="J138" s="187">
        <v>42248</v>
      </c>
      <c r="K138" s="187">
        <v>42278</v>
      </c>
      <c r="L138" s="187">
        <v>42309</v>
      </c>
      <c r="M138" s="188">
        <v>42339</v>
      </c>
    </row>
    <row r="139" spans="1:13" x14ac:dyDescent="0.25">
      <c r="A139" s="3" t="s">
        <v>0</v>
      </c>
      <c r="B139" s="154">
        <v>7686</v>
      </c>
      <c r="C139" s="154">
        <v>8706</v>
      </c>
      <c r="D139" s="205">
        <v>6467</v>
      </c>
      <c r="E139" s="154">
        <v>5126</v>
      </c>
      <c r="F139" s="154">
        <v>7834</v>
      </c>
      <c r="G139" s="154">
        <v>6949</v>
      </c>
      <c r="H139" s="154">
        <v>5930</v>
      </c>
      <c r="I139" s="154">
        <v>7881</v>
      </c>
      <c r="J139" s="154">
        <v>6196</v>
      </c>
      <c r="K139" s="154">
        <v>5804</v>
      </c>
      <c r="L139" s="154">
        <v>6866</v>
      </c>
      <c r="M139" s="154">
        <v>5692</v>
      </c>
    </row>
    <row r="140" spans="1:13" x14ac:dyDescent="0.25">
      <c r="A140" s="3" t="s">
        <v>1</v>
      </c>
      <c r="B140" s="154">
        <v>3190</v>
      </c>
      <c r="C140" s="154">
        <v>2255</v>
      </c>
      <c r="D140" s="205">
        <v>2833</v>
      </c>
      <c r="E140" s="154">
        <v>2092</v>
      </c>
      <c r="F140" s="154">
        <v>2108</v>
      </c>
      <c r="G140" s="154">
        <v>2869</v>
      </c>
      <c r="H140" s="154">
        <v>2542</v>
      </c>
      <c r="I140" s="154">
        <v>3691</v>
      </c>
      <c r="J140" s="154">
        <v>3664</v>
      </c>
      <c r="K140" s="154">
        <v>2719</v>
      </c>
      <c r="L140" s="154">
        <v>2367</v>
      </c>
      <c r="M140" s="154">
        <v>3110</v>
      </c>
    </row>
    <row r="141" spans="1:13" x14ac:dyDescent="0.25">
      <c r="A141" s="25" t="s">
        <v>71</v>
      </c>
      <c r="B141" s="154">
        <v>2196</v>
      </c>
      <c r="C141" s="154">
        <v>2413</v>
      </c>
      <c r="D141" s="205">
        <v>1859</v>
      </c>
      <c r="E141" s="154">
        <v>1791</v>
      </c>
      <c r="F141" s="154">
        <v>1743</v>
      </c>
      <c r="G141" s="154">
        <v>1713</v>
      </c>
      <c r="H141" s="154">
        <v>1835</v>
      </c>
      <c r="I141" s="154">
        <v>2118</v>
      </c>
      <c r="J141" s="154">
        <v>1948</v>
      </c>
      <c r="K141" s="154">
        <v>2065</v>
      </c>
      <c r="L141" s="154">
        <v>1971</v>
      </c>
      <c r="M141" s="154">
        <v>2055</v>
      </c>
    </row>
    <row r="142" spans="1:13" ht="15" customHeight="1" x14ac:dyDescent="0.25">
      <c r="A142" s="3" t="s">
        <v>2</v>
      </c>
      <c r="B142" s="154">
        <v>996</v>
      </c>
      <c r="C142" s="154">
        <v>755</v>
      </c>
      <c r="D142" s="205">
        <v>1087</v>
      </c>
      <c r="E142" s="154">
        <v>838</v>
      </c>
      <c r="F142" s="154">
        <v>880</v>
      </c>
      <c r="G142" s="154">
        <v>987</v>
      </c>
      <c r="H142" s="154">
        <v>733</v>
      </c>
      <c r="I142" s="154">
        <v>890</v>
      </c>
      <c r="J142" s="154">
        <v>947</v>
      </c>
      <c r="K142" s="154">
        <v>735</v>
      </c>
      <c r="L142" s="154">
        <v>713</v>
      </c>
      <c r="M142" s="154">
        <v>884</v>
      </c>
    </row>
    <row r="143" spans="1:13" x14ac:dyDescent="0.25">
      <c r="A143" s="3" t="s">
        <v>3</v>
      </c>
      <c r="B143" s="154">
        <v>1144</v>
      </c>
      <c r="C143" s="154">
        <v>1352</v>
      </c>
      <c r="D143" s="205">
        <v>1096</v>
      </c>
      <c r="E143" s="154">
        <v>1279</v>
      </c>
      <c r="F143" s="154">
        <v>1162</v>
      </c>
      <c r="G143" s="154">
        <v>1739</v>
      </c>
      <c r="H143" s="154">
        <v>1414</v>
      </c>
      <c r="I143" s="154">
        <v>1319</v>
      </c>
      <c r="J143" s="154">
        <v>1060</v>
      </c>
      <c r="K143" s="154">
        <v>1206</v>
      </c>
      <c r="L143" s="154">
        <v>1376</v>
      </c>
      <c r="M143" s="154">
        <v>1033</v>
      </c>
    </row>
    <row r="144" spans="1:13" x14ac:dyDescent="0.25">
      <c r="A144" s="25" t="s">
        <v>70</v>
      </c>
      <c r="B144" s="154">
        <v>410</v>
      </c>
      <c r="C144" s="154">
        <v>329</v>
      </c>
      <c r="D144" s="205">
        <v>365</v>
      </c>
      <c r="E144" s="154">
        <v>324</v>
      </c>
      <c r="F144" s="154">
        <v>337</v>
      </c>
      <c r="G144" s="154">
        <v>333</v>
      </c>
      <c r="H144" s="154">
        <v>381</v>
      </c>
      <c r="I144" s="154">
        <v>381</v>
      </c>
      <c r="J144" s="154">
        <v>295</v>
      </c>
      <c r="K144" s="154">
        <v>304</v>
      </c>
      <c r="L144" s="154">
        <v>419</v>
      </c>
      <c r="M144" s="154">
        <v>264</v>
      </c>
    </row>
    <row r="145" spans="1:13" x14ac:dyDescent="0.25">
      <c r="A145" s="26" t="s">
        <v>13</v>
      </c>
      <c r="B145" s="201">
        <v>15622</v>
      </c>
      <c r="C145" s="201">
        <v>15810</v>
      </c>
      <c r="D145" s="170">
        <v>13706</v>
      </c>
      <c r="E145" s="201">
        <v>11450</v>
      </c>
      <c r="F145" s="201">
        <v>14065</v>
      </c>
      <c r="G145" s="201">
        <v>14590</v>
      </c>
      <c r="H145" s="201">
        <v>12835</v>
      </c>
      <c r="I145" s="201">
        <v>16280</v>
      </c>
      <c r="J145" s="201">
        <v>14110</v>
      </c>
      <c r="K145" s="201">
        <v>12832</v>
      </c>
      <c r="L145" s="201">
        <v>13712</v>
      </c>
      <c r="M145" s="201">
        <v>13039</v>
      </c>
    </row>
    <row r="146" spans="1:13" x14ac:dyDescent="0.25">
      <c r="A146" s="26"/>
    </row>
    <row r="147" spans="1:13" x14ac:dyDescent="0.25">
      <c r="A147" s="26"/>
    </row>
    <row r="148" spans="1:13" ht="15.75" thickBot="1" x14ac:dyDescent="0.3">
      <c r="A148" s="3"/>
      <c r="B148" s="317" t="s">
        <v>666</v>
      </c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</row>
    <row r="149" spans="1:13" x14ac:dyDescent="0.25">
      <c r="A149" s="3"/>
      <c r="B149" s="186">
        <v>42005</v>
      </c>
      <c r="C149" s="187">
        <v>42036</v>
      </c>
      <c r="D149" s="187">
        <v>42064</v>
      </c>
      <c r="E149" s="187">
        <v>42095</v>
      </c>
      <c r="F149" s="187">
        <v>42125</v>
      </c>
      <c r="G149" s="187">
        <v>42156</v>
      </c>
      <c r="H149" s="187">
        <v>42186</v>
      </c>
      <c r="I149" s="187">
        <v>42217</v>
      </c>
      <c r="J149" s="187">
        <v>42248</v>
      </c>
      <c r="K149" s="187">
        <v>42278</v>
      </c>
      <c r="L149" s="187">
        <v>42309</v>
      </c>
      <c r="M149" s="188">
        <v>42339</v>
      </c>
    </row>
    <row r="150" spans="1:13" x14ac:dyDescent="0.25">
      <c r="A150" s="3" t="s">
        <v>0</v>
      </c>
      <c r="B150" s="154">
        <v>6862</v>
      </c>
      <c r="C150" s="154">
        <v>7621</v>
      </c>
      <c r="D150" s="205">
        <v>7564</v>
      </c>
      <c r="E150" s="154">
        <v>6674</v>
      </c>
      <c r="F150" s="154">
        <v>6433</v>
      </c>
      <c r="G150" s="205">
        <v>6599</v>
      </c>
      <c r="H150" s="154">
        <v>6876</v>
      </c>
      <c r="I150" s="273">
        <v>6905</v>
      </c>
      <c r="J150" s="154">
        <v>6658</v>
      </c>
      <c r="K150" s="154">
        <v>6614</v>
      </c>
      <c r="L150" s="205">
        <v>6272</v>
      </c>
      <c r="M150" s="205">
        <v>6097</v>
      </c>
    </row>
    <row r="151" spans="1:13" x14ac:dyDescent="0.25">
      <c r="A151" s="3" t="s">
        <v>1</v>
      </c>
      <c r="B151" s="154">
        <v>2791</v>
      </c>
      <c r="C151" s="154">
        <v>2858</v>
      </c>
      <c r="D151" s="205">
        <v>2772</v>
      </c>
      <c r="E151" s="154">
        <v>2401</v>
      </c>
      <c r="F151" s="154">
        <v>2352</v>
      </c>
      <c r="G151" s="205">
        <v>2364</v>
      </c>
      <c r="H151" s="154">
        <v>2519</v>
      </c>
      <c r="I151" s="273">
        <v>3024</v>
      </c>
      <c r="J151" s="154">
        <v>3287</v>
      </c>
      <c r="K151" s="154">
        <v>3348</v>
      </c>
      <c r="L151" s="205">
        <v>2922</v>
      </c>
      <c r="M151" s="205">
        <v>2743</v>
      </c>
    </row>
    <row r="152" spans="1:13" x14ac:dyDescent="0.25">
      <c r="A152" s="25" t="s">
        <v>71</v>
      </c>
      <c r="B152" s="154">
        <v>1939</v>
      </c>
      <c r="C152" s="154">
        <v>2091</v>
      </c>
      <c r="D152" s="205">
        <v>2142</v>
      </c>
      <c r="E152" s="154">
        <v>2003</v>
      </c>
      <c r="F152" s="154">
        <v>1800</v>
      </c>
      <c r="G152" s="205">
        <v>1749</v>
      </c>
      <c r="H152" s="154">
        <v>1764</v>
      </c>
      <c r="I152" s="273">
        <v>1885</v>
      </c>
      <c r="J152" s="154">
        <v>1965</v>
      </c>
      <c r="K152" s="154">
        <v>2044</v>
      </c>
      <c r="L152" s="205">
        <v>1996</v>
      </c>
      <c r="M152" s="205">
        <v>2032</v>
      </c>
    </row>
    <row r="153" spans="1:13" x14ac:dyDescent="0.25">
      <c r="A153" s="3" t="s">
        <v>2</v>
      </c>
      <c r="B153" s="154">
        <v>961</v>
      </c>
      <c r="C153" s="154">
        <v>907</v>
      </c>
      <c r="D153" s="205">
        <v>954</v>
      </c>
      <c r="E153" s="154">
        <v>900</v>
      </c>
      <c r="F153" s="154">
        <v>937</v>
      </c>
      <c r="G153" s="205">
        <v>903</v>
      </c>
      <c r="H153" s="154">
        <v>866</v>
      </c>
      <c r="I153" s="273">
        <v>870</v>
      </c>
      <c r="J153" s="154">
        <v>855</v>
      </c>
      <c r="K153" s="154">
        <v>856</v>
      </c>
      <c r="L153" s="205">
        <v>799</v>
      </c>
      <c r="M153" s="205">
        <v>779</v>
      </c>
    </row>
    <row r="154" spans="1:13" x14ac:dyDescent="0.25">
      <c r="A154" s="3" t="s">
        <v>3</v>
      </c>
      <c r="B154" s="154">
        <v>1126</v>
      </c>
      <c r="C154" s="154">
        <v>1139</v>
      </c>
      <c r="D154" s="205">
        <v>1189</v>
      </c>
      <c r="E154" s="154">
        <v>1236</v>
      </c>
      <c r="F154" s="154">
        <v>1179</v>
      </c>
      <c r="G154" s="205">
        <v>1400</v>
      </c>
      <c r="H154" s="154">
        <v>1447</v>
      </c>
      <c r="I154" s="273">
        <v>1493</v>
      </c>
      <c r="J154" s="154">
        <v>1267</v>
      </c>
      <c r="K154" s="154">
        <v>1195</v>
      </c>
      <c r="L154" s="205">
        <v>1211</v>
      </c>
      <c r="M154" s="205">
        <v>1200</v>
      </c>
    </row>
    <row r="155" spans="1:13" x14ac:dyDescent="0.25">
      <c r="A155" s="25" t="s">
        <v>70</v>
      </c>
      <c r="B155" s="154">
        <v>389</v>
      </c>
      <c r="C155" s="154">
        <v>343</v>
      </c>
      <c r="D155" s="205">
        <v>369</v>
      </c>
      <c r="E155" s="154">
        <v>340</v>
      </c>
      <c r="F155" s="154">
        <v>342</v>
      </c>
      <c r="G155" s="205">
        <v>331</v>
      </c>
      <c r="H155" s="154">
        <v>351</v>
      </c>
      <c r="I155" s="273">
        <v>365</v>
      </c>
      <c r="J155" s="154">
        <v>353</v>
      </c>
      <c r="K155" s="154">
        <v>326</v>
      </c>
      <c r="L155" s="205">
        <v>337</v>
      </c>
      <c r="M155" s="205">
        <v>326</v>
      </c>
    </row>
    <row r="156" spans="1:13" x14ac:dyDescent="0.25">
      <c r="A156" s="26" t="s">
        <v>13</v>
      </c>
      <c r="B156" s="201">
        <v>14069</v>
      </c>
      <c r="C156" s="201">
        <v>14959</v>
      </c>
      <c r="D156" s="170">
        <v>14990</v>
      </c>
      <c r="E156" s="170">
        <v>13553</v>
      </c>
      <c r="F156" s="170">
        <v>13043</v>
      </c>
      <c r="G156" s="170">
        <v>13347</v>
      </c>
      <c r="H156" s="170">
        <v>13823</v>
      </c>
      <c r="I156" s="274">
        <v>14542</v>
      </c>
      <c r="J156" s="170">
        <v>14384</v>
      </c>
      <c r="K156" s="170">
        <v>14383</v>
      </c>
      <c r="L156" s="170">
        <v>13538</v>
      </c>
      <c r="M156" s="170">
        <v>13178</v>
      </c>
    </row>
    <row r="157" spans="1:13" x14ac:dyDescent="0.25">
      <c r="A157" s="26"/>
    </row>
    <row r="158" spans="1:13" x14ac:dyDescent="0.25">
      <c r="A158" s="3"/>
    </row>
    <row r="159" spans="1:13" ht="15.75" thickBot="1" x14ac:dyDescent="0.3">
      <c r="A159" s="3"/>
      <c r="B159" s="317" t="s">
        <v>895</v>
      </c>
      <c r="C159" s="317"/>
      <c r="D159" s="317"/>
      <c r="E159" s="317"/>
      <c r="F159" s="317"/>
      <c r="G159" s="317"/>
      <c r="H159" s="317"/>
      <c r="I159" s="317"/>
      <c r="J159" s="317"/>
      <c r="K159" s="317"/>
      <c r="L159" s="317"/>
      <c r="M159" s="317"/>
    </row>
    <row r="160" spans="1:13" x14ac:dyDescent="0.25">
      <c r="A160" s="3"/>
      <c r="B160" s="186">
        <v>42005</v>
      </c>
      <c r="C160" s="187">
        <v>42036</v>
      </c>
      <c r="D160" s="187">
        <v>42064</v>
      </c>
      <c r="E160" s="187">
        <v>42095</v>
      </c>
      <c r="F160" s="187">
        <v>42125</v>
      </c>
      <c r="G160" s="187">
        <v>42156</v>
      </c>
      <c r="H160" s="187">
        <v>42186</v>
      </c>
      <c r="I160" s="187">
        <v>42217</v>
      </c>
      <c r="J160" s="187">
        <v>42248</v>
      </c>
      <c r="K160" s="187">
        <v>42278</v>
      </c>
      <c r="L160" s="187">
        <v>42309</v>
      </c>
      <c r="M160" s="188">
        <v>42339</v>
      </c>
    </row>
    <row r="161" spans="1:13" x14ac:dyDescent="0.25">
      <c r="A161" s="3" t="s">
        <v>0</v>
      </c>
      <c r="B161" s="9">
        <v>0.47399999999999998</v>
      </c>
      <c r="C161" s="172">
        <v>0.47499999999999998</v>
      </c>
      <c r="D161" s="9">
        <v>0.48</v>
      </c>
      <c r="E161" s="9">
        <v>0.49299999999999999</v>
      </c>
      <c r="F161" s="172">
        <v>0.498</v>
      </c>
      <c r="G161" s="9">
        <v>0.502</v>
      </c>
      <c r="H161" s="9">
        <v>0.5</v>
      </c>
      <c r="I161" s="9">
        <v>0.501</v>
      </c>
      <c r="J161" s="9">
        <v>0.50600000000000001</v>
      </c>
      <c r="K161" s="9">
        <v>0.50900000000000001</v>
      </c>
      <c r="L161" s="9">
        <v>0.51400000000000001</v>
      </c>
      <c r="M161" s="9">
        <v>0.51700000000000002</v>
      </c>
    </row>
    <row r="162" spans="1:13" x14ac:dyDescent="0.25">
      <c r="A162" s="3" t="s">
        <v>1</v>
      </c>
      <c r="B162" s="9">
        <v>0.71099999999999997</v>
      </c>
      <c r="C162" s="172">
        <v>0.70899999999999996</v>
      </c>
      <c r="D162" s="9">
        <v>0.72099999999999997</v>
      </c>
      <c r="E162" s="9">
        <v>0.73</v>
      </c>
      <c r="F162" s="172">
        <v>0.73099999999999998</v>
      </c>
      <c r="G162" s="9">
        <v>0.72499999999999998</v>
      </c>
      <c r="H162" s="9">
        <v>0.71799999999999997</v>
      </c>
      <c r="I162" s="9">
        <v>0.70499999999999996</v>
      </c>
      <c r="J162" s="9">
        <v>0.70799999999999996</v>
      </c>
      <c r="K162" s="9">
        <v>0.71799999999999997</v>
      </c>
      <c r="L162" s="9">
        <v>0.72299999999999998</v>
      </c>
      <c r="M162" s="9">
        <v>0.71799999999999997</v>
      </c>
    </row>
    <row r="163" spans="1:13" x14ac:dyDescent="0.25">
      <c r="A163" s="25" t="s">
        <v>71</v>
      </c>
      <c r="B163" s="9">
        <v>1.272</v>
      </c>
      <c r="C163" s="172">
        <v>1.254</v>
      </c>
      <c r="D163" s="9">
        <v>1.25</v>
      </c>
      <c r="E163" s="9">
        <v>1.2609999999999999</v>
      </c>
      <c r="F163" s="172">
        <v>1.278</v>
      </c>
      <c r="G163" s="9">
        <v>1.2769999999999999</v>
      </c>
      <c r="H163" s="9">
        <v>1.2430000000000001</v>
      </c>
      <c r="I163" s="9">
        <v>1.236</v>
      </c>
      <c r="J163" s="9">
        <v>1.1970000000000001</v>
      </c>
      <c r="K163" s="9">
        <v>1.194</v>
      </c>
      <c r="L163" s="9">
        <v>1.1859999999999999</v>
      </c>
      <c r="M163" s="9">
        <v>1.232</v>
      </c>
    </row>
    <row r="164" spans="1:13" x14ac:dyDescent="0.25">
      <c r="A164" s="3" t="s">
        <v>2</v>
      </c>
      <c r="B164" s="9">
        <v>0.78900000000000003</v>
      </c>
      <c r="C164" s="172">
        <v>0.81499999999999995</v>
      </c>
      <c r="D164" s="9">
        <v>0.83099999999999996</v>
      </c>
      <c r="E164" s="9">
        <v>0.82899999999999996</v>
      </c>
      <c r="F164" s="172">
        <v>0.82</v>
      </c>
      <c r="G164" s="9">
        <v>0.81599999999999995</v>
      </c>
      <c r="H164" s="9">
        <v>0.82</v>
      </c>
      <c r="I164" s="9">
        <v>0.79800000000000004</v>
      </c>
      <c r="J164" s="9">
        <v>0.78500000000000003</v>
      </c>
      <c r="K164" s="9">
        <v>0.78300000000000003</v>
      </c>
      <c r="L164" s="9">
        <v>0.79900000000000004</v>
      </c>
      <c r="M164" s="9">
        <v>0.81299999999999994</v>
      </c>
    </row>
    <row r="165" spans="1:13" x14ac:dyDescent="0.25">
      <c r="A165" s="3" t="s">
        <v>3</v>
      </c>
      <c r="B165" s="9">
        <v>1.331</v>
      </c>
      <c r="C165" s="172">
        <v>1.3440000000000001</v>
      </c>
      <c r="D165" s="9">
        <v>1.3240000000000001</v>
      </c>
      <c r="E165" s="9">
        <v>1.341</v>
      </c>
      <c r="F165" s="172">
        <v>1.3149999999999999</v>
      </c>
      <c r="G165" s="9">
        <v>1.3109999999999999</v>
      </c>
      <c r="H165" s="9">
        <v>1.2909999999999999</v>
      </c>
      <c r="I165" s="9">
        <v>1.294</v>
      </c>
      <c r="J165" s="9">
        <v>1.29</v>
      </c>
      <c r="K165" s="9">
        <v>1.302</v>
      </c>
      <c r="L165" s="9">
        <v>1.32</v>
      </c>
      <c r="M165" s="9">
        <v>1.339</v>
      </c>
    </row>
    <row r="166" spans="1:13" x14ac:dyDescent="0.25">
      <c r="A166" s="25" t="s">
        <v>70</v>
      </c>
      <c r="B166" s="9">
        <v>1.66</v>
      </c>
      <c r="C166" s="172">
        <v>1.659</v>
      </c>
      <c r="D166" s="9">
        <v>1.6619999999999999</v>
      </c>
      <c r="E166" s="9">
        <v>1.6619999999999999</v>
      </c>
      <c r="F166" s="172">
        <v>1.6439999999999999</v>
      </c>
      <c r="G166" s="9">
        <v>1.6339999999999999</v>
      </c>
      <c r="H166" s="9">
        <v>1.6180000000000001</v>
      </c>
      <c r="I166" s="9">
        <v>1.6060000000000001</v>
      </c>
      <c r="J166" s="9">
        <v>1.6</v>
      </c>
      <c r="K166" s="9">
        <v>1.615</v>
      </c>
      <c r="L166" s="9">
        <v>1.641</v>
      </c>
      <c r="M166" s="9">
        <v>1.6439999999999999</v>
      </c>
    </row>
    <row r="167" spans="1:13" x14ac:dyDescent="0.25">
      <c r="A167" s="27" t="s">
        <v>13</v>
      </c>
      <c r="B167" s="171">
        <v>0.754</v>
      </c>
      <c r="C167" s="171">
        <v>0.74299999999999999</v>
      </c>
      <c r="D167" s="171">
        <v>0.753</v>
      </c>
      <c r="E167" s="171">
        <v>0.77800000000000002</v>
      </c>
      <c r="F167" s="171">
        <v>0.77500000000000002</v>
      </c>
      <c r="G167" s="171">
        <v>0.77700000000000002</v>
      </c>
      <c r="H167" s="171">
        <v>0.76600000000000001</v>
      </c>
      <c r="I167" s="171">
        <v>0.76600000000000001</v>
      </c>
      <c r="J167" s="171">
        <v>0.75900000000000001</v>
      </c>
      <c r="K167" s="171">
        <v>0.76200000000000001</v>
      </c>
      <c r="L167" s="171">
        <v>0.77500000000000002</v>
      </c>
      <c r="M167" s="171">
        <v>0.78900000000000003</v>
      </c>
    </row>
    <row r="168" spans="1:13" x14ac:dyDescent="0.25">
      <c r="A168" s="27"/>
    </row>
    <row r="169" spans="1:13" x14ac:dyDescent="0.25">
      <c r="A169" s="3"/>
      <c r="E169" s="109"/>
    </row>
    <row r="170" spans="1:13" ht="15.75" thickBot="1" x14ac:dyDescent="0.3">
      <c r="A170" s="3"/>
      <c r="B170" s="317" t="s">
        <v>668</v>
      </c>
      <c r="C170" s="317"/>
      <c r="D170" s="317"/>
      <c r="E170" s="317"/>
      <c r="F170" s="317"/>
      <c r="G170" s="317"/>
      <c r="H170" s="317"/>
      <c r="I170" s="317"/>
      <c r="J170" s="317"/>
      <c r="K170" s="317"/>
      <c r="L170" s="317"/>
      <c r="M170" s="317"/>
    </row>
    <row r="171" spans="1:13" x14ac:dyDescent="0.25">
      <c r="A171" s="3"/>
      <c r="B171" s="186">
        <v>42005</v>
      </c>
      <c r="C171" s="187">
        <v>42036</v>
      </c>
      <c r="D171" s="187">
        <v>42064</v>
      </c>
      <c r="E171" s="187">
        <v>42095</v>
      </c>
      <c r="F171" s="187">
        <v>42125</v>
      </c>
      <c r="G171" s="187">
        <v>42156</v>
      </c>
      <c r="H171" s="187">
        <v>42186</v>
      </c>
      <c r="I171" s="187">
        <v>42217</v>
      </c>
      <c r="J171" s="187">
        <v>42248</v>
      </c>
      <c r="K171" s="187">
        <v>42278</v>
      </c>
      <c r="L171" s="187">
        <v>42309</v>
      </c>
      <c r="M171" s="188">
        <v>42339</v>
      </c>
    </row>
    <row r="172" spans="1:13" x14ac:dyDescent="0.25">
      <c r="A172" s="3" t="s">
        <v>33</v>
      </c>
      <c r="B172" s="154">
        <v>13545</v>
      </c>
      <c r="C172" s="154">
        <v>13690</v>
      </c>
      <c r="D172" s="205">
        <v>12004</v>
      </c>
      <c r="E172" s="154">
        <v>10007</v>
      </c>
      <c r="F172" s="154">
        <v>12383</v>
      </c>
      <c r="G172" s="205">
        <v>12787</v>
      </c>
      <c r="H172" s="154">
        <v>11117</v>
      </c>
      <c r="I172" s="154">
        <v>14519</v>
      </c>
      <c r="J172" s="154">
        <v>12296</v>
      </c>
      <c r="K172" s="154">
        <v>11019</v>
      </c>
      <c r="L172" s="154">
        <v>11980</v>
      </c>
      <c r="M172" s="154">
        <v>11312</v>
      </c>
    </row>
    <row r="173" spans="1:13" x14ac:dyDescent="0.25">
      <c r="A173" s="3" t="s">
        <v>34</v>
      </c>
      <c r="B173" s="154">
        <v>1323</v>
      </c>
      <c r="C173" s="154">
        <v>1436</v>
      </c>
      <c r="D173" s="205">
        <v>1136</v>
      </c>
      <c r="E173" s="154">
        <v>956</v>
      </c>
      <c r="F173" s="154">
        <v>1134</v>
      </c>
      <c r="G173" s="205">
        <v>1236</v>
      </c>
      <c r="H173" s="154">
        <v>1164</v>
      </c>
      <c r="I173" s="154">
        <v>1111</v>
      </c>
      <c r="J173" s="154">
        <v>1054</v>
      </c>
      <c r="K173" s="154">
        <v>1068</v>
      </c>
      <c r="L173" s="154">
        <v>1041</v>
      </c>
      <c r="M173" s="154">
        <v>1054</v>
      </c>
    </row>
    <row r="174" spans="1:13" x14ac:dyDescent="0.25">
      <c r="A174" s="3" t="s">
        <v>19</v>
      </c>
      <c r="B174" s="154">
        <v>754</v>
      </c>
      <c r="C174" s="154">
        <v>684</v>
      </c>
      <c r="D174" s="205">
        <v>567</v>
      </c>
      <c r="E174" s="154">
        <v>487</v>
      </c>
      <c r="F174" s="154">
        <v>549</v>
      </c>
      <c r="G174" s="205">
        <v>567</v>
      </c>
      <c r="H174" s="154">
        <v>554</v>
      </c>
      <c r="I174" s="154">
        <v>650</v>
      </c>
      <c r="J174" s="154">
        <v>760</v>
      </c>
      <c r="K174" s="154">
        <v>746</v>
      </c>
      <c r="L174" s="154">
        <v>692</v>
      </c>
      <c r="M174" s="154">
        <v>672</v>
      </c>
    </row>
    <row r="175" spans="1:13" x14ac:dyDescent="0.25">
      <c r="A175" s="27" t="s">
        <v>32</v>
      </c>
      <c r="B175" s="201">
        <v>15622</v>
      </c>
      <c r="C175" s="201">
        <v>15810</v>
      </c>
      <c r="D175" s="170">
        <v>13706</v>
      </c>
      <c r="E175" s="170">
        <v>11450</v>
      </c>
      <c r="F175" s="170">
        <v>14065</v>
      </c>
      <c r="G175" s="170">
        <v>14590</v>
      </c>
      <c r="H175" s="170">
        <v>12835</v>
      </c>
      <c r="I175" s="170">
        <v>16280</v>
      </c>
      <c r="J175" s="170">
        <v>14110</v>
      </c>
      <c r="K175" s="170">
        <v>12832</v>
      </c>
      <c r="L175" s="170">
        <v>13712</v>
      </c>
      <c r="M175" s="170">
        <v>13039</v>
      </c>
    </row>
    <row r="176" spans="1:13" ht="11.25" customHeight="1" x14ac:dyDescent="0.25">
      <c r="A176" s="27"/>
      <c r="B176" s="178"/>
      <c r="C176" s="178"/>
      <c r="D176" s="178"/>
      <c r="E176" s="178"/>
      <c r="F176" s="178"/>
      <c r="G176" s="178"/>
      <c r="H176" s="178"/>
      <c r="I176" s="202"/>
      <c r="J176" s="178"/>
      <c r="K176" s="178"/>
      <c r="L176" s="178"/>
      <c r="M176" s="178"/>
    </row>
    <row r="177" spans="1:13" ht="33.75" customHeight="1" x14ac:dyDescent="0.25">
      <c r="A177" s="318" t="s">
        <v>919</v>
      </c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</row>
    <row r="178" spans="1:13" ht="32.25" customHeight="1" x14ac:dyDescent="0.25">
      <c r="A178" s="319" t="s">
        <v>674</v>
      </c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</row>
    <row r="179" spans="1:13" ht="7.5" customHeight="1" x14ac:dyDescent="0.25">
      <c r="A179" s="179"/>
      <c r="B179" s="320"/>
      <c r="C179" s="320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</row>
    <row r="180" spans="1:13" ht="15.75" x14ac:dyDescent="0.25">
      <c r="A180" s="179">
        <v>2014</v>
      </c>
      <c r="B180" s="320" t="s">
        <v>664</v>
      </c>
      <c r="C180" s="320"/>
      <c r="D180" s="320"/>
      <c r="E180" s="320"/>
      <c r="F180" s="320"/>
      <c r="G180" s="320"/>
      <c r="H180" s="320"/>
      <c r="I180" s="320"/>
      <c r="J180" s="320"/>
      <c r="K180" s="320"/>
      <c r="L180" s="320"/>
      <c r="M180" s="320"/>
    </row>
    <row r="181" spans="1:13" ht="24.75" customHeight="1" x14ac:dyDescent="0.25">
      <c r="A181" s="8" t="s">
        <v>72</v>
      </c>
      <c r="B181" s="92">
        <v>21</v>
      </c>
      <c r="C181" s="92">
        <v>19</v>
      </c>
      <c r="D181" s="92">
        <v>21</v>
      </c>
      <c r="E181" s="92">
        <v>21</v>
      </c>
      <c r="F181" s="92">
        <v>21</v>
      </c>
      <c r="G181" s="92">
        <v>21</v>
      </c>
      <c r="H181" s="92">
        <v>22</v>
      </c>
      <c r="I181" s="92">
        <v>21</v>
      </c>
      <c r="J181" s="92">
        <v>21</v>
      </c>
      <c r="K181" s="92">
        <v>23</v>
      </c>
      <c r="L181" s="92">
        <v>19</v>
      </c>
      <c r="M181" s="92">
        <v>22</v>
      </c>
    </row>
    <row r="182" spans="1:13" ht="15" customHeight="1" thickBot="1" x14ac:dyDescent="0.3">
      <c r="A182" s="3"/>
      <c r="B182" s="317" t="s">
        <v>665</v>
      </c>
      <c r="C182" s="317"/>
      <c r="D182" s="317"/>
      <c r="E182" s="317"/>
      <c r="F182" s="317"/>
      <c r="G182" s="317"/>
      <c r="H182" s="317"/>
      <c r="I182" s="317"/>
      <c r="J182" s="317"/>
      <c r="K182" s="317"/>
      <c r="L182" s="317"/>
      <c r="M182" s="317"/>
    </row>
    <row r="183" spans="1:13" x14ac:dyDescent="0.25">
      <c r="A183" s="3"/>
      <c r="B183" s="186">
        <v>41640</v>
      </c>
      <c r="C183" s="187">
        <v>41681</v>
      </c>
      <c r="D183" s="187">
        <v>41709</v>
      </c>
      <c r="E183" s="187">
        <v>41740</v>
      </c>
      <c r="F183" s="187">
        <v>41770</v>
      </c>
      <c r="G183" s="187">
        <v>41801</v>
      </c>
      <c r="H183" s="187">
        <v>41831</v>
      </c>
      <c r="I183" s="187">
        <v>41862</v>
      </c>
      <c r="J183" s="187">
        <v>41893</v>
      </c>
      <c r="K183" s="187">
        <v>41923</v>
      </c>
      <c r="L183" s="187">
        <v>41954</v>
      </c>
      <c r="M183" s="188">
        <v>41984</v>
      </c>
    </row>
    <row r="184" spans="1:13" x14ac:dyDescent="0.25">
      <c r="A184" s="3" t="s">
        <v>0</v>
      </c>
      <c r="B184" s="154">
        <v>6303</v>
      </c>
      <c r="C184" s="154">
        <v>6846</v>
      </c>
      <c r="D184" s="205">
        <v>7036</v>
      </c>
      <c r="E184" s="154">
        <v>5976</v>
      </c>
      <c r="F184" s="154">
        <v>7594</v>
      </c>
      <c r="G184" s="154">
        <v>6434</v>
      </c>
      <c r="H184" s="154">
        <v>6219</v>
      </c>
      <c r="I184" s="154">
        <v>7297</v>
      </c>
      <c r="J184" s="154">
        <v>8074</v>
      </c>
      <c r="K184" s="154">
        <v>9199</v>
      </c>
      <c r="L184" s="154">
        <v>6271</v>
      </c>
      <c r="M184" s="154">
        <v>6624</v>
      </c>
    </row>
    <row r="185" spans="1:13" x14ac:dyDescent="0.25">
      <c r="A185" s="3" t="s">
        <v>1</v>
      </c>
      <c r="B185" s="154">
        <v>2610</v>
      </c>
      <c r="C185" s="154">
        <v>2829</v>
      </c>
      <c r="D185" s="205">
        <v>3226</v>
      </c>
      <c r="E185" s="154">
        <v>2750</v>
      </c>
      <c r="F185" s="154">
        <v>2169</v>
      </c>
      <c r="G185" s="154">
        <v>2476</v>
      </c>
      <c r="H185" s="154">
        <v>2411</v>
      </c>
      <c r="I185" s="154">
        <v>2287</v>
      </c>
      <c r="J185" s="154">
        <v>3070</v>
      </c>
      <c r="K185" s="154">
        <v>4035</v>
      </c>
      <c r="L185" s="154">
        <v>2042</v>
      </c>
      <c r="M185" s="154">
        <v>3076</v>
      </c>
    </row>
    <row r="186" spans="1:13" x14ac:dyDescent="0.25">
      <c r="A186" s="25" t="s">
        <v>71</v>
      </c>
      <c r="B186" s="154">
        <v>1849</v>
      </c>
      <c r="C186" s="154">
        <v>1825</v>
      </c>
      <c r="D186" s="205">
        <v>1452</v>
      </c>
      <c r="E186" s="154">
        <v>1452</v>
      </c>
      <c r="F186" s="154">
        <v>1407</v>
      </c>
      <c r="G186" s="154">
        <v>1512</v>
      </c>
      <c r="H186" s="154">
        <v>1636</v>
      </c>
      <c r="I186" s="154">
        <v>1449</v>
      </c>
      <c r="J186" s="154">
        <v>1597</v>
      </c>
      <c r="K186" s="154">
        <v>1766</v>
      </c>
      <c r="L186" s="154">
        <v>1923</v>
      </c>
      <c r="M186" s="154">
        <v>1719</v>
      </c>
    </row>
    <row r="187" spans="1:13" x14ac:dyDescent="0.25">
      <c r="A187" s="3" t="s">
        <v>2</v>
      </c>
      <c r="B187" s="154">
        <v>822</v>
      </c>
      <c r="C187" s="154">
        <v>769</v>
      </c>
      <c r="D187" s="205">
        <v>855</v>
      </c>
      <c r="E187" s="154">
        <v>559</v>
      </c>
      <c r="F187" s="154">
        <v>589</v>
      </c>
      <c r="G187" s="154">
        <v>765</v>
      </c>
      <c r="H187" s="154">
        <v>583</v>
      </c>
      <c r="I187" s="154">
        <v>669</v>
      </c>
      <c r="J187" s="154">
        <v>1150</v>
      </c>
      <c r="K187" s="154">
        <v>986</v>
      </c>
      <c r="L187" s="154">
        <v>929</v>
      </c>
      <c r="M187" s="154">
        <v>957</v>
      </c>
    </row>
    <row r="188" spans="1:13" x14ac:dyDescent="0.25">
      <c r="A188" s="3" t="s">
        <v>3</v>
      </c>
      <c r="B188" s="154">
        <v>1031</v>
      </c>
      <c r="C188" s="154">
        <v>1383</v>
      </c>
      <c r="D188" s="205">
        <v>1111</v>
      </c>
      <c r="E188" s="154">
        <v>1159</v>
      </c>
      <c r="F188" s="154">
        <v>915</v>
      </c>
      <c r="G188" s="154">
        <v>1179</v>
      </c>
      <c r="H188" s="154">
        <v>1076</v>
      </c>
      <c r="I188" s="154">
        <v>1058</v>
      </c>
      <c r="J188" s="154">
        <v>1038</v>
      </c>
      <c r="K188" s="154">
        <v>1270</v>
      </c>
      <c r="L188" s="154">
        <v>1310</v>
      </c>
      <c r="M188" s="154">
        <v>952</v>
      </c>
    </row>
    <row r="189" spans="1:13" x14ac:dyDescent="0.25">
      <c r="A189" s="25" t="s">
        <v>70</v>
      </c>
      <c r="B189" s="154">
        <v>331</v>
      </c>
      <c r="C189" s="154">
        <v>351</v>
      </c>
      <c r="D189" s="205">
        <v>382</v>
      </c>
      <c r="E189" s="154">
        <v>321</v>
      </c>
      <c r="F189" s="154">
        <v>324</v>
      </c>
      <c r="G189" s="154">
        <v>325</v>
      </c>
      <c r="H189" s="154">
        <v>319</v>
      </c>
      <c r="I189" s="154">
        <v>281</v>
      </c>
      <c r="J189" s="154">
        <v>325</v>
      </c>
      <c r="K189" s="154">
        <v>330</v>
      </c>
      <c r="L189" s="154">
        <v>477</v>
      </c>
      <c r="M189" s="154">
        <v>293</v>
      </c>
    </row>
    <row r="190" spans="1:13" x14ac:dyDescent="0.25">
      <c r="A190" s="26" t="s">
        <v>13</v>
      </c>
      <c r="B190" s="201">
        <v>12946</v>
      </c>
      <c r="C190" s="201">
        <v>14002</v>
      </c>
      <c r="D190" s="170">
        <v>14062</v>
      </c>
      <c r="E190" s="201">
        <v>12218</v>
      </c>
      <c r="F190" s="201">
        <v>12998</v>
      </c>
      <c r="G190" s="201">
        <v>12691</v>
      </c>
      <c r="H190" s="201">
        <v>12243</v>
      </c>
      <c r="I190" s="201">
        <v>13040</v>
      </c>
      <c r="J190" s="201">
        <v>15254</v>
      </c>
      <c r="K190" s="201">
        <v>17586</v>
      </c>
      <c r="L190" s="201">
        <v>12953</v>
      </c>
      <c r="M190" s="201">
        <v>13623</v>
      </c>
    </row>
    <row r="191" spans="1:13" x14ac:dyDescent="0.25">
      <c r="A191" s="26"/>
    </row>
    <row r="192" spans="1:13" x14ac:dyDescent="0.25">
      <c r="A192" s="26"/>
    </row>
    <row r="193" spans="1:13" ht="15.75" thickBot="1" x14ac:dyDescent="0.3">
      <c r="A193" s="3"/>
      <c r="B193" s="317" t="s">
        <v>666</v>
      </c>
      <c r="C193" s="317"/>
      <c r="D193" s="317"/>
      <c r="E193" s="317"/>
      <c r="F193" s="317"/>
      <c r="G193" s="317"/>
      <c r="H193" s="317"/>
      <c r="I193" s="317"/>
      <c r="J193" s="317"/>
      <c r="K193" s="317"/>
      <c r="L193" s="317"/>
      <c r="M193" s="317"/>
    </row>
    <row r="194" spans="1:13" x14ac:dyDescent="0.25">
      <c r="A194" s="3"/>
      <c r="B194" s="186">
        <v>41640</v>
      </c>
      <c r="C194" s="187">
        <v>41681</v>
      </c>
      <c r="D194" s="187">
        <v>41709</v>
      </c>
      <c r="E194" s="187">
        <v>41740</v>
      </c>
      <c r="F194" s="187">
        <v>41770</v>
      </c>
      <c r="G194" s="214">
        <v>41801</v>
      </c>
      <c r="H194" s="187">
        <v>41831</v>
      </c>
      <c r="I194" s="187">
        <v>41862</v>
      </c>
      <c r="J194" s="187">
        <v>41893</v>
      </c>
      <c r="K194" s="187">
        <v>41923</v>
      </c>
      <c r="L194" s="187">
        <v>41954</v>
      </c>
      <c r="M194" s="188">
        <v>41984</v>
      </c>
    </row>
    <row r="195" spans="1:13" x14ac:dyDescent="0.25">
      <c r="A195" s="3" t="s">
        <v>0</v>
      </c>
      <c r="B195" s="154">
        <v>5773</v>
      </c>
      <c r="C195" s="154">
        <v>6027</v>
      </c>
      <c r="D195" s="205">
        <v>6725</v>
      </c>
      <c r="E195" s="154">
        <v>6612</v>
      </c>
      <c r="F195" s="154">
        <v>6869</v>
      </c>
      <c r="G195" s="205">
        <v>6668</v>
      </c>
      <c r="H195" s="154">
        <v>6741</v>
      </c>
      <c r="I195" s="154">
        <v>6643.3305781250001</v>
      </c>
      <c r="J195" s="154">
        <v>7181</v>
      </c>
      <c r="K195" s="154">
        <v>8221</v>
      </c>
      <c r="L195" s="154">
        <v>7941</v>
      </c>
      <c r="M195" s="205">
        <v>7445</v>
      </c>
    </row>
    <row r="196" spans="1:13" x14ac:dyDescent="0.25">
      <c r="A196" s="3" t="s">
        <v>1</v>
      </c>
      <c r="B196" s="154">
        <v>2440</v>
      </c>
      <c r="C196" s="154">
        <v>2636</v>
      </c>
      <c r="D196" s="205">
        <v>2890</v>
      </c>
      <c r="E196" s="154">
        <v>2938</v>
      </c>
      <c r="F196" s="154">
        <v>2715</v>
      </c>
      <c r="G196" s="205">
        <v>2465</v>
      </c>
      <c r="H196" s="154">
        <v>2353</v>
      </c>
      <c r="I196" s="154">
        <v>2391.5306875000001</v>
      </c>
      <c r="J196" s="154">
        <v>2586</v>
      </c>
      <c r="K196" s="154">
        <v>3158</v>
      </c>
      <c r="L196" s="154">
        <v>3112</v>
      </c>
      <c r="M196" s="205">
        <v>3114</v>
      </c>
    </row>
    <row r="197" spans="1:13" x14ac:dyDescent="0.25">
      <c r="A197" s="25" t="s">
        <v>71</v>
      </c>
      <c r="B197" s="154">
        <v>1644</v>
      </c>
      <c r="C197" s="154">
        <v>1737</v>
      </c>
      <c r="D197" s="205">
        <v>1705</v>
      </c>
      <c r="E197" s="154">
        <v>1568</v>
      </c>
      <c r="F197" s="154">
        <v>1437</v>
      </c>
      <c r="G197" s="205">
        <v>1457</v>
      </c>
      <c r="H197" s="154">
        <v>1520</v>
      </c>
      <c r="I197" s="154">
        <v>1533.570203125</v>
      </c>
      <c r="J197" s="154">
        <v>1562</v>
      </c>
      <c r="K197" s="154">
        <v>1609</v>
      </c>
      <c r="L197" s="154">
        <v>1757</v>
      </c>
      <c r="M197" s="205">
        <v>1797</v>
      </c>
    </row>
    <row r="198" spans="1:13" x14ac:dyDescent="0.25">
      <c r="A198" s="3" t="s">
        <v>2</v>
      </c>
      <c r="B198" s="154">
        <v>767</v>
      </c>
      <c r="C198" s="154">
        <v>784</v>
      </c>
      <c r="D198" s="205">
        <v>817</v>
      </c>
      <c r="E198" s="154">
        <v>726</v>
      </c>
      <c r="F198" s="154">
        <v>668</v>
      </c>
      <c r="G198" s="205">
        <v>638</v>
      </c>
      <c r="H198" s="154">
        <v>645</v>
      </c>
      <c r="I198" s="154">
        <v>670.87156249999998</v>
      </c>
      <c r="J198" s="154">
        <v>797</v>
      </c>
      <c r="K198" s="154">
        <v>937</v>
      </c>
      <c r="L198" s="154">
        <v>1024</v>
      </c>
      <c r="M198" s="205">
        <v>959</v>
      </c>
    </row>
    <row r="199" spans="1:13" x14ac:dyDescent="0.25">
      <c r="A199" s="3" t="s">
        <v>3</v>
      </c>
      <c r="B199" s="154">
        <v>1011</v>
      </c>
      <c r="C199" s="154">
        <v>1058</v>
      </c>
      <c r="D199" s="205">
        <v>1168</v>
      </c>
      <c r="E199" s="154">
        <v>1212</v>
      </c>
      <c r="F199" s="154">
        <v>1062</v>
      </c>
      <c r="G199" s="205">
        <v>1084</v>
      </c>
      <c r="H199" s="154">
        <v>1057</v>
      </c>
      <c r="I199" s="154">
        <v>1103.971359375</v>
      </c>
      <c r="J199" s="154">
        <v>1058</v>
      </c>
      <c r="K199" s="154">
        <v>1127</v>
      </c>
      <c r="L199" s="154">
        <v>1205</v>
      </c>
      <c r="M199" s="205">
        <v>1173</v>
      </c>
    </row>
    <row r="200" spans="1:13" x14ac:dyDescent="0.25">
      <c r="A200" s="25" t="s">
        <v>70</v>
      </c>
      <c r="B200" s="154">
        <v>328</v>
      </c>
      <c r="C200" s="154">
        <v>318</v>
      </c>
      <c r="D200" s="205">
        <v>355</v>
      </c>
      <c r="E200" s="154">
        <v>351</v>
      </c>
      <c r="F200" s="154">
        <v>342</v>
      </c>
      <c r="G200" s="205">
        <v>323</v>
      </c>
      <c r="H200" s="154">
        <v>322</v>
      </c>
      <c r="I200" s="154">
        <v>308.13546874999997</v>
      </c>
      <c r="J200" s="154">
        <v>308</v>
      </c>
      <c r="K200" s="154">
        <v>312</v>
      </c>
      <c r="L200" s="154">
        <v>373</v>
      </c>
      <c r="M200" s="205">
        <v>361</v>
      </c>
    </row>
    <row r="201" spans="1:13" x14ac:dyDescent="0.25">
      <c r="A201" s="26" t="s">
        <v>13</v>
      </c>
      <c r="B201" s="201">
        <v>11964</v>
      </c>
      <c r="C201" s="201">
        <v>12561</v>
      </c>
      <c r="D201" s="170">
        <v>13659</v>
      </c>
      <c r="E201" s="170">
        <v>13408</v>
      </c>
      <c r="F201" s="170">
        <v>13093</v>
      </c>
      <c r="G201" s="170">
        <v>12636</v>
      </c>
      <c r="H201" s="170">
        <v>12638</v>
      </c>
      <c r="I201" s="170">
        <v>12651.409859375</v>
      </c>
      <c r="J201" s="170">
        <v>13493</v>
      </c>
      <c r="K201" s="170">
        <v>15364</v>
      </c>
      <c r="L201" s="170">
        <v>15411</v>
      </c>
      <c r="M201" s="170">
        <v>14848</v>
      </c>
    </row>
    <row r="202" spans="1:13" x14ac:dyDescent="0.25">
      <c r="A202" s="26"/>
    </row>
    <row r="203" spans="1:13" x14ac:dyDescent="0.25">
      <c r="A203" s="3"/>
    </row>
    <row r="204" spans="1:13" ht="15.75" thickBot="1" x14ac:dyDescent="0.3">
      <c r="A204" s="3"/>
      <c r="B204" s="317" t="s">
        <v>895</v>
      </c>
      <c r="C204" s="317"/>
      <c r="D204" s="317"/>
      <c r="E204" s="317"/>
      <c r="F204" s="317"/>
      <c r="G204" s="317"/>
      <c r="H204" s="317"/>
      <c r="I204" s="317"/>
      <c r="J204" s="317"/>
      <c r="K204" s="317"/>
      <c r="L204" s="317"/>
      <c r="M204" s="317"/>
    </row>
    <row r="205" spans="1:13" x14ac:dyDescent="0.25">
      <c r="A205" s="3"/>
      <c r="B205" s="186">
        <v>41640</v>
      </c>
      <c r="C205" s="187">
        <v>41681</v>
      </c>
      <c r="D205" s="187">
        <v>41709</v>
      </c>
      <c r="E205" s="187">
        <v>41740</v>
      </c>
      <c r="F205" s="187">
        <v>41770</v>
      </c>
      <c r="G205" s="187">
        <v>41801</v>
      </c>
      <c r="H205" s="187">
        <v>41831</v>
      </c>
      <c r="I205" s="187">
        <v>41862</v>
      </c>
      <c r="J205" s="187">
        <v>41893</v>
      </c>
      <c r="K205" s="187">
        <v>41923</v>
      </c>
      <c r="L205" s="187">
        <v>41954</v>
      </c>
      <c r="M205" s="188">
        <v>41984</v>
      </c>
    </row>
    <row r="206" spans="1:13" x14ac:dyDescent="0.25">
      <c r="A206" s="3" t="s">
        <v>0</v>
      </c>
      <c r="B206" s="9">
        <v>0.499</v>
      </c>
      <c r="C206" s="172">
        <v>0.49199999999999999</v>
      </c>
      <c r="D206" s="9">
        <v>0.48099999999999998</v>
      </c>
      <c r="E206" s="9">
        <v>0.48199999999999998</v>
      </c>
      <c r="F206" s="172">
        <v>0.47599999999999998</v>
      </c>
      <c r="G206" s="9">
        <v>0.47299999999999998</v>
      </c>
      <c r="H206" s="9">
        <v>0.47</v>
      </c>
      <c r="I206" s="9">
        <v>0.47299999999999998</v>
      </c>
      <c r="J206" s="9">
        <v>0.47299999999999998</v>
      </c>
      <c r="K206" s="9">
        <v>0.46700000000000003</v>
      </c>
      <c r="L206" s="9">
        <v>0.47099999999999997</v>
      </c>
      <c r="M206" s="9">
        <v>0.47199999999999998</v>
      </c>
    </row>
    <row r="207" spans="1:13" x14ac:dyDescent="0.25">
      <c r="A207" s="3" t="s">
        <v>1</v>
      </c>
      <c r="B207" s="9">
        <v>0.71899999999999997</v>
      </c>
      <c r="C207" s="172">
        <v>0.72</v>
      </c>
      <c r="D207" s="9">
        <v>0.71199999999999997</v>
      </c>
      <c r="E207" s="9">
        <v>0.70499999999999996</v>
      </c>
      <c r="F207" s="172">
        <v>0.71199999999999997</v>
      </c>
      <c r="G207" s="9">
        <v>0.71399999999999997</v>
      </c>
      <c r="H207" s="9">
        <v>0.70399999999999996</v>
      </c>
      <c r="I207" s="9">
        <v>0.69499999999999995</v>
      </c>
      <c r="J207" s="9">
        <v>0.68700000000000006</v>
      </c>
      <c r="K207" s="9">
        <v>0.68400000000000005</v>
      </c>
      <c r="L207" s="9">
        <v>0.69199999999999995</v>
      </c>
      <c r="M207" s="9">
        <v>0.69699999999999995</v>
      </c>
    </row>
    <row r="208" spans="1:13" x14ac:dyDescent="0.25">
      <c r="A208" s="25" t="s">
        <v>71</v>
      </c>
      <c r="B208" s="9">
        <v>1.3029999999999999</v>
      </c>
      <c r="C208" s="172">
        <v>1.325</v>
      </c>
      <c r="D208" s="9">
        <v>1.3640000000000001</v>
      </c>
      <c r="E208" s="9">
        <v>1.397</v>
      </c>
      <c r="F208" s="172">
        <v>1.34</v>
      </c>
      <c r="G208" s="9">
        <v>1.298</v>
      </c>
      <c r="H208" s="9">
        <v>1.25</v>
      </c>
      <c r="I208" s="9">
        <v>1.2589999999999999</v>
      </c>
      <c r="J208" s="9">
        <v>1.2909999999999999</v>
      </c>
      <c r="K208" s="9">
        <v>1.302</v>
      </c>
      <c r="L208" s="9">
        <v>1.2989999999999999</v>
      </c>
      <c r="M208" s="9">
        <v>1.2789999999999999</v>
      </c>
    </row>
    <row r="209" spans="1:13" x14ac:dyDescent="0.25">
      <c r="A209" s="3" t="s">
        <v>2</v>
      </c>
      <c r="B209" s="9">
        <v>0.82299999999999995</v>
      </c>
      <c r="C209" s="172">
        <v>0.80600000000000005</v>
      </c>
      <c r="D209" s="9">
        <v>0.80400000000000005</v>
      </c>
      <c r="E209" s="9">
        <v>0.82199999999999995</v>
      </c>
      <c r="F209" s="172">
        <v>0.85299999999999998</v>
      </c>
      <c r="G209" s="9">
        <v>0.86099999999999999</v>
      </c>
      <c r="H209" s="9">
        <v>0.85</v>
      </c>
      <c r="I209" s="9">
        <v>0.83</v>
      </c>
      <c r="J209" s="9">
        <v>0.78800000000000003</v>
      </c>
      <c r="K209" s="9">
        <v>0.75900000000000001</v>
      </c>
      <c r="L209" s="9">
        <v>0.746</v>
      </c>
      <c r="M209" s="9">
        <v>0.76</v>
      </c>
    </row>
    <row r="210" spans="1:13" x14ac:dyDescent="0.25">
      <c r="A210" s="3" t="s">
        <v>3</v>
      </c>
      <c r="B210" s="9">
        <v>1.3540000000000001</v>
      </c>
      <c r="C210" s="172">
        <v>1.36</v>
      </c>
      <c r="D210" s="9">
        <v>1.369</v>
      </c>
      <c r="E210" s="9">
        <v>1.3919999999999999</v>
      </c>
      <c r="F210" s="172">
        <v>1.409</v>
      </c>
      <c r="G210" s="9">
        <v>1.43</v>
      </c>
      <c r="H210" s="9">
        <v>1.409</v>
      </c>
      <c r="I210" s="9">
        <v>1.3979999999999999</v>
      </c>
      <c r="J210" s="9">
        <v>1.3620000000000001</v>
      </c>
      <c r="K210" s="9">
        <v>1.331</v>
      </c>
      <c r="L210" s="9">
        <v>1.3169999999999999</v>
      </c>
      <c r="M210" s="9">
        <v>1.321</v>
      </c>
    </row>
    <row r="211" spans="1:13" x14ac:dyDescent="0.25">
      <c r="A211" s="25" t="s">
        <v>70</v>
      </c>
      <c r="B211" s="9">
        <v>1.698</v>
      </c>
      <c r="C211" s="172">
        <v>1.7010000000000001</v>
      </c>
      <c r="D211" s="9">
        <v>1.7070000000000001</v>
      </c>
      <c r="E211" s="9">
        <v>1.712</v>
      </c>
      <c r="F211" s="172">
        <v>1.7230000000000001</v>
      </c>
      <c r="G211" s="9">
        <v>1.7150000000000001</v>
      </c>
      <c r="H211" s="9">
        <v>1.712</v>
      </c>
      <c r="I211" s="9">
        <v>1.7090000000000001</v>
      </c>
      <c r="J211" s="9">
        <v>1.7070000000000001</v>
      </c>
      <c r="K211" s="9">
        <v>1.6919999999999999</v>
      </c>
      <c r="L211" s="9">
        <v>1.677</v>
      </c>
      <c r="M211" s="9">
        <v>1.6639999999999999</v>
      </c>
    </row>
    <row r="212" spans="1:13" x14ac:dyDescent="0.25">
      <c r="A212" s="27" t="s">
        <v>13</v>
      </c>
      <c r="B212" s="171">
        <v>0.78</v>
      </c>
      <c r="C212" s="171">
        <v>0.77800000000000002</v>
      </c>
      <c r="D212" s="171">
        <v>0.76700000000000002</v>
      </c>
      <c r="E212" s="171">
        <v>0.76900000000000002</v>
      </c>
      <c r="F212" s="171">
        <v>0.747</v>
      </c>
      <c r="G212" s="171">
        <v>0.749</v>
      </c>
      <c r="H212" s="171">
        <v>0.73699999999999999</v>
      </c>
      <c r="I212" s="171">
        <v>0.74</v>
      </c>
      <c r="J212" s="171">
        <v>0.72499999999999998</v>
      </c>
      <c r="K212" s="171">
        <v>0.70499999999999996</v>
      </c>
      <c r="L212" s="171">
        <v>0.72399999999999998</v>
      </c>
      <c r="M212" s="171">
        <v>0.73099999999999998</v>
      </c>
    </row>
    <row r="213" spans="1:13" x14ac:dyDescent="0.25">
      <c r="A213" s="27"/>
    </row>
    <row r="214" spans="1:13" x14ac:dyDescent="0.25">
      <c r="A214" s="3"/>
      <c r="E214" s="109"/>
    </row>
    <row r="215" spans="1:13" ht="15.75" thickBot="1" x14ac:dyDescent="0.3">
      <c r="A215" s="3"/>
      <c r="B215" s="317" t="s">
        <v>668</v>
      </c>
      <c r="C215" s="317"/>
      <c r="D215" s="317"/>
      <c r="E215" s="317"/>
      <c r="F215" s="317"/>
      <c r="G215" s="317"/>
      <c r="H215" s="317"/>
      <c r="I215" s="317"/>
      <c r="J215" s="317"/>
      <c r="K215" s="317"/>
      <c r="L215" s="317"/>
      <c r="M215" s="317"/>
    </row>
    <row r="216" spans="1:13" x14ac:dyDescent="0.25">
      <c r="A216" s="3"/>
      <c r="B216" s="186">
        <v>41640</v>
      </c>
      <c r="C216" s="187">
        <v>41681</v>
      </c>
      <c r="D216" s="187">
        <v>41709</v>
      </c>
      <c r="E216" s="187">
        <v>41740</v>
      </c>
      <c r="F216" s="187">
        <v>41770</v>
      </c>
      <c r="G216" s="187">
        <v>41801</v>
      </c>
      <c r="H216" s="187">
        <v>41831</v>
      </c>
      <c r="I216" s="187">
        <v>41862</v>
      </c>
      <c r="J216" s="187">
        <v>41893</v>
      </c>
      <c r="K216" s="187">
        <v>41923</v>
      </c>
      <c r="L216" s="187">
        <v>41954</v>
      </c>
      <c r="M216" s="188">
        <v>41984</v>
      </c>
    </row>
    <row r="217" spans="1:13" x14ac:dyDescent="0.25">
      <c r="A217" s="3" t="s">
        <v>33</v>
      </c>
      <c r="B217" s="154">
        <v>11003</v>
      </c>
      <c r="C217" s="154">
        <v>12020</v>
      </c>
      <c r="D217" s="205">
        <v>12116</v>
      </c>
      <c r="E217" s="154">
        <v>10575</v>
      </c>
      <c r="F217" s="154">
        <v>11183</v>
      </c>
      <c r="G217" s="205">
        <v>10906</v>
      </c>
      <c r="H217" s="154">
        <v>10517</v>
      </c>
      <c r="I217" s="154">
        <v>11372</v>
      </c>
      <c r="J217" s="154">
        <v>13046</v>
      </c>
      <c r="K217" s="154">
        <v>15377</v>
      </c>
      <c r="L217" s="154">
        <v>11355</v>
      </c>
      <c r="M217" s="154">
        <v>11882</v>
      </c>
    </row>
    <row r="218" spans="1:13" x14ac:dyDescent="0.25">
      <c r="A218" s="3" t="s">
        <v>34</v>
      </c>
      <c r="B218" s="154">
        <v>1116</v>
      </c>
      <c r="C218" s="154">
        <v>1231</v>
      </c>
      <c r="D218" s="205">
        <v>1194</v>
      </c>
      <c r="E218" s="154">
        <v>1029</v>
      </c>
      <c r="F218" s="154">
        <v>1181</v>
      </c>
      <c r="G218" s="205">
        <v>1091</v>
      </c>
      <c r="H218" s="154">
        <v>1053</v>
      </c>
      <c r="I218" s="154">
        <v>1133</v>
      </c>
      <c r="J218" s="154">
        <v>1445</v>
      </c>
      <c r="K218" s="154">
        <v>1484</v>
      </c>
      <c r="L218" s="154">
        <v>993</v>
      </c>
      <c r="M218" s="154">
        <v>1133</v>
      </c>
    </row>
    <row r="219" spans="1:13" x14ac:dyDescent="0.25">
      <c r="A219" s="3" t="s">
        <v>19</v>
      </c>
      <c r="B219" s="154">
        <v>827</v>
      </c>
      <c r="C219" s="154">
        <v>751</v>
      </c>
      <c r="D219" s="205">
        <v>752</v>
      </c>
      <c r="E219" s="154">
        <v>614</v>
      </c>
      <c r="F219" s="154">
        <v>634</v>
      </c>
      <c r="G219" s="205">
        <v>694</v>
      </c>
      <c r="H219" s="154">
        <v>673</v>
      </c>
      <c r="I219" s="154">
        <v>535</v>
      </c>
      <c r="J219" s="154">
        <v>763</v>
      </c>
      <c r="K219" s="154">
        <v>725</v>
      </c>
      <c r="L219" s="154">
        <v>604</v>
      </c>
      <c r="M219" s="154">
        <v>607</v>
      </c>
    </row>
    <row r="220" spans="1:13" x14ac:dyDescent="0.25">
      <c r="A220" s="27" t="s">
        <v>32</v>
      </c>
      <c r="B220" s="201">
        <v>12946</v>
      </c>
      <c r="C220" s="201">
        <v>14002</v>
      </c>
      <c r="D220" s="170">
        <v>14062</v>
      </c>
      <c r="E220" s="170">
        <v>12218</v>
      </c>
      <c r="F220" s="170">
        <v>12998</v>
      </c>
      <c r="G220" s="170">
        <v>12691</v>
      </c>
      <c r="H220" s="170">
        <v>12243</v>
      </c>
      <c r="I220" s="170">
        <v>13040</v>
      </c>
      <c r="J220" s="170">
        <v>15254</v>
      </c>
      <c r="K220" s="170">
        <v>17586</v>
      </c>
      <c r="L220" s="170">
        <v>12953</v>
      </c>
      <c r="M220" s="170">
        <v>13623</v>
      </c>
    </row>
    <row r="221" spans="1:13" ht="11.25" customHeight="1" x14ac:dyDescent="0.25">
      <c r="A221" s="27"/>
      <c r="B221" s="178"/>
      <c r="C221" s="178"/>
      <c r="D221" s="178"/>
      <c r="E221" s="178"/>
      <c r="F221" s="178"/>
      <c r="G221" s="178"/>
      <c r="H221" s="178"/>
      <c r="I221" s="202"/>
      <c r="J221" s="178"/>
      <c r="K221" s="178"/>
      <c r="L221" s="178"/>
      <c r="M221" s="178"/>
    </row>
    <row r="222" spans="1:13" ht="30" customHeight="1" x14ac:dyDescent="0.25">
      <c r="A222" s="319" t="s">
        <v>919</v>
      </c>
      <c r="B222" s="319"/>
      <c r="C222" s="319"/>
      <c r="D222" s="319"/>
      <c r="E222" s="319"/>
      <c r="F222" s="319"/>
      <c r="G222" s="319"/>
      <c r="H222" s="319"/>
      <c r="I222" s="319"/>
      <c r="J222" s="319"/>
      <c r="K222" s="319"/>
      <c r="L222" s="319"/>
      <c r="M222" s="319"/>
    </row>
    <row r="223" spans="1:13" ht="32.25" customHeight="1" x14ac:dyDescent="0.25">
      <c r="A223" s="319" t="s">
        <v>674</v>
      </c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319"/>
      <c r="M223" s="319"/>
    </row>
    <row r="224" spans="1:13" ht="9" customHeight="1" x14ac:dyDescent="0.25"/>
    <row r="225" spans="1:13" ht="15.75" x14ac:dyDescent="0.25">
      <c r="A225" s="179">
        <v>2013</v>
      </c>
      <c r="B225" s="320" t="s">
        <v>664</v>
      </c>
      <c r="C225" s="320"/>
      <c r="D225" s="320"/>
      <c r="E225" s="320"/>
      <c r="F225" s="320"/>
      <c r="G225" s="320"/>
      <c r="H225" s="320"/>
      <c r="I225" s="320"/>
      <c r="J225" s="320"/>
      <c r="K225" s="320"/>
      <c r="L225" s="320"/>
      <c r="M225" s="320"/>
    </row>
    <row r="226" spans="1:13" x14ac:dyDescent="0.25">
      <c r="A226" s="8" t="s">
        <v>72</v>
      </c>
      <c r="B226" s="92">
        <v>21</v>
      </c>
      <c r="C226" s="92">
        <v>19</v>
      </c>
      <c r="D226" s="92">
        <v>20</v>
      </c>
      <c r="E226" s="92">
        <v>22</v>
      </c>
      <c r="F226" s="92">
        <v>22</v>
      </c>
      <c r="G226" s="92">
        <v>20</v>
      </c>
      <c r="H226" s="92">
        <v>22</v>
      </c>
      <c r="I226" s="92">
        <v>22</v>
      </c>
      <c r="J226" s="92">
        <v>20</v>
      </c>
      <c r="K226" s="92">
        <v>23</v>
      </c>
      <c r="L226" s="92">
        <v>20</v>
      </c>
      <c r="M226" s="92">
        <v>21</v>
      </c>
    </row>
    <row r="227" spans="1:13" ht="15.75" thickBot="1" x14ac:dyDescent="0.3">
      <c r="A227" s="3"/>
      <c r="B227" s="317" t="s">
        <v>665</v>
      </c>
      <c r="C227" s="317"/>
      <c r="D227" s="317"/>
      <c r="E227" s="317"/>
      <c r="F227" s="317"/>
      <c r="G227" s="317"/>
      <c r="H227" s="317"/>
      <c r="I227" s="317"/>
      <c r="J227" s="317"/>
      <c r="K227" s="317"/>
      <c r="L227" s="317"/>
      <c r="M227" s="317"/>
    </row>
    <row r="228" spans="1:13" x14ac:dyDescent="0.25">
      <c r="A228" s="3"/>
      <c r="B228" s="186">
        <v>41275</v>
      </c>
      <c r="C228" s="187">
        <v>41316</v>
      </c>
      <c r="D228" s="187">
        <v>41344</v>
      </c>
      <c r="E228" s="187">
        <v>41375</v>
      </c>
      <c r="F228" s="187">
        <v>41405</v>
      </c>
      <c r="G228" s="187">
        <v>41436</v>
      </c>
      <c r="H228" s="187">
        <v>41466</v>
      </c>
      <c r="I228" s="187">
        <v>41497</v>
      </c>
      <c r="J228" s="187">
        <v>41528</v>
      </c>
      <c r="K228" s="187">
        <v>41558</v>
      </c>
      <c r="L228" s="187">
        <v>41589</v>
      </c>
      <c r="M228" s="188">
        <v>41619</v>
      </c>
    </row>
    <row r="229" spans="1:13" x14ac:dyDescent="0.25">
      <c r="A229" s="3" t="s">
        <v>0</v>
      </c>
      <c r="B229" s="154">
        <v>5328</v>
      </c>
      <c r="C229" s="154">
        <v>6472</v>
      </c>
      <c r="D229" s="205">
        <v>5225</v>
      </c>
      <c r="E229" s="154">
        <v>4272</v>
      </c>
      <c r="F229" s="154">
        <v>7790</v>
      </c>
      <c r="G229" s="154">
        <v>8581</v>
      </c>
      <c r="H229" s="154">
        <v>4968</v>
      </c>
      <c r="I229" s="154">
        <v>6060</v>
      </c>
      <c r="J229" s="154">
        <v>6554</v>
      </c>
      <c r="K229" s="154">
        <v>4868</v>
      </c>
      <c r="L229" s="154">
        <v>6017</v>
      </c>
      <c r="M229" s="154">
        <v>5010</v>
      </c>
    </row>
    <row r="230" spans="1:13" ht="30" customHeight="1" x14ac:dyDescent="0.25">
      <c r="A230" s="3" t="s">
        <v>1</v>
      </c>
      <c r="B230" s="154">
        <v>2108</v>
      </c>
      <c r="C230" s="154">
        <v>2686</v>
      </c>
      <c r="D230" s="205">
        <v>3059</v>
      </c>
      <c r="E230" s="154">
        <v>2720</v>
      </c>
      <c r="F230" s="154">
        <v>2773</v>
      </c>
      <c r="G230" s="154">
        <v>3810</v>
      </c>
      <c r="H230" s="154">
        <v>2029</v>
      </c>
      <c r="I230" s="154">
        <v>2351</v>
      </c>
      <c r="J230" s="154">
        <v>2888</v>
      </c>
      <c r="K230" s="154">
        <v>2682</v>
      </c>
      <c r="L230" s="154">
        <v>2213</v>
      </c>
      <c r="M230" s="154">
        <v>2487</v>
      </c>
    </row>
    <row r="231" spans="1:13" x14ac:dyDescent="0.25">
      <c r="A231" s="25" t="s">
        <v>71</v>
      </c>
      <c r="B231" s="154">
        <v>1679</v>
      </c>
      <c r="C231" s="154">
        <v>1751</v>
      </c>
      <c r="D231" s="205">
        <v>1764</v>
      </c>
      <c r="E231" s="154">
        <v>1934</v>
      </c>
      <c r="F231" s="154">
        <v>1711</v>
      </c>
      <c r="G231" s="154">
        <v>1738</v>
      </c>
      <c r="H231" s="154">
        <v>1698</v>
      </c>
      <c r="I231" s="154">
        <v>1570</v>
      </c>
      <c r="J231" s="154">
        <v>1555</v>
      </c>
      <c r="K231" s="154">
        <v>1626</v>
      </c>
      <c r="L231" s="154">
        <v>1533</v>
      </c>
      <c r="M231" s="154">
        <v>1547</v>
      </c>
    </row>
    <row r="232" spans="1:13" x14ac:dyDescent="0.25">
      <c r="A232" s="3" t="s">
        <v>2</v>
      </c>
      <c r="B232" s="154">
        <v>900</v>
      </c>
      <c r="C232" s="154">
        <v>1067</v>
      </c>
      <c r="D232" s="205">
        <v>1072</v>
      </c>
      <c r="E232" s="154">
        <v>898</v>
      </c>
      <c r="F232" s="154">
        <v>1031</v>
      </c>
      <c r="G232" s="154">
        <v>1213</v>
      </c>
      <c r="H232" s="154">
        <v>807</v>
      </c>
      <c r="I232" s="154">
        <v>745</v>
      </c>
      <c r="J232" s="154">
        <v>825</v>
      </c>
      <c r="K232" s="154">
        <v>644</v>
      </c>
      <c r="L232" s="154">
        <v>718</v>
      </c>
      <c r="M232" s="154">
        <v>760</v>
      </c>
    </row>
    <row r="233" spans="1:13" ht="24.75" customHeight="1" x14ac:dyDescent="0.25">
      <c r="A233" s="3" t="s">
        <v>3</v>
      </c>
      <c r="B233" s="154">
        <v>1030</v>
      </c>
      <c r="C233" s="154">
        <v>1263</v>
      </c>
      <c r="D233" s="205">
        <v>969</v>
      </c>
      <c r="E233" s="154">
        <v>1210</v>
      </c>
      <c r="F233" s="154">
        <v>958</v>
      </c>
      <c r="G233" s="154">
        <v>1156</v>
      </c>
      <c r="H233" s="154">
        <v>984</v>
      </c>
      <c r="I233" s="154">
        <v>1117</v>
      </c>
      <c r="J233" s="154">
        <v>918</v>
      </c>
      <c r="K233" s="154">
        <v>976</v>
      </c>
      <c r="L233" s="154">
        <v>1220</v>
      </c>
      <c r="M233" s="154">
        <v>793</v>
      </c>
    </row>
    <row r="234" spans="1:13" ht="15" customHeight="1" x14ac:dyDescent="0.25">
      <c r="A234" s="25" t="s">
        <v>70</v>
      </c>
      <c r="B234" s="154">
        <v>384</v>
      </c>
      <c r="C234" s="154">
        <v>439</v>
      </c>
      <c r="D234" s="205">
        <v>368</v>
      </c>
      <c r="E234" s="154">
        <v>532</v>
      </c>
      <c r="F234" s="154">
        <v>444</v>
      </c>
      <c r="G234" s="154">
        <v>435</v>
      </c>
      <c r="H234" s="154">
        <v>376</v>
      </c>
      <c r="I234" s="154">
        <v>374</v>
      </c>
      <c r="J234" s="154">
        <v>327</v>
      </c>
      <c r="K234" s="154">
        <v>302</v>
      </c>
      <c r="L234" s="154">
        <v>379</v>
      </c>
      <c r="M234" s="154">
        <v>276</v>
      </c>
    </row>
    <row r="235" spans="1:13" ht="15" customHeight="1" x14ac:dyDescent="0.25">
      <c r="A235" s="26" t="s">
        <v>13</v>
      </c>
      <c r="B235" s="201">
        <v>11429</v>
      </c>
      <c r="C235" s="201">
        <v>13678</v>
      </c>
      <c r="D235" s="170">
        <v>12458</v>
      </c>
      <c r="E235" s="201">
        <v>11566</v>
      </c>
      <c r="F235" s="201">
        <v>14707</v>
      </c>
      <c r="G235" s="201">
        <v>16933</v>
      </c>
      <c r="H235" s="201">
        <v>10863</v>
      </c>
      <c r="I235" s="201">
        <v>12218</v>
      </c>
      <c r="J235" s="201">
        <v>13067</v>
      </c>
      <c r="K235" s="201">
        <v>11097</v>
      </c>
      <c r="L235" s="201">
        <v>12079</v>
      </c>
      <c r="M235" s="201">
        <v>10873</v>
      </c>
    </row>
    <row r="236" spans="1:13" ht="15" customHeight="1" x14ac:dyDescent="0.25">
      <c r="A236" s="26"/>
    </row>
    <row r="237" spans="1:13" ht="15" customHeight="1" x14ac:dyDescent="0.25">
      <c r="A237" s="26"/>
    </row>
    <row r="238" spans="1:13" ht="15" customHeight="1" thickBot="1" x14ac:dyDescent="0.3">
      <c r="A238" s="3"/>
      <c r="B238" s="317" t="s">
        <v>666</v>
      </c>
      <c r="C238" s="317"/>
      <c r="D238" s="317"/>
      <c r="E238" s="317"/>
      <c r="F238" s="317"/>
      <c r="G238" s="317"/>
      <c r="H238" s="317"/>
      <c r="I238" s="317"/>
      <c r="J238" s="317"/>
      <c r="K238" s="317"/>
      <c r="L238" s="317"/>
      <c r="M238" s="317"/>
    </row>
    <row r="239" spans="1:13" ht="15" customHeight="1" x14ac:dyDescent="0.25">
      <c r="A239" s="3"/>
      <c r="B239" s="186">
        <v>41275</v>
      </c>
      <c r="C239" s="187">
        <v>41316</v>
      </c>
      <c r="D239" s="187">
        <v>41344</v>
      </c>
      <c r="E239" s="187">
        <v>41375</v>
      </c>
      <c r="F239" s="187">
        <v>41405</v>
      </c>
      <c r="G239" s="214">
        <v>41436</v>
      </c>
      <c r="H239" s="187">
        <v>41466</v>
      </c>
      <c r="I239" s="187">
        <v>41497</v>
      </c>
      <c r="J239" s="187">
        <v>41528</v>
      </c>
      <c r="K239" s="187">
        <v>41558</v>
      </c>
      <c r="L239" s="187">
        <v>41589</v>
      </c>
      <c r="M239" s="188">
        <v>41619</v>
      </c>
    </row>
    <row r="240" spans="1:13" ht="15" customHeight="1" x14ac:dyDescent="0.25">
      <c r="A240" s="3" t="s">
        <v>0</v>
      </c>
      <c r="B240" s="154">
        <v>4529</v>
      </c>
      <c r="C240" s="154">
        <v>5128</v>
      </c>
      <c r="D240" s="205">
        <v>5656</v>
      </c>
      <c r="E240" s="154">
        <v>5270</v>
      </c>
      <c r="F240" s="154">
        <v>5779</v>
      </c>
      <c r="G240" s="205">
        <v>6827.9419531249978</v>
      </c>
      <c r="H240" s="154">
        <v>7067</v>
      </c>
      <c r="I240" s="154">
        <v>6473</v>
      </c>
      <c r="J240" s="154">
        <v>5839</v>
      </c>
      <c r="K240" s="154">
        <v>5790</v>
      </c>
      <c r="L240" s="154">
        <v>5768</v>
      </c>
      <c r="M240" s="205">
        <v>5274.0788750000002</v>
      </c>
    </row>
    <row r="241" spans="1:15" ht="15" customHeight="1" x14ac:dyDescent="0.25">
      <c r="A241" s="3" t="s">
        <v>1</v>
      </c>
      <c r="B241" s="154">
        <v>2489</v>
      </c>
      <c r="C241" s="154">
        <v>2482</v>
      </c>
      <c r="D241" s="205">
        <v>2608</v>
      </c>
      <c r="E241" s="154">
        <v>2821</v>
      </c>
      <c r="F241" s="154">
        <v>2844</v>
      </c>
      <c r="G241" s="205">
        <v>3078.8737343749999</v>
      </c>
      <c r="H241" s="154">
        <v>2841</v>
      </c>
      <c r="I241" s="154">
        <v>2696</v>
      </c>
      <c r="J241" s="154">
        <v>2408</v>
      </c>
      <c r="K241" s="154">
        <v>2633</v>
      </c>
      <c r="L241" s="154">
        <v>2599</v>
      </c>
      <c r="M241" s="205">
        <v>2471.370203125</v>
      </c>
    </row>
    <row r="242" spans="1:15" ht="15" customHeight="1" x14ac:dyDescent="0.25">
      <c r="A242" s="25" t="s">
        <v>71</v>
      </c>
      <c r="B242" s="154">
        <v>1509</v>
      </c>
      <c r="C242" s="154">
        <v>1587</v>
      </c>
      <c r="D242" s="205">
        <v>1730</v>
      </c>
      <c r="E242" s="154">
        <v>1821</v>
      </c>
      <c r="F242" s="154">
        <v>1804</v>
      </c>
      <c r="G242" s="205">
        <v>1796.1765312499983</v>
      </c>
      <c r="H242" s="154">
        <v>1715</v>
      </c>
      <c r="I242" s="154">
        <v>1667</v>
      </c>
      <c r="J242" s="154">
        <v>1609</v>
      </c>
      <c r="K242" s="154">
        <v>1585</v>
      </c>
      <c r="L242" s="154">
        <v>1574</v>
      </c>
      <c r="M242" s="205">
        <v>1571</v>
      </c>
      <c r="O242" s="109"/>
    </row>
    <row r="243" spans="1:15" ht="15" customHeight="1" x14ac:dyDescent="0.25">
      <c r="A243" s="3" t="s">
        <v>2</v>
      </c>
      <c r="B243" s="154">
        <v>834</v>
      </c>
      <c r="C243" s="154">
        <v>928</v>
      </c>
      <c r="D243" s="205">
        <v>1010</v>
      </c>
      <c r="E243" s="154">
        <v>1008</v>
      </c>
      <c r="F243" s="154">
        <v>998</v>
      </c>
      <c r="G243" s="205">
        <v>1042.0837031249998</v>
      </c>
      <c r="H243" s="154">
        <v>1011</v>
      </c>
      <c r="I243" s="154">
        <v>913</v>
      </c>
      <c r="J243" s="154">
        <v>792</v>
      </c>
      <c r="K243" s="154">
        <v>734</v>
      </c>
      <c r="L243" s="154">
        <v>725</v>
      </c>
      <c r="M243" s="205">
        <v>705</v>
      </c>
    </row>
    <row r="244" spans="1:15" ht="15" customHeight="1" x14ac:dyDescent="0.25">
      <c r="A244" s="3" t="s">
        <v>3</v>
      </c>
      <c r="B244" s="154">
        <v>1002</v>
      </c>
      <c r="C244" s="154">
        <v>1053</v>
      </c>
      <c r="D244" s="205">
        <v>1084</v>
      </c>
      <c r="E244" s="154">
        <v>1148</v>
      </c>
      <c r="F244" s="154">
        <v>1048</v>
      </c>
      <c r="G244" s="205">
        <v>1106.4073906250003</v>
      </c>
      <c r="H244" s="154">
        <v>1029</v>
      </c>
      <c r="I244" s="154">
        <v>1084</v>
      </c>
      <c r="J244" s="154">
        <v>1009</v>
      </c>
      <c r="K244" s="154">
        <v>1006</v>
      </c>
      <c r="L244" s="154">
        <v>1035</v>
      </c>
      <c r="M244" s="205">
        <v>992</v>
      </c>
    </row>
    <row r="245" spans="1:15" ht="15" customHeight="1" x14ac:dyDescent="0.25">
      <c r="A245" s="25" t="s">
        <v>70</v>
      </c>
      <c r="B245" s="154">
        <v>362</v>
      </c>
      <c r="C245" s="154">
        <v>368</v>
      </c>
      <c r="D245" s="205">
        <v>396</v>
      </c>
      <c r="E245" s="154">
        <v>449</v>
      </c>
      <c r="F245" s="154">
        <v>451</v>
      </c>
      <c r="G245" s="205">
        <v>471</v>
      </c>
      <c r="H245" s="154">
        <v>418</v>
      </c>
      <c r="I245" s="154">
        <v>394</v>
      </c>
      <c r="J245" s="154">
        <v>360</v>
      </c>
      <c r="K245" s="154">
        <v>334</v>
      </c>
      <c r="L245" s="154">
        <v>334</v>
      </c>
      <c r="M245" s="205">
        <v>317.29884375</v>
      </c>
    </row>
    <row r="246" spans="1:15" ht="15" customHeight="1" x14ac:dyDescent="0.25">
      <c r="A246" s="26" t="s">
        <v>13</v>
      </c>
      <c r="B246" s="201">
        <v>10724</v>
      </c>
      <c r="C246" s="201">
        <v>11547</v>
      </c>
      <c r="D246" s="170">
        <v>12484</v>
      </c>
      <c r="E246" s="170">
        <v>12516</v>
      </c>
      <c r="F246" s="170">
        <v>12924</v>
      </c>
      <c r="G246" s="170">
        <v>14323</v>
      </c>
      <c r="H246" s="170">
        <v>14081</v>
      </c>
      <c r="I246" s="170">
        <v>13226</v>
      </c>
      <c r="J246" s="170">
        <v>12018</v>
      </c>
      <c r="K246" s="170">
        <v>12083</v>
      </c>
      <c r="L246" s="170">
        <v>12034</v>
      </c>
      <c r="M246" s="170">
        <v>11330.767750000001</v>
      </c>
    </row>
    <row r="247" spans="1:15" ht="15" customHeight="1" x14ac:dyDescent="0.25">
      <c r="A247" s="26"/>
    </row>
    <row r="248" spans="1:15" ht="15" customHeight="1" x14ac:dyDescent="0.25">
      <c r="A248" s="3"/>
    </row>
    <row r="249" spans="1:15" ht="15" customHeight="1" thickBot="1" x14ac:dyDescent="0.3">
      <c r="A249" s="3"/>
      <c r="B249" s="317" t="s">
        <v>895</v>
      </c>
      <c r="C249" s="317"/>
      <c r="D249" s="317"/>
      <c r="E249" s="317"/>
      <c r="F249" s="317"/>
      <c r="G249" s="317"/>
      <c r="H249" s="317"/>
      <c r="I249" s="317"/>
      <c r="J249" s="317"/>
      <c r="K249" s="317"/>
      <c r="L249" s="317"/>
      <c r="M249" s="317"/>
    </row>
    <row r="250" spans="1:15" ht="15" customHeight="1" x14ac:dyDescent="0.25">
      <c r="A250" s="3"/>
      <c r="B250" s="186">
        <v>41275</v>
      </c>
      <c r="C250" s="187">
        <v>41316</v>
      </c>
      <c r="D250" s="187">
        <v>41344</v>
      </c>
      <c r="E250" s="187">
        <v>41375</v>
      </c>
      <c r="F250" s="187">
        <v>41405</v>
      </c>
      <c r="G250" s="187">
        <v>41436</v>
      </c>
      <c r="H250" s="187">
        <v>41466</v>
      </c>
      <c r="I250" s="187">
        <v>41497</v>
      </c>
      <c r="J250" s="187">
        <v>41528</v>
      </c>
      <c r="K250" s="187">
        <v>41558</v>
      </c>
      <c r="L250" s="187">
        <v>41589</v>
      </c>
      <c r="M250" s="188">
        <v>41619</v>
      </c>
    </row>
    <row r="251" spans="1:15" ht="15" customHeight="1" x14ac:dyDescent="0.25">
      <c r="A251" s="3" t="s">
        <v>0</v>
      </c>
      <c r="B251" s="9">
        <v>0.48699999999999999</v>
      </c>
      <c r="C251" s="172">
        <v>0.47218994459843489</v>
      </c>
      <c r="D251" s="9">
        <v>0.46800000000000003</v>
      </c>
      <c r="E251" s="9">
        <v>0.46800000000000003</v>
      </c>
      <c r="F251" s="172">
        <v>0.46536629954520692</v>
      </c>
      <c r="G251" s="9">
        <v>0.45500000000000002</v>
      </c>
      <c r="H251" s="9">
        <v>0.46100000000000002</v>
      </c>
      <c r="I251" s="9">
        <v>0.46600000000000003</v>
      </c>
      <c r="J251" s="9">
        <v>0.48399999999999999</v>
      </c>
      <c r="K251" s="9">
        <v>0.48199999999999998</v>
      </c>
      <c r="L251" s="9">
        <v>0.49916165674605045</v>
      </c>
      <c r="M251" s="9">
        <v>0.504</v>
      </c>
    </row>
    <row r="252" spans="1:15" ht="15" customHeight="1" x14ac:dyDescent="0.25">
      <c r="A252" s="3" t="s">
        <v>1</v>
      </c>
      <c r="B252" s="9">
        <v>0.70799999999999996</v>
      </c>
      <c r="C252" s="172">
        <v>0.69808893310198561</v>
      </c>
      <c r="D252" s="9">
        <v>0.69099999999999995</v>
      </c>
      <c r="E252" s="9">
        <v>0.69299999999999995</v>
      </c>
      <c r="F252" s="172">
        <v>0.70135520887795422</v>
      </c>
      <c r="G252" s="9">
        <v>0.71399999999999997</v>
      </c>
      <c r="H252" s="9">
        <v>0.71699999999999997</v>
      </c>
      <c r="I252" s="9">
        <v>0.71099999999999997</v>
      </c>
      <c r="J252" s="9">
        <v>0.69499999999999995</v>
      </c>
      <c r="K252" s="9">
        <v>0.68200000000000005</v>
      </c>
      <c r="L252" s="9">
        <v>0.68882977085280517</v>
      </c>
      <c r="M252" s="9">
        <v>0.70199999999999996</v>
      </c>
    </row>
    <row r="253" spans="1:15" ht="15" customHeight="1" x14ac:dyDescent="0.25">
      <c r="A253" s="25" t="s">
        <v>71</v>
      </c>
      <c r="B253" s="9">
        <v>1.4850000000000001</v>
      </c>
      <c r="C253" s="172">
        <v>1.4489156384905957</v>
      </c>
      <c r="D253" s="9">
        <v>1.39</v>
      </c>
      <c r="E253" s="9">
        <v>1.3180000000000001</v>
      </c>
      <c r="F253" s="172">
        <v>1.2784531454645625</v>
      </c>
      <c r="G253" s="9">
        <v>1.26</v>
      </c>
      <c r="H253" s="9">
        <v>1.27</v>
      </c>
      <c r="I253" s="9">
        <v>1.282</v>
      </c>
      <c r="J253" s="9">
        <v>1.3</v>
      </c>
      <c r="K253" s="9">
        <v>1.292</v>
      </c>
      <c r="L253" s="9">
        <v>1.3013017378435687</v>
      </c>
      <c r="M253" s="9">
        <v>1.2789999999999999</v>
      </c>
    </row>
    <row r="254" spans="1:15" ht="15" customHeight="1" x14ac:dyDescent="0.25">
      <c r="A254" s="3" t="s">
        <v>2</v>
      </c>
      <c r="B254" s="9">
        <v>0.83399999999999996</v>
      </c>
      <c r="C254" s="172">
        <v>0.84969431505960402</v>
      </c>
      <c r="D254" s="9">
        <v>0.84799999999999998</v>
      </c>
      <c r="E254" s="9">
        <v>0.86799999999999999</v>
      </c>
      <c r="F254" s="172">
        <v>0.85428135571031782</v>
      </c>
      <c r="G254" s="9">
        <v>0.82599999999999996</v>
      </c>
      <c r="H254" s="9">
        <v>0.80600000000000005</v>
      </c>
      <c r="I254" s="9">
        <v>0.80800000000000005</v>
      </c>
      <c r="J254" s="9">
        <v>0.81899999999999995</v>
      </c>
      <c r="K254" s="9">
        <v>0.82299999999999995</v>
      </c>
      <c r="L254" s="9">
        <v>0.83338151999730936</v>
      </c>
      <c r="M254" s="9">
        <v>0.83499999999999996</v>
      </c>
    </row>
    <row r="255" spans="1:15" ht="15" customHeight="1" x14ac:dyDescent="0.25">
      <c r="A255" s="3" t="s">
        <v>3</v>
      </c>
      <c r="B255" s="9">
        <v>1.3089999999999999</v>
      </c>
      <c r="C255" s="172">
        <v>1.3050116758870896</v>
      </c>
      <c r="D255" s="9">
        <v>1.3180000000000001</v>
      </c>
      <c r="E255" s="9">
        <v>1.337</v>
      </c>
      <c r="F255" s="172">
        <v>1.359902012573309</v>
      </c>
      <c r="G255" s="9">
        <v>1.3779999999999999</v>
      </c>
      <c r="H255" s="9">
        <v>1.383</v>
      </c>
      <c r="I255" s="9">
        <v>1.357</v>
      </c>
      <c r="J255" s="9">
        <v>1.323</v>
      </c>
      <c r="K255" s="9">
        <v>1.292</v>
      </c>
      <c r="L255" s="9">
        <v>1.3086201734739784</v>
      </c>
      <c r="M255" s="9">
        <v>1.327</v>
      </c>
    </row>
    <row r="256" spans="1:15" ht="15" customHeight="1" x14ac:dyDescent="0.25">
      <c r="A256" s="25" t="s">
        <v>70</v>
      </c>
      <c r="B256" s="9">
        <v>1.6779999999999999</v>
      </c>
      <c r="C256" s="172">
        <v>1.6639999999999999</v>
      </c>
      <c r="D256" s="9">
        <v>1.6559999999999999</v>
      </c>
      <c r="E256" s="9">
        <v>1.6319999999999999</v>
      </c>
      <c r="F256" s="172">
        <v>1.6302468788504429</v>
      </c>
      <c r="G256" s="9">
        <v>1.613</v>
      </c>
      <c r="H256" s="9">
        <v>1.6240000000000001</v>
      </c>
      <c r="I256" s="9">
        <v>1.623</v>
      </c>
      <c r="J256" s="9">
        <v>1.6259999999999999</v>
      </c>
      <c r="K256" s="9">
        <v>1.6379999999999999</v>
      </c>
      <c r="L256" s="9">
        <v>1.6597632922169956</v>
      </c>
      <c r="M256" s="9">
        <v>1.6819999999999999</v>
      </c>
    </row>
    <row r="257" spans="1:14" ht="15" customHeight="1" x14ac:dyDescent="0.25">
      <c r="A257" s="27" t="s">
        <v>13</v>
      </c>
      <c r="B257" s="171">
        <v>0.82299999999999995</v>
      </c>
      <c r="C257" s="171">
        <v>0.79928288777734802</v>
      </c>
      <c r="D257" s="171">
        <v>0.78500000000000003</v>
      </c>
      <c r="E257" s="171">
        <v>0.79600000000000004</v>
      </c>
      <c r="F257" s="171">
        <v>0.77399377845249762</v>
      </c>
      <c r="G257" s="171">
        <v>0.748</v>
      </c>
      <c r="H257" s="171">
        <v>0.73799999999999999</v>
      </c>
      <c r="I257" s="171">
        <v>0.75</v>
      </c>
      <c r="J257" s="171">
        <v>0.76200000000000001</v>
      </c>
      <c r="K257" s="171">
        <v>0.752</v>
      </c>
      <c r="L257" s="171">
        <v>0.76699004342976818</v>
      </c>
      <c r="M257" s="171">
        <v>0.78</v>
      </c>
    </row>
    <row r="258" spans="1:14" ht="15" customHeight="1" x14ac:dyDescent="0.25">
      <c r="A258" s="27"/>
    </row>
    <row r="259" spans="1:14" ht="15" customHeight="1" x14ac:dyDescent="0.25">
      <c r="A259" s="3"/>
      <c r="E259" s="109"/>
      <c r="N259" s="207"/>
    </row>
    <row r="260" spans="1:14" ht="15" customHeight="1" thickBot="1" x14ac:dyDescent="0.3">
      <c r="A260" s="3"/>
      <c r="B260" s="317" t="s">
        <v>668</v>
      </c>
      <c r="C260" s="317"/>
      <c r="D260" s="317"/>
      <c r="E260" s="317"/>
      <c r="F260" s="317"/>
      <c r="G260" s="317"/>
      <c r="H260" s="317"/>
      <c r="I260" s="317"/>
      <c r="J260" s="317"/>
      <c r="K260" s="317"/>
      <c r="L260" s="317"/>
      <c r="M260" s="317"/>
      <c r="N260" s="207"/>
    </row>
    <row r="261" spans="1:14" ht="15" customHeight="1" x14ac:dyDescent="0.25">
      <c r="A261" s="3"/>
      <c r="B261" s="186">
        <v>41275</v>
      </c>
      <c r="C261" s="187">
        <v>41316</v>
      </c>
      <c r="D261" s="187">
        <v>41344</v>
      </c>
      <c r="E261" s="187">
        <v>41375</v>
      </c>
      <c r="F261" s="187">
        <v>41405</v>
      </c>
      <c r="G261" s="187">
        <v>41436</v>
      </c>
      <c r="H261" s="187">
        <v>41466</v>
      </c>
      <c r="I261" s="187">
        <v>41497</v>
      </c>
      <c r="J261" s="187">
        <v>41528</v>
      </c>
      <c r="K261" s="187">
        <v>41558</v>
      </c>
      <c r="L261" s="187">
        <v>41589</v>
      </c>
      <c r="M261" s="188">
        <v>41619</v>
      </c>
      <c r="N261" s="207"/>
    </row>
    <row r="262" spans="1:14" ht="15" customHeight="1" x14ac:dyDescent="0.25">
      <c r="A262" s="3" t="s">
        <v>33</v>
      </c>
      <c r="B262" s="154">
        <v>9919</v>
      </c>
      <c r="C262" s="154">
        <v>12001</v>
      </c>
      <c r="D262" s="205">
        <v>10908</v>
      </c>
      <c r="E262" s="154">
        <v>10096</v>
      </c>
      <c r="F262" s="154">
        <v>12872</v>
      </c>
      <c r="G262" s="205">
        <v>14599</v>
      </c>
      <c r="H262" s="154">
        <v>9236</v>
      </c>
      <c r="I262" s="154">
        <v>10402</v>
      </c>
      <c r="J262" s="154">
        <v>11034</v>
      </c>
      <c r="K262" s="154">
        <v>9503</v>
      </c>
      <c r="L262" s="154">
        <v>10481</v>
      </c>
      <c r="M262" s="154">
        <v>9243</v>
      </c>
      <c r="N262" s="207"/>
    </row>
    <row r="263" spans="1:14" ht="15" customHeight="1" x14ac:dyDescent="0.25">
      <c r="A263" s="3" t="s">
        <v>34</v>
      </c>
      <c r="B263" s="154">
        <v>884</v>
      </c>
      <c r="C263" s="154">
        <v>941</v>
      </c>
      <c r="D263" s="205">
        <v>834</v>
      </c>
      <c r="E263" s="154">
        <v>749</v>
      </c>
      <c r="F263" s="154">
        <v>1180</v>
      </c>
      <c r="G263" s="205">
        <v>1508</v>
      </c>
      <c r="H263" s="154">
        <v>1025</v>
      </c>
      <c r="I263" s="154">
        <v>1195</v>
      </c>
      <c r="J263" s="154">
        <v>1312</v>
      </c>
      <c r="K263" s="154">
        <v>966</v>
      </c>
      <c r="L263" s="154">
        <v>966</v>
      </c>
      <c r="M263" s="154">
        <v>938</v>
      </c>
      <c r="N263" s="207"/>
    </row>
    <row r="264" spans="1:14" ht="15" customHeight="1" x14ac:dyDescent="0.25">
      <c r="A264" s="3" t="s">
        <v>19</v>
      </c>
      <c r="B264" s="154">
        <v>232</v>
      </c>
      <c r="C264" s="154">
        <v>339</v>
      </c>
      <c r="D264" s="205">
        <v>259</v>
      </c>
      <c r="E264" s="154">
        <v>239</v>
      </c>
      <c r="F264" s="154">
        <v>264</v>
      </c>
      <c r="G264" s="205">
        <v>420</v>
      </c>
      <c r="H264" s="154">
        <v>271</v>
      </c>
      <c r="I264" s="154">
        <v>319</v>
      </c>
      <c r="J264" s="154">
        <v>357</v>
      </c>
      <c r="K264" s="154">
        <v>254</v>
      </c>
      <c r="L264" s="154">
        <v>278</v>
      </c>
      <c r="M264" s="154">
        <v>308</v>
      </c>
      <c r="N264" s="208"/>
    </row>
    <row r="265" spans="1:14" ht="15" customHeight="1" x14ac:dyDescent="0.25">
      <c r="A265" s="26" t="s">
        <v>35</v>
      </c>
      <c r="B265" s="201">
        <v>11035</v>
      </c>
      <c r="C265" s="201">
        <v>13281</v>
      </c>
      <c r="D265" s="170">
        <v>12002</v>
      </c>
      <c r="E265" s="201">
        <v>11085</v>
      </c>
      <c r="F265" s="201">
        <v>14316</v>
      </c>
      <c r="G265" s="170">
        <v>16527</v>
      </c>
      <c r="H265" s="201">
        <v>10532</v>
      </c>
      <c r="I265" s="201">
        <v>11915</v>
      </c>
      <c r="J265" s="201">
        <v>12703</v>
      </c>
      <c r="K265" s="201">
        <v>10723</v>
      </c>
      <c r="L265" s="201">
        <v>11724</v>
      </c>
      <c r="M265" s="201">
        <v>10489</v>
      </c>
      <c r="N265" s="209"/>
    </row>
    <row r="266" spans="1:14" ht="15" customHeight="1" x14ac:dyDescent="0.25">
      <c r="A266" s="3" t="s">
        <v>10</v>
      </c>
      <c r="B266" s="154">
        <v>394</v>
      </c>
      <c r="C266" s="154">
        <v>398</v>
      </c>
      <c r="D266" s="205">
        <v>455</v>
      </c>
      <c r="E266" s="154">
        <v>481</v>
      </c>
      <c r="F266" s="154">
        <v>391</v>
      </c>
      <c r="G266" s="205">
        <v>406</v>
      </c>
      <c r="H266" s="154">
        <v>331</v>
      </c>
      <c r="I266" s="154">
        <v>303</v>
      </c>
      <c r="J266" s="154">
        <v>364</v>
      </c>
      <c r="K266" s="154">
        <v>374</v>
      </c>
      <c r="L266" s="154">
        <v>355</v>
      </c>
      <c r="M266" s="154">
        <v>384</v>
      </c>
    </row>
    <row r="267" spans="1:14" ht="15" customHeight="1" x14ac:dyDescent="0.25">
      <c r="A267" s="27" t="s">
        <v>32</v>
      </c>
      <c r="B267" s="201">
        <v>11429</v>
      </c>
      <c r="C267" s="201">
        <v>13678</v>
      </c>
      <c r="D267" s="170">
        <v>12458</v>
      </c>
      <c r="E267" s="170">
        <v>11566</v>
      </c>
      <c r="F267" s="170">
        <v>14707</v>
      </c>
      <c r="G267" s="170">
        <v>16933</v>
      </c>
      <c r="H267" s="170">
        <v>10863</v>
      </c>
      <c r="I267" s="170">
        <v>12218</v>
      </c>
      <c r="J267" s="170">
        <v>13067</v>
      </c>
      <c r="K267" s="170">
        <v>11097</v>
      </c>
      <c r="L267" s="170">
        <v>12079</v>
      </c>
      <c r="M267" s="170">
        <v>10873</v>
      </c>
    </row>
    <row r="268" spans="1:14" ht="15" customHeight="1" x14ac:dyDescent="0.25">
      <c r="A268" s="27"/>
      <c r="B268" s="178"/>
      <c r="C268" s="178"/>
      <c r="D268" s="178"/>
      <c r="E268" s="178"/>
      <c r="F268" s="178"/>
      <c r="G268" s="178"/>
      <c r="H268" s="178"/>
      <c r="I268" s="202"/>
      <c r="J268" s="178"/>
      <c r="K268" s="178"/>
      <c r="L268" s="178"/>
      <c r="M268" s="178"/>
    </row>
    <row r="269" spans="1:14" ht="15" customHeight="1" thickBot="1" x14ac:dyDescent="0.3">
      <c r="A269" s="3"/>
      <c r="B269" s="317" t="s">
        <v>669</v>
      </c>
      <c r="C269" s="317"/>
      <c r="D269" s="317"/>
      <c r="E269" s="317"/>
      <c r="F269" s="317"/>
      <c r="G269" s="317"/>
      <c r="H269" s="317"/>
      <c r="I269" s="317"/>
      <c r="J269" s="317"/>
      <c r="K269" s="317"/>
      <c r="L269" s="317"/>
      <c r="M269" s="317"/>
    </row>
    <row r="270" spans="1:14" ht="15" customHeight="1" x14ac:dyDescent="0.25">
      <c r="A270" s="3"/>
      <c r="B270" s="186">
        <v>41275</v>
      </c>
      <c r="C270" s="187">
        <v>41316</v>
      </c>
      <c r="D270" s="187">
        <v>41344</v>
      </c>
      <c r="E270" s="187">
        <v>41375</v>
      </c>
      <c r="F270" s="187">
        <v>41405</v>
      </c>
      <c r="G270" s="187">
        <v>41436</v>
      </c>
      <c r="H270" s="187">
        <v>41466</v>
      </c>
      <c r="I270" s="187">
        <v>41497</v>
      </c>
      <c r="J270" s="187">
        <v>41528</v>
      </c>
      <c r="K270" s="187">
        <v>41558</v>
      </c>
      <c r="L270" s="187">
        <v>41589</v>
      </c>
      <c r="M270" s="188">
        <v>41619</v>
      </c>
    </row>
    <row r="271" spans="1:14" ht="15" customHeight="1" x14ac:dyDescent="0.25">
      <c r="A271" s="3" t="s">
        <v>31</v>
      </c>
      <c r="B271" s="9">
        <v>0.76300000000000001</v>
      </c>
      <c r="C271" s="172">
        <v>0.7421215368838</v>
      </c>
      <c r="D271" s="9">
        <v>0.73</v>
      </c>
      <c r="E271" s="9">
        <v>0.747</v>
      </c>
      <c r="F271" s="172">
        <v>0.73074933866376368</v>
      </c>
      <c r="G271" s="9">
        <v>0.71</v>
      </c>
      <c r="H271" s="9">
        <v>0.70199999999999996</v>
      </c>
      <c r="I271" s="9">
        <v>0.71299999999999997</v>
      </c>
      <c r="J271" s="9">
        <v>0.72299999999999998</v>
      </c>
      <c r="K271" s="9">
        <v>0.71399999999999997</v>
      </c>
      <c r="L271" s="9">
        <v>0.72755347167054729</v>
      </c>
      <c r="M271" s="215"/>
    </row>
    <row r="272" spans="1:14" ht="15" customHeight="1" x14ac:dyDescent="0.25">
      <c r="A272" s="3" t="s">
        <v>10</v>
      </c>
      <c r="B272" s="9">
        <v>2.585</v>
      </c>
      <c r="C272" s="172">
        <v>2.5565707896951722</v>
      </c>
      <c r="D272" s="9">
        <v>2.36</v>
      </c>
      <c r="E272" s="9">
        <v>2.13</v>
      </c>
      <c r="F272" s="172">
        <v>1.9948964676289473</v>
      </c>
      <c r="G272" s="9">
        <v>1.9690000000000001</v>
      </c>
      <c r="H272" s="9">
        <v>2.044</v>
      </c>
      <c r="I272" s="9">
        <v>2.11</v>
      </c>
      <c r="J272" s="9">
        <v>2.15</v>
      </c>
      <c r="K272" s="9">
        <v>2.0459999999999998</v>
      </c>
      <c r="L272" s="9">
        <v>2.0286763107587822</v>
      </c>
      <c r="M272" s="215"/>
    </row>
    <row r="273" spans="1:26" ht="15" customHeight="1" x14ac:dyDescent="0.25">
      <c r="A273" s="27" t="s">
        <v>32</v>
      </c>
      <c r="B273" s="171">
        <v>0.82299999999999995</v>
      </c>
      <c r="C273" s="171">
        <v>0.7992836376761866</v>
      </c>
      <c r="D273" s="171">
        <v>0.78500000000000003</v>
      </c>
      <c r="E273" s="171">
        <v>0.79600000000000004</v>
      </c>
      <c r="F273" s="171">
        <v>0.7739938776400308</v>
      </c>
      <c r="G273" s="171">
        <v>0.748</v>
      </c>
      <c r="H273" s="171">
        <v>0.73799999999999999</v>
      </c>
      <c r="I273" s="171">
        <v>0.75</v>
      </c>
      <c r="J273" s="171">
        <v>0.76200000000000001</v>
      </c>
      <c r="K273" s="171">
        <v>0.752</v>
      </c>
      <c r="L273" s="171">
        <v>0.76699004342976829</v>
      </c>
      <c r="M273" s="171">
        <v>0.78</v>
      </c>
    </row>
    <row r="274" spans="1:26" ht="28.5" customHeight="1" x14ac:dyDescent="0.25">
      <c r="A274" s="319" t="s">
        <v>674</v>
      </c>
      <c r="B274" s="319"/>
      <c r="C274" s="319"/>
      <c r="D274" s="319"/>
      <c r="E274" s="319"/>
      <c r="F274" s="319"/>
      <c r="G274" s="319"/>
      <c r="H274" s="319"/>
      <c r="I274" s="319"/>
      <c r="J274" s="319"/>
      <c r="K274" s="319"/>
      <c r="L274" s="319"/>
      <c r="M274" s="319"/>
    </row>
    <row r="275" spans="1:26" ht="6" customHeight="1" x14ac:dyDescent="0.25"/>
    <row r="276" spans="1:26" ht="9.75" customHeight="1" x14ac:dyDescent="0.25"/>
    <row r="277" spans="1:26" ht="15" customHeight="1" x14ac:dyDescent="0.25">
      <c r="A277" s="179">
        <v>2012</v>
      </c>
      <c r="B277" s="320" t="s">
        <v>664</v>
      </c>
      <c r="C277" s="320"/>
      <c r="D277" s="320"/>
      <c r="E277" s="320"/>
      <c r="F277" s="320"/>
      <c r="G277" s="320"/>
      <c r="H277" s="320"/>
      <c r="I277" s="320"/>
      <c r="J277" s="320"/>
      <c r="K277" s="320"/>
      <c r="L277" s="320"/>
      <c r="M277" s="320"/>
    </row>
    <row r="278" spans="1:26" ht="15" customHeight="1" x14ac:dyDescent="0.25">
      <c r="A278" s="8" t="s">
        <v>72</v>
      </c>
      <c r="B278" s="92">
        <v>20</v>
      </c>
      <c r="C278" s="92">
        <v>20</v>
      </c>
      <c r="D278" s="92">
        <v>22</v>
      </c>
      <c r="E278" s="92">
        <v>21</v>
      </c>
      <c r="F278" s="92">
        <v>22</v>
      </c>
      <c r="G278" s="92">
        <v>21</v>
      </c>
      <c r="H278" s="92">
        <v>21</v>
      </c>
      <c r="I278" s="92">
        <v>23</v>
      </c>
      <c r="J278" s="92">
        <v>19</v>
      </c>
      <c r="K278" s="92">
        <v>23</v>
      </c>
      <c r="L278" s="92">
        <v>21</v>
      </c>
      <c r="M278" s="92">
        <v>20</v>
      </c>
    </row>
    <row r="279" spans="1:26" ht="15" customHeight="1" thickBot="1" x14ac:dyDescent="0.3">
      <c r="A279" s="3"/>
      <c r="B279" s="317" t="s">
        <v>665</v>
      </c>
      <c r="C279" s="317"/>
      <c r="D279" s="317"/>
      <c r="E279" s="317"/>
      <c r="F279" s="317"/>
      <c r="G279" s="317"/>
      <c r="H279" s="317"/>
      <c r="I279" s="317"/>
      <c r="J279" s="317"/>
      <c r="K279" s="317"/>
      <c r="L279" s="317"/>
      <c r="M279" s="317"/>
    </row>
    <row r="280" spans="1:26" ht="15" customHeight="1" x14ac:dyDescent="0.25">
      <c r="A280" s="3"/>
      <c r="B280" s="186">
        <v>40909</v>
      </c>
      <c r="C280" s="187">
        <v>40950</v>
      </c>
      <c r="D280" s="187">
        <v>40979</v>
      </c>
      <c r="E280" s="187">
        <v>41010</v>
      </c>
      <c r="F280" s="187">
        <v>41040</v>
      </c>
      <c r="G280" s="187">
        <v>41071</v>
      </c>
      <c r="H280" s="187">
        <v>41101</v>
      </c>
      <c r="I280" s="187">
        <v>41132</v>
      </c>
      <c r="J280" s="187">
        <v>41163</v>
      </c>
      <c r="K280" s="187">
        <v>41193</v>
      </c>
      <c r="L280" s="187">
        <v>41224</v>
      </c>
      <c r="M280" s="188">
        <v>41254</v>
      </c>
    </row>
    <row r="281" spans="1:26" ht="15" customHeight="1" x14ac:dyDescent="0.25">
      <c r="A281" s="3" t="s">
        <v>0</v>
      </c>
      <c r="B281" s="154">
        <v>5202</v>
      </c>
      <c r="C281" s="154">
        <v>5991</v>
      </c>
      <c r="D281" s="154">
        <v>5643</v>
      </c>
      <c r="E281" s="154">
        <v>4351</v>
      </c>
      <c r="F281" s="154">
        <v>5959</v>
      </c>
      <c r="G281" s="154">
        <v>5059</v>
      </c>
      <c r="H281" s="154">
        <v>3886</v>
      </c>
      <c r="I281" s="154">
        <v>4700</v>
      </c>
      <c r="J281" s="154">
        <v>4983</v>
      </c>
      <c r="K281" s="154">
        <v>4050</v>
      </c>
      <c r="L281" s="154">
        <v>4574</v>
      </c>
      <c r="M281" s="154">
        <v>3642</v>
      </c>
    </row>
    <row r="282" spans="1:26" ht="25.5" customHeight="1" x14ac:dyDescent="0.25">
      <c r="A282" s="3" t="s">
        <v>1</v>
      </c>
      <c r="B282" s="154">
        <v>2227</v>
      </c>
      <c r="C282" s="154">
        <v>2201</v>
      </c>
      <c r="D282" s="154">
        <v>2710</v>
      </c>
      <c r="E282" s="154">
        <v>2350</v>
      </c>
      <c r="F282" s="154">
        <v>2948</v>
      </c>
      <c r="G282" s="154">
        <v>3458</v>
      </c>
      <c r="H282" s="154">
        <v>2486</v>
      </c>
      <c r="I282" s="154">
        <v>1981</v>
      </c>
      <c r="J282" s="154">
        <v>2783</v>
      </c>
      <c r="K282" s="154">
        <v>2263</v>
      </c>
      <c r="L282" s="154">
        <v>2685</v>
      </c>
      <c r="M282" s="154">
        <v>2682</v>
      </c>
    </row>
    <row r="283" spans="1:26" ht="22.5" customHeight="1" x14ac:dyDescent="0.25">
      <c r="A283" s="25" t="s">
        <v>71</v>
      </c>
      <c r="B283" s="154">
        <v>2024</v>
      </c>
      <c r="C283" s="154">
        <v>2143</v>
      </c>
      <c r="D283" s="154">
        <v>1714</v>
      </c>
      <c r="E283" s="154">
        <v>1613</v>
      </c>
      <c r="F283" s="154">
        <v>1813</v>
      </c>
      <c r="G283" s="154">
        <v>1788</v>
      </c>
      <c r="H283" s="154">
        <v>1540</v>
      </c>
      <c r="I283" s="154">
        <v>1570</v>
      </c>
      <c r="J283" s="154">
        <v>1669</v>
      </c>
      <c r="K283" s="154">
        <v>1608</v>
      </c>
      <c r="L283" s="154">
        <v>1505</v>
      </c>
      <c r="M283" s="154">
        <v>1334</v>
      </c>
    </row>
    <row r="284" spans="1:26" x14ac:dyDescent="0.25">
      <c r="A284" s="3" t="s">
        <v>2</v>
      </c>
      <c r="B284" s="154">
        <v>744</v>
      </c>
      <c r="C284" s="154">
        <v>848</v>
      </c>
      <c r="D284" s="154">
        <v>936</v>
      </c>
      <c r="E284" s="154">
        <v>759</v>
      </c>
      <c r="F284" s="154">
        <v>947</v>
      </c>
      <c r="G284" s="154">
        <v>1054</v>
      </c>
      <c r="H284" s="154">
        <v>801</v>
      </c>
      <c r="I284" s="154">
        <v>731</v>
      </c>
      <c r="J284" s="154">
        <v>1035</v>
      </c>
      <c r="K284" s="154">
        <v>709</v>
      </c>
      <c r="L284" s="154">
        <v>775</v>
      </c>
      <c r="M284" s="154">
        <v>826</v>
      </c>
    </row>
    <row r="285" spans="1:26" x14ac:dyDescent="0.25">
      <c r="A285" s="3" t="s">
        <v>3</v>
      </c>
      <c r="B285" s="154">
        <v>1056</v>
      </c>
      <c r="C285" s="154">
        <v>1191</v>
      </c>
      <c r="D285" s="154">
        <v>1118</v>
      </c>
      <c r="E285" s="154">
        <v>1293</v>
      </c>
      <c r="F285" s="154">
        <v>1175</v>
      </c>
      <c r="G285" s="154">
        <v>1407</v>
      </c>
      <c r="H285" s="154">
        <v>1384</v>
      </c>
      <c r="I285" s="154">
        <v>1047</v>
      </c>
      <c r="J285" s="154">
        <v>1084</v>
      </c>
      <c r="K285" s="154">
        <v>973</v>
      </c>
      <c r="L285" s="154">
        <v>1091</v>
      </c>
      <c r="M285" s="211">
        <v>878</v>
      </c>
    </row>
    <row r="286" spans="1:26" ht="15" customHeight="1" x14ac:dyDescent="0.25">
      <c r="A286" s="25" t="s">
        <v>70</v>
      </c>
      <c r="B286" s="154">
        <v>365</v>
      </c>
      <c r="C286" s="154">
        <v>395</v>
      </c>
      <c r="D286" s="154">
        <v>395</v>
      </c>
      <c r="E286" s="154">
        <v>329</v>
      </c>
      <c r="F286" s="154">
        <v>404</v>
      </c>
      <c r="G286" s="154">
        <v>381</v>
      </c>
      <c r="H286" s="154">
        <v>324</v>
      </c>
      <c r="I286" s="154">
        <v>290</v>
      </c>
      <c r="J286" s="154">
        <v>374</v>
      </c>
      <c r="K286" s="154">
        <v>275</v>
      </c>
      <c r="L286" s="154">
        <v>415</v>
      </c>
      <c r="M286" s="154">
        <v>284</v>
      </c>
    </row>
    <row r="287" spans="1:26" x14ac:dyDescent="0.25">
      <c r="A287" s="26" t="s">
        <v>13</v>
      </c>
      <c r="B287" s="201">
        <v>11619</v>
      </c>
      <c r="C287" s="201">
        <v>12768</v>
      </c>
      <c r="D287" s="201">
        <v>12516</v>
      </c>
      <c r="E287" s="201">
        <v>10694</v>
      </c>
      <c r="F287" s="201">
        <v>13245</v>
      </c>
      <c r="G287" s="201">
        <v>13147</v>
      </c>
      <c r="H287" s="201">
        <v>10421</v>
      </c>
      <c r="I287" s="201">
        <v>10320</v>
      </c>
      <c r="J287" s="201">
        <v>11928</v>
      </c>
      <c r="K287" s="201">
        <v>9878</v>
      </c>
      <c r="L287" s="201">
        <v>11045</v>
      </c>
      <c r="M287" s="201">
        <v>9645</v>
      </c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</row>
    <row r="288" spans="1:26" x14ac:dyDescent="0.25">
      <c r="A288" s="26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</row>
    <row r="289" spans="1:26" x14ac:dyDescent="0.25">
      <c r="A289" s="26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</row>
    <row r="290" spans="1:26" ht="15.75" thickBot="1" x14ac:dyDescent="0.3">
      <c r="A290" s="3"/>
      <c r="B290" s="317" t="s">
        <v>666</v>
      </c>
      <c r="C290" s="317"/>
      <c r="D290" s="317"/>
      <c r="E290" s="317"/>
      <c r="F290" s="317"/>
      <c r="G290" s="317"/>
      <c r="H290" s="317"/>
      <c r="I290" s="317"/>
      <c r="J290" s="317"/>
      <c r="K290" s="317"/>
      <c r="L290" s="317"/>
      <c r="M290" s="317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</row>
    <row r="291" spans="1:26" x14ac:dyDescent="0.25">
      <c r="A291" s="3"/>
      <c r="B291" s="186">
        <v>40909</v>
      </c>
      <c r="C291" s="187">
        <v>40950</v>
      </c>
      <c r="D291" s="187">
        <v>40979</v>
      </c>
      <c r="E291" s="187">
        <v>41010</v>
      </c>
      <c r="F291" s="187">
        <v>41040</v>
      </c>
      <c r="G291" s="187">
        <v>41071</v>
      </c>
      <c r="H291" s="187">
        <v>41101</v>
      </c>
      <c r="I291" s="187">
        <v>41132</v>
      </c>
      <c r="J291" s="187">
        <v>41163</v>
      </c>
      <c r="K291" s="187">
        <v>41193</v>
      </c>
      <c r="L291" s="187">
        <v>41224</v>
      </c>
      <c r="M291" s="188">
        <v>41254</v>
      </c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</row>
    <row r="292" spans="1:26" x14ac:dyDescent="0.25">
      <c r="A292" s="3" t="s">
        <v>0</v>
      </c>
      <c r="B292" s="154">
        <v>4858</v>
      </c>
      <c r="C292" s="154">
        <v>4888</v>
      </c>
      <c r="D292" s="154">
        <v>5613</v>
      </c>
      <c r="E292" s="154">
        <v>5323</v>
      </c>
      <c r="F292" s="154">
        <v>5333</v>
      </c>
      <c r="G292" s="154">
        <v>5136</v>
      </c>
      <c r="H292" s="154">
        <v>4984</v>
      </c>
      <c r="I292" s="154">
        <v>4553</v>
      </c>
      <c r="J292" s="154">
        <v>4514</v>
      </c>
      <c r="K292" s="154">
        <v>4552</v>
      </c>
      <c r="L292" s="154">
        <v>4506</v>
      </c>
      <c r="M292" s="154">
        <v>4094</v>
      </c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</row>
    <row r="293" spans="1:26" x14ac:dyDescent="0.25">
      <c r="A293" s="3" t="s">
        <v>1</v>
      </c>
      <c r="B293" s="154">
        <v>2751</v>
      </c>
      <c r="C293" s="154">
        <v>2419</v>
      </c>
      <c r="D293" s="154">
        <v>2390</v>
      </c>
      <c r="E293" s="154">
        <v>2428</v>
      </c>
      <c r="F293" s="154">
        <v>2674</v>
      </c>
      <c r="G293" s="154">
        <v>2919</v>
      </c>
      <c r="H293" s="154">
        <v>2963</v>
      </c>
      <c r="I293" s="154">
        <v>2621</v>
      </c>
      <c r="J293" s="154">
        <v>2391</v>
      </c>
      <c r="K293" s="154">
        <v>2315</v>
      </c>
      <c r="L293" s="154">
        <v>2560</v>
      </c>
      <c r="M293" s="154">
        <v>2532</v>
      </c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</row>
    <row r="294" spans="1:26" x14ac:dyDescent="0.25">
      <c r="A294" s="25" t="s">
        <v>71</v>
      </c>
      <c r="B294" s="154">
        <v>1749</v>
      </c>
      <c r="C294" s="154">
        <v>1854</v>
      </c>
      <c r="D294" s="154">
        <v>1952</v>
      </c>
      <c r="E294" s="154">
        <v>1816</v>
      </c>
      <c r="F294" s="154">
        <v>1715</v>
      </c>
      <c r="G294" s="154">
        <v>1741</v>
      </c>
      <c r="H294" s="154">
        <v>1716</v>
      </c>
      <c r="I294" s="154">
        <v>1631</v>
      </c>
      <c r="J294" s="154">
        <v>1590</v>
      </c>
      <c r="K294" s="154">
        <v>1613</v>
      </c>
      <c r="L294" s="154">
        <v>1593</v>
      </c>
      <c r="M294" s="154">
        <v>1489</v>
      </c>
    </row>
    <row r="295" spans="1:26" x14ac:dyDescent="0.25">
      <c r="A295" s="3" t="s">
        <v>2</v>
      </c>
      <c r="B295" s="154">
        <v>760</v>
      </c>
      <c r="C295" s="154">
        <v>771</v>
      </c>
      <c r="D295" s="154">
        <v>846</v>
      </c>
      <c r="E295" s="154">
        <v>849</v>
      </c>
      <c r="F295" s="154">
        <v>882</v>
      </c>
      <c r="G295" s="154">
        <v>920</v>
      </c>
      <c r="H295" s="154">
        <v>934</v>
      </c>
      <c r="I295" s="154">
        <v>858</v>
      </c>
      <c r="J295" s="154">
        <v>846</v>
      </c>
      <c r="K295" s="154">
        <v>812</v>
      </c>
      <c r="L295" s="154">
        <v>829</v>
      </c>
      <c r="M295" s="154">
        <v>767</v>
      </c>
    </row>
    <row r="296" spans="1:26" x14ac:dyDescent="0.25">
      <c r="A296" s="3" t="s">
        <v>3</v>
      </c>
      <c r="B296" s="154">
        <v>995</v>
      </c>
      <c r="C296" s="154">
        <v>1019</v>
      </c>
      <c r="D296" s="154">
        <v>1122</v>
      </c>
      <c r="E296" s="154">
        <v>1200</v>
      </c>
      <c r="F296" s="154">
        <v>1194</v>
      </c>
      <c r="G296" s="154">
        <v>1288</v>
      </c>
      <c r="H296" s="154">
        <v>1319</v>
      </c>
      <c r="I296" s="154">
        <v>1272</v>
      </c>
      <c r="J296" s="154">
        <v>1171</v>
      </c>
      <c r="K296" s="154">
        <v>1032</v>
      </c>
      <c r="L296" s="154">
        <v>1045</v>
      </c>
      <c r="M296" s="211">
        <v>982</v>
      </c>
    </row>
    <row r="297" spans="1:26" x14ac:dyDescent="0.25">
      <c r="A297" s="25" t="s">
        <v>70</v>
      </c>
      <c r="B297" s="154">
        <v>335</v>
      </c>
      <c r="C297" s="154">
        <v>342</v>
      </c>
      <c r="D297" s="154">
        <v>385</v>
      </c>
      <c r="E297" s="154">
        <v>373</v>
      </c>
      <c r="F297" s="154">
        <v>377</v>
      </c>
      <c r="G297" s="154">
        <v>372</v>
      </c>
      <c r="H297" s="154">
        <v>370</v>
      </c>
      <c r="I297" s="154">
        <v>330</v>
      </c>
      <c r="J297" s="154">
        <v>327</v>
      </c>
      <c r="K297" s="154">
        <v>309</v>
      </c>
      <c r="L297" s="154">
        <v>352</v>
      </c>
      <c r="M297" s="154">
        <v>324</v>
      </c>
    </row>
    <row r="298" spans="1:26" x14ac:dyDescent="0.25">
      <c r="A298" s="26" t="s">
        <v>13</v>
      </c>
      <c r="B298" s="201">
        <v>11449</v>
      </c>
      <c r="C298" s="201">
        <v>11294</v>
      </c>
      <c r="D298" s="170">
        <v>12308</v>
      </c>
      <c r="E298" s="170">
        <v>11989</v>
      </c>
      <c r="F298" s="170">
        <v>12174</v>
      </c>
      <c r="G298" s="170">
        <v>12376</v>
      </c>
      <c r="H298" s="170">
        <v>12286</v>
      </c>
      <c r="I298" s="170">
        <v>11266</v>
      </c>
      <c r="J298" s="170">
        <v>10839</v>
      </c>
      <c r="K298" s="170">
        <v>10634</v>
      </c>
      <c r="L298" s="170">
        <v>10885</v>
      </c>
      <c r="M298" s="201">
        <v>10188</v>
      </c>
    </row>
    <row r="299" spans="1:26" x14ac:dyDescent="0.25">
      <c r="A299" s="26"/>
    </row>
    <row r="300" spans="1:26" x14ac:dyDescent="0.25">
      <c r="A300" s="3"/>
    </row>
    <row r="301" spans="1:26" ht="15.75" thickBot="1" x14ac:dyDescent="0.3">
      <c r="A301" s="3"/>
      <c r="B301" s="317" t="s">
        <v>667</v>
      </c>
      <c r="C301" s="317"/>
      <c r="D301" s="317"/>
      <c r="E301" s="317"/>
      <c r="F301" s="317"/>
      <c r="G301" s="317"/>
      <c r="H301" s="317"/>
      <c r="I301" s="317"/>
      <c r="J301" s="317"/>
      <c r="K301" s="317"/>
      <c r="L301" s="317"/>
      <c r="M301" s="317"/>
    </row>
    <row r="302" spans="1:26" x14ac:dyDescent="0.25">
      <c r="A302" s="3"/>
      <c r="B302" s="186">
        <v>40909</v>
      </c>
      <c r="C302" s="187">
        <v>40950</v>
      </c>
      <c r="D302" s="187">
        <v>40979</v>
      </c>
      <c r="E302" s="187">
        <v>41010</v>
      </c>
      <c r="F302" s="187">
        <v>41040</v>
      </c>
      <c r="G302" s="187">
        <v>41071</v>
      </c>
      <c r="H302" s="187">
        <v>41101</v>
      </c>
      <c r="I302" s="187">
        <v>41132</v>
      </c>
      <c r="J302" s="187">
        <v>41163</v>
      </c>
      <c r="K302" s="187">
        <v>41193</v>
      </c>
      <c r="L302" s="187">
        <v>41224</v>
      </c>
      <c r="M302" s="188">
        <v>41254</v>
      </c>
    </row>
    <row r="303" spans="1:26" x14ac:dyDescent="0.25">
      <c r="A303" s="3" t="s">
        <v>0</v>
      </c>
      <c r="B303" s="9">
        <v>0.48099999999999998</v>
      </c>
      <c r="C303" s="9">
        <v>0.48</v>
      </c>
      <c r="D303" s="9">
        <v>0.47499999999999998</v>
      </c>
      <c r="E303" s="9">
        <v>0.48399999999999999</v>
      </c>
      <c r="F303" s="9">
        <v>0.48599999999999999</v>
      </c>
      <c r="G303" s="9">
        <v>0.48499999999999999</v>
      </c>
      <c r="H303" s="9">
        <v>0.47699999999999998</v>
      </c>
      <c r="I303" s="9">
        <v>0.47799999999999998</v>
      </c>
      <c r="J303" s="9">
        <v>0.48099999999999998</v>
      </c>
      <c r="K303" s="9">
        <v>0.48299999999999998</v>
      </c>
      <c r="L303" s="9">
        <v>0.49</v>
      </c>
      <c r="M303" s="9">
        <v>0.49399999999999999</v>
      </c>
    </row>
    <row r="304" spans="1:26" x14ac:dyDescent="0.25">
      <c r="A304" s="3" t="s">
        <v>1</v>
      </c>
      <c r="B304" s="9">
        <v>0.69699999999999995</v>
      </c>
      <c r="C304" s="9">
        <v>0.69099999999999995</v>
      </c>
      <c r="D304" s="9">
        <v>0.69199999999999995</v>
      </c>
      <c r="E304" s="9">
        <v>0.69099999999999995</v>
      </c>
      <c r="F304" s="9">
        <v>0.68700000000000006</v>
      </c>
      <c r="G304" s="9">
        <v>0.67400000000000004</v>
      </c>
      <c r="H304" s="9">
        <v>0.67</v>
      </c>
      <c r="I304" s="9">
        <v>0.66700000000000004</v>
      </c>
      <c r="J304" s="9">
        <v>0.68500000000000005</v>
      </c>
      <c r="K304" s="9">
        <v>0.68500000000000005</v>
      </c>
      <c r="L304" s="9">
        <v>0.69199999999999995</v>
      </c>
      <c r="M304" s="9">
        <v>0.69699999999999995</v>
      </c>
    </row>
    <row r="305" spans="1:13" x14ac:dyDescent="0.25">
      <c r="A305" s="25" t="s">
        <v>71</v>
      </c>
      <c r="B305" s="9">
        <v>1.5469999999999999</v>
      </c>
      <c r="C305" s="9">
        <v>1.544</v>
      </c>
      <c r="D305" s="9">
        <v>1.5169999999999999</v>
      </c>
      <c r="E305" s="9">
        <v>1.5069999999999999</v>
      </c>
      <c r="F305" s="9">
        <v>1.502</v>
      </c>
      <c r="G305" s="9">
        <v>1.496</v>
      </c>
      <c r="H305" s="9">
        <v>1.4770000000000001</v>
      </c>
      <c r="I305" s="9">
        <v>1.4610000000000001</v>
      </c>
      <c r="J305" s="9">
        <v>1.4730000000000001</v>
      </c>
      <c r="K305" s="9">
        <v>1.472</v>
      </c>
      <c r="L305" s="9">
        <v>1.488</v>
      </c>
      <c r="M305" s="9">
        <v>1.4870000000000001</v>
      </c>
    </row>
    <row r="306" spans="1:13" x14ac:dyDescent="0.25">
      <c r="A306" s="3" t="s">
        <v>2</v>
      </c>
      <c r="B306" s="9">
        <v>0.84099999999999997</v>
      </c>
      <c r="C306" s="9">
        <v>0.83699999999999997</v>
      </c>
      <c r="D306" s="9">
        <v>0.84099999999999997</v>
      </c>
      <c r="E306" s="9">
        <v>0.83499999999999996</v>
      </c>
      <c r="F306" s="9">
        <v>0.82099999999999995</v>
      </c>
      <c r="G306" s="9">
        <v>0.80700000000000005</v>
      </c>
      <c r="H306" s="9">
        <v>0.79</v>
      </c>
      <c r="I306" s="9">
        <v>0.79300000000000004</v>
      </c>
      <c r="J306" s="9">
        <v>0.80800000000000005</v>
      </c>
      <c r="K306" s="9">
        <v>0.82099999999999995</v>
      </c>
      <c r="L306" s="9">
        <v>0.82</v>
      </c>
      <c r="M306" s="9">
        <v>0.83499999999999996</v>
      </c>
    </row>
    <row r="307" spans="1:13" x14ac:dyDescent="0.25">
      <c r="A307" s="3" t="s">
        <v>3</v>
      </c>
      <c r="B307" s="9">
        <v>1.2230000000000001</v>
      </c>
      <c r="C307" s="9">
        <v>1.206</v>
      </c>
      <c r="D307" s="9">
        <v>1.216</v>
      </c>
      <c r="E307" s="9">
        <v>1.232</v>
      </c>
      <c r="F307" s="9">
        <v>1.2470000000000001</v>
      </c>
      <c r="G307" s="9">
        <v>1.264</v>
      </c>
      <c r="H307" s="9">
        <v>1.282</v>
      </c>
      <c r="I307" s="9">
        <v>1.294</v>
      </c>
      <c r="J307" s="9">
        <v>1.3009999999999999</v>
      </c>
      <c r="K307" s="9">
        <v>1.2909999999999999</v>
      </c>
      <c r="L307" s="9">
        <v>1.2929999999999999</v>
      </c>
      <c r="M307" s="9">
        <v>1.298</v>
      </c>
    </row>
    <row r="308" spans="1:13" x14ac:dyDescent="0.25">
      <c r="A308" s="25" t="s">
        <v>70</v>
      </c>
      <c r="B308" s="9">
        <v>1.6970000000000001</v>
      </c>
      <c r="C308" s="9">
        <v>1.639</v>
      </c>
      <c r="D308" s="9">
        <v>1.647</v>
      </c>
      <c r="E308" s="9">
        <v>1.6479999999999999</v>
      </c>
      <c r="F308" s="9">
        <v>1.649</v>
      </c>
      <c r="G308" s="9">
        <v>1.649</v>
      </c>
      <c r="H308" s="9">
        <v>1.6439999999999999</v>
      </c>
      <c r="I308" s="9">
        <v>1.657</v>
      </c>
      <c r="J308" s="9">
        <v>1.6930000000000001</v>
      </c>
      <c r="K308" s="9">
        <v>1.7230000000000001</v>
      </c>
      <c r="L308" s="9">
        <v>1.7150000000000001</v>
      </c>
      <c r="M308" s="9">
        <v>1.7090000000000001</v>
      </c>
    </row>
    <row r="309" spans="1:13" x14ac:dyDescent="0.25">
      <c r="A309" s="27" t="s">
        <v>13</v>
      </c>
      <c r="B309" s="171">
        <v>0.82</v>
      </c>
      <c r="C309" s="171">
        <v>0.82499999999999996</v>
      </c>
      <c r="D309" s="171">
        <v>0.81100000000000005</v>
      </c>
      <c r="E309" s="171">
        <v>0.81699999999999995</v>
      </c>
      <c r="F309" s="171">
        <v>0.80800000000000005</v>
      </c>
      <c r="G309" s="171">
        <v>0.81200000000000006</v>
      </c>
      <c r="H309" s="171">
        <v>0.80900000000000005</v>
      </c>
      <c r="I309" s="171">
        <v>0.81499999999999995</v>
      </c>
      <c r="J309" s="171">
        <v>0.82199999999999995</v>
      </c>
      <c r="K309" s="171">
        <v>0.81699999999999995</v>
      </c>
      <c r="L309" s="171">
        <v>0.82499999999999996</v>
      </c>
      <c r="M309" s="171">
        <v>0.83099999999999996</v>
      </c>
    </row>
    <row r="310" spans="1:13" x14ac:dyDescent="0.25">
      <c r="A310" s="27"/>
    </row>
    <row r="311" spans="1:13" x14ac:dyDescent="0.25">
      <c r="A311" s="3"/>
      <c r="E311" s="109"/>
    </row>
    <row r="312" spans="1:13" ht="15.75" thickBot="1" x14ac:dyDescent="0.3">
      <c r="A312" s="3"/>
      <c r="B312" s="317" t="s">
        <v>668</v>
      </c>
      <c r="C312" s="317"/>
      <c r="D312" s="317"/>
      <c r="E312" s="317"/>
      <c r="F312" s="317"/>
      <c r="G312" s="317"/>
      <c r="H312" s="317"/>
      <c r="I312" s="317"/>
      <c r="J312" s="317"/>
      <c r="K312" s="317"/>
      <c r="L312" s="317"/>
      <c r="M312" s="317"/>
    </row>
    <row r="313" spans="1:13" x14ac:dyDescent="0.25">
      <c r="A313" s="3"/>
      <c r="B313" s="186">
        <v>40909</v>
      </c>
      <c r="C313" s="187">
        <v>40950</v>
      </c>
      <c r="D313" s="187">
        <v>40979</v>
      </c>
      <c r="E313" s="187">
        <v>41010</v>
      </c>
      <c r="F313" s="187">
        <v>41040</v>
      </c>
      <c r="G313" s="187">
        <v>41071</v>
      </c>
      <c r="H313" s="187">
        <v>41101</v>
      </c>
      <c r="I313" s="187">
        <v>41132</v>
      </c>
      <c r="J313" s="187">
        <v>41163</v>
      </c>
      <c r="K313" s="187">
        <v>41193</v>
      </c>
      <c r="L313" s="187">
        <v>41224</v>
      </c>
      <c r="M313" s="188">
        <v>41254</v>
      </c>
    </row>
    <row r="314" spans="1:13" x14ac:dyDescent="0.25">
      <c r="A314" s="3" t="s">
        <v>33</v>
      </c>
      <c r="B314" s="154">
        <v>9492</v>
      </c>
      <c r="C314" s="154">
        <v>10545</v>
      </c>
      <c r="D314" s="154">
        <v>10464</v>
      </c>
      <c r="E314" s="154">
        <v>9095</v>
      </c>
      <c r="F314" s="154">
        <v>11308</v>
      </c>
      <c r="G314" s="154">
        <v>11348</v>
      </c>
      <c r="H314" s="154">
        <v>8841</v>
      </c>
      <c r="I314" s="154">
        <v>8850</v>
      </c>
      <c r="J314" s="154">
        <v>10330</v>
      </c>
      <c r="K314" s="154">
        <v>8556</v>
      </c>
      <c r="L314" s="154">
        <v>9670</v>
      </c>
      <c r="M314" s="154">
        <v>8482</v>
      </c>
    </row>
    <row r="315" spans="1:13" x14ac:dyDescent="0.25">
      <c r="A315" s="3" t="s">
        <v>34</v>
      </c>
      <c r="B315" s="154">
        <v>1336</v>
      </c>
      <c r="C315" s="154">
        <v>1374</v>
      </c>
      <c r="D315" s="154">
        <v>1335</v>
      </c>
      <c r="E315" s="154">
        <v>969</v>
      </c>
      <c r="F315" s="154">
        <v>1224</v>
      </c>
      <c r="G315" s="154">
        <v>1128</v>
      </c>
      <c r="H315" s="154">
        <v>1051</v>
      </c>
      <c r="I315" s="154">
        <v>913</v>
      </c>
      <c r="J315" s="154">
        <v>980</v>
      </c>
      <c r="K315" s="154">
        <v>798</v>
      </c>
      <c r="L315" s="154">
        <v>795</v>
      </c>
      <c r="M315" s="154">
        <v>649</v>
      </c>
    </row>
    <row r="316" spans="1:13" x14ac:dyDescent="0.25">
      <c r="A316" s="3" t="s">
        <v>19</v>
      </c>
      <c r="B316" s="154">
        <v>208</v>
      </c>
      <c r="C316" s="154">
        <v>225</v>
      </c>
      <c r="D316" s="154">
        <v>252</v>
      </c>
      <c r="E316" s="154">
        <v>219</v>
      </c>
      <c r="F316" s="154">
        <v>225</v>
      </c>
      <c r="G316" s="154">
        <v>271</v>
      </c>
      <c r="H316" s="154">
        <v>198</v>
      </c>
      <c r="I316" s="154">
        <v>185</v>
      </c>
      <c r="J316" s="154">
        <v>248</v>
      </c>
      <c r="K316" s="154">
        <v>188</v>
      </c>
      <c r="L316" s="154">
        <v>229</v>
      </c>
      <c r="M316" s="154">
        <v>214</v>
      </c>
    </row>
    <row r="317" spans="1:13" x14ac:dyDescent="0.25">
      <c r="A317" s="26" t="s">
        <v>35</v>
      </c>
      <c r="B317" s="201">
        <v>11037</v>
      </c>
      <c r="C317" s="201">
        <v>12144</v>
      </c>
      <c r="D317" s="201">
        <v>12052</v>
      </c>
      <c r="E317" s="201">
        <v>10282</v>
      </c>
      <c r="F317" s="201">
        <v>12757</v>
      </c>
      <c r="G317" s="201">
        <v>12747</v>
      </c>
      <c r="H317" s="201">
        <v>10091</v>
      </c>
      <c r="I317" s="201">
        <v>9947</v>
      </c>
      <c r="J317" s="201">
        <v>11558</v>
      </c>
      <c r="K317" s="201">
        <v>9453</v>
      </c>
      <c r="L317" s="201">
        <v>10694</v>
      </c>
      <c r="M317" s="201">
        <v>9345</v>
      </c>
    </row>
    <row r="318" spans="1:13" x14ac:dyDescent="0.25">
      <c r="A318" s="3" t="s">
        <v>10</v>
      </c>
      <c r="B318" s="154">
        <v>582</v>
      </c>
      <c r="C318" s="154">
        <v>624</v>
      </c>
      <c r="D318" s="154">
        <v>464</v>
      </c>
      <c r="E318" s="154">
        <v>412</v>
      </c>
      <c r="F318" s="154">
        <v>489</v>
      </c>
      <c r="G318" s="154">
        <v>400</v>
      </c>
      <c r="H318" s="154">
        <v>330</v>
      </c>
      <c r="I318" s="154">
        <v>373</v>
      </c>
      <c r="J318" s="154">
        <v>370</v>
      </c>
      <c r="K318" s="154">
        <v>335</v>
      </c>
      <c r="L318" s="154">
        <v>351</v>
      </c>
      <c r="M318" s="154">
        <v>300</v>
      </c>
    </row>
    <row r="319" spans="1:13" x14ac:dyDescent="0.25">
      <c r="A319" s="27" t="s">
        <v>32</v>
      </c>
      <c r="B319" s="201">
        <v>11619</v>
      </c>
      <c r="C319" s="201">
        <v>12768</v>
      </c>
      <c r="D319" s="170">
        <v>12516</v>
      </c>
      <c r="E319" s="170">
        <v>10694</v>
      </c>
      <c r="F319" s="170">
        <v>13245</v>
      </c>
      <c r="G319" s="170">
        <v>13147</v>
      </c>
      <c r="H319" s="170">
        <v>10421</v>
      </c>
      <c r="I319" s="170">
        <v>10320</v>
      </c>
      <c r="J319" s="170">
        <v>11928</v>
      </c>
      <c r="K319" s="170">
        <v>9878</v>
      </c>
      <c r="L319" s="170">
        <v>11045</v>
      </c>
      <c r="M319" s="170">
        <v>9645</v>
      </c>
    </row>
    <row r="320" spans="1:13" x14ac:dyDescent="0.25">
      <c r="A320" s="27"/>
      <c r="B320" s="178"/>
      <c r="C320" s="178"/>
      <c r="D320" s="178"/>
      <c r="E320" s="178"/>
      <c r="F320" s="178"/>
      <c r="G320" s="178"/>
      <c r="H320" s="178"/>
      <c r="I320" s="202"/>
      <c r="J320" s="178"/>
      <c r="K320" s="178"/>
      <c r="L320" s="178"/>
      <c r="M320" s="178"/>
    </row>
    <row r="321" spans="1:16" ht="15.75" thickBot="1" x14ac:dyDescent="0.3">
      <c r="A321" s="3"/>
      <c r="B321" s="317" t="s">
        <v>669</v>
      </c>
      <c r="C321" s="317"/>
      <c r="D321" s="317"/>
      <c r="E321" s="317"/>
      <c r="F321" s="317"/>
      <c r="G321" s="317"/>
      <c r="H321" s="317"/>
      <c r="I321" s="317"/>
      <c r="J321" s="317"/>
      <c r="K321" s="317"/>
      <c r="L321" s="317"/>
      <c r="M321" s="317"/>
    </row>
    <row r="322" spans="1:16" x14ac:dyDescent="0.25">
      <c r="A322" s="3"/>
      <c r="B322" s="186">
        <v>40909</v>
      </c>
      <c r="C322" s="187">
        <v>40950</v>
      </c>
      <c r="D322" s="187">
        <v>40979</v>
      </c>
      <c r="E322" s="187">
        <v>41010</v>
      </c>
      <c r="F322" s="187">
        <v>41040</v>
      </c>
      <c r="G322" s="187">
        <v>41071</v>
      </c>
      <c r="H322" s="187">
        <v>41101</v>
      </c>
      <c r="I322" s="187">
        <v>41132</v>
      </c>
      <c r="J322" s="187">
        <v>41163</v>
      </c>
      <c r="K322" s="187">
        <v>41193</v>
      </c>
      <c r="L322" s="187">
        <v>41224</v>
      </c>
      <c r="M322" s="188">
        <v>41254</v>
      </c>
    </row>
    <row r="323" spans="1:16" x14ac:dyDescent="0.25">
      <c r="A323" s="3" t="s">
        <v>31</v>
      </c>
      <c r="B323" s="9">
        <v>0.75</v>
      </c>
      <c r="C323" s="9">
        <v>0.746</v>
      </c>
      <c r="D323" s="9">
        <v>0.73699999999999999</v>
      </c>
      <c r="E323" s="9">
        <v>0.749</v>
      </c>
      <c r="F323" s="9">
        <v>0.747</v>
      </c>
      <c r="G323" s="9">
        <v>0.75</v>
      </c>
      <c r="H323" s="9">
        <v>0.747</v>
      </c>
      <c r="I323" s="9">
        <v>0.753</v>
      </c>
      <c r="J323" s="9">
        <v>0.75700000000000001</v>
      </c>
      <c r="K323" s="9">
        <v>0.752</v>
      </c>
      <c r="L323" s="9">
        <v>0.76200000000000001</v>
      </c>
      <c r="M323" s="9">
        <v>0.77100000000000002</v>
      </c>
      <c r="P323" s="109"/>
    </row>
    <row r="324" spans="1:16" x14ac:dyDescent="0.25">
      <c r="A324" s="3" t="s">
        <v>10</v>
      </c>
      <c r="B324" s="9">
        <v>2.33</v>
      </c>
      <c r="C324" s="9">
        <v>2.4239999999999999</v>
      </c>
      <c r="D324" s="9">
        <v>2.3879999999999999</v>
      </c>
      <c r="E324" s="9">
        <v>2.3809999999999998</v>
      </c>
      <c r="F324" s="9">
        <v>2.3940000000000001</v>
      </c>
      <c r="G324" s="9">
        <v>2.5099999999999998</v>
      </c>
      <c r="H324" s="9">
        <v>2.6059999999999999</v>
      </c>
      <c r="I324" s="9">
        <v>2.65</v>
      </c>
      <c r="J324" s="9">
        <v>2.7189999999999999</v>
      </c>
      <c r="K324" s="9">
        <v>2.7</v>
      </c>
      <c r="L324" s="9">
        <v>2.7269999999999999</v>
      </c>
      <c r="M324" s="9">
        <v>2.6459999999999999</v>
      </c>
    </row>
    <row r="325" spans="1:16" x14ac:dyDescent="0.25">
      <c r="A325" s="27" t="s">
        <v>32</v>
      </c>
      <c r="B325" s="171">
        <v>0.82</v>
      </c>
      <c r="C325" s="171">
        <v>0.82499999999999996</v>
      </c>
      <c r="D325" s="171">
        <v>0.81100000000000005</v>
      </c>
      <c r="E325" s="171">
        <v>0.81699999999999995</v>
      </c>
      <c r="F325" s="171">
        <v>0.80800000000000005</v>
      </c>
      <c r="G325" s="171">
        <v>0.81200000000000006</v>
      </c>
      <c r="H325" s="171">
        <v>0.80900000000000005</v>
      </c>
      <c r="I325" s="171">
        <v>0.81499999999999995</v>
      </c>
      <c r="J325" s="171">
        <v>0.82199999999999995</v>
      </c>
      <c r="K325" s="171">
        <v>0.81699999999999995</v>
      </c>
      <c r="L325" s="171">
        <v>0.82499999999999996</v>
      </c>
      <c r="M325" s="171">
        <v>0.83099999999999996</v>
      </c>
      <c r="P325" s="109"/>
    </row>
    <row r="326" spans="1:16" ht="27.75" customHeight="1" x14ac:dyDescent="0.25">
      <c r="A326" s="319" t="s">
        <v>674</v>
      </c>
      <c r="B326" s="319"/>
      <c r="C326" s="319"/>
      <c r="D326" s="319"/>
      <c r="E326" s="319"/>
      <c r="F326" s="319"/>
      <c r="G326" s="319"/>
      <c r="H326" s="319"/>
      <c r="I326" s="319"/>
      <c r="J326" s="319"/>
      <c r="K326" s="319"/>
      <c r="L326" s="319"/>
      <c r="M326" s="319"/>
    </row>
    <row r="327" spans="1:16" ht="15.75" x14ac:dyDescent="0.25">
      <c r="A327" s="179">
        <v>2011</v>
      </c>
      <c r="B327" s="320" t="s">
        <v>664</v>
      </c>
      <c r="C327" s="320"/>
      <c r="D327" s="320"/>
      <c r="E327" s="320"/>
      <c r="F327" s="320"/>
      <c r="G327" s="320"/>
      <c r="H327" s="320"/>
      <c r="I327" s="320"/>
      <c r="J327" s="320"/>
      <c r="K327" s="320"/>
      <c r="L327" s="320"/>
      <c r="M327" s="320"/>
    </row>
    <row r="328" spans="1:16" x14ac:dyDescent="0.25">
      <c r="A328" s="8" t="s">
        <v>72</v>
      </c>
      <c r="B328" s="92">
        <v>20</v>
      </c>
      <c r="C328" s="92">
        <v>19</v>
      </c>
      <c r="D328" s="92">
        <v>23</v>
      </c>
      <c r="E328" s="92">
        <v>20</v>
      </c>
      <c r="F328" s="92">
        <v>21</v>
      </c>
      <c r="G328" s="92">
        <v>22</v>
      </c>
      <c r="H328" s="92">
        <v>20</v>
      </c>
      <c r="I328" s="92">
        <v>23</v>
      </c>
      <c r="J328" s="92">
        <v>21</v>
      </c>
      <c r="K328" s="92">
        <v>21</v>
      </c>
      <c r="L328" s="92">
        <v>21</v>
      </c>
      <c r="M328" s="92">
        <v>21</v>
      </c>
      <c r="P328" s="109"/>
    </row>
    <row r="329" spans="1:16" ht="15.75" thickBot="1" x14ac:dyDescent="0.3">
      <c r="A329" s="3"/>
      <c r="B329" s="317" t="s">
        <v>665</v>
      </c>
      <c r="C329" s="317"/>
      <c r="D329" s="317"/>
      <c r="E329" s="317"/>
      <c r="F329" s="317"/>
      <c r="G329" s="317"/>
      <c r="H329" s="317"/>
      <c r="I329" s="317"/>
      <c r="J329" s="317"/>
      <c r="K329" s="317"/>
      <c r="L329" s="317"/>
      <c r="M329" s="317"/>
    </row>
    <row r="330" spans="1:16" x14ac:dyDescent="0.25">
      <c r="A330" s="3"/>
      <c r="B330" s="186">
        <v>40544</v>
      </c>
      <c r="C330" s="187">
        <v>40585</v>
      </c>
      <c r="D330" s="187">
        <v>40613</v>
      </c>
      <c r="E330" s="187">
        <v>40644</v>
      </c>
      <c r="F330" s="187">
        <v>40674</v>
      </c>
      <c r="G330" s="187">
        <v>40705</v>
      </c>
      <c r="H330" s="187">
        <v>40735</v>
      </c>
      <c r="I330" s="187">
        <v>40766</v>
      </c>
      <c r="J330" s="187">
        <v>40797</v>
      </c>
      <c r="K330" s="187">
        <v>40827</v>
      </c>
      <c r="L330" s="187">
        <v>40858</v>
      </c>
      <c r="M330" s="188">
        <v>40888</v>
      </c>
    </row>
    <row r="331" spans="1:16" x14ac:dyDescent="0.25">
      <c r="A331" s="3" t="s">
        <v>0</v>
      </c>
      <c r="B331" s="154">
        <v>5312</v>
      </c>
      <c r="C331" s="154">
        <v>7368</v>
      </c>
      <c r="D331" s="154">
        <v>6611</v>
      </c>
      <c r="E331" s="154">
        <v>5734</v>
      </c>
      <c r="F331" s="154">
        <v>6494</v>
      </c>
      <c r="G331" s="154">
        <v>7056</v>
      </c>
      <c r="H331" s="154">
        <v>6121</v>
      </c>
      <c r="I331" s="154">
        <v>7979</v>
      </c>
      <c r="J331" s="154">
        <v>5296</v>
      </c>
      <c r="K331" s="154">
        <v>4799</v>
      </c>
      <c r="L331" s="154">
        <v>5850</v>
      </c>
      <c r="M331" s="154">
        <v>3539</v>
      </c>
    </row>
    <row r="332" spans="1:16" ht="28.5" customHeight="1" x14ac:dyDescent="0.25">
      <c r="A332" s="3" t="s">
        <v>1</v>
      </c>
      <c r="B332" s="154">
        <v>2553</v>
      </c>
      <c r="C332" s="154">
        <v>2554</v>
      </c>
      <c r="D332" s="154">
        <v>3504</v>
      </c>
      <c r="E332" s="154">
        <v>2224</v>
      </c>
      <c r="F332" s="154">
        <v>2735</v>
      </c>
      <c r="G332" s="154">
        <v>3504</v>
      </c>
      <c r="H332" s="154">
        <v>2883</v>
      </c>
      <c r="I332" s="154">
        <v>4726</v>
      </c>
      <c r="J332" s="154">
        <v>4392</v>
      </c>
      <c r="K332" s="154">
        <v>3439</v>
      </c>
      <c r="L332" s="154">
        <v>3190</v>
      </c>
      <c r="M332" s="154">
        <v>2811</v>
      </c>
    </row>
    <row r="333" spans="1:16" ht="12.75" customHeight="1" x14ac:dyDescent="0.25">
      <c r="A333" s="25" t="s">
        <v>71</v>
      </c>
      <c r="B333" s="154">
        <v>2011</v>
      </c>
      <c r="C333" s="154">
        <v>2150</v>
      </c>
      <c r="D333" s="154">
        <v>1794</v>
      </c>
      <c r="E333" s="154">
        <v>1679</v>
      </c>
      <c r="F333" s="154">
        <v>1826</v>
      </c>
      <c r="G333" s="154">
        <v>1761</v>
      </c>
      <c r="H333" s="154">
        <v>1447</v>
      </c>
      <c r="I333" s="154">
        <v>1848</v>
      </c>
      <c r="J333" s="154">
        <v>1688</v>
      </c>
      <c r="K333" s="154">
        <v>1876</v>
      </c>
      <c r="L333" s="154">
        <v>1821</v>
      </c>
      <c r="M333" s="154">
        <v>1416</v>
      </c>
    </row>
    <row r="334" spans="1:16" ht="22.5" customHeight="1" x14ac:dyDescent="0.25">
      <c r="A334" s="3" t="s">
        <v>2</v>
      </c>
      <c r="B334" s="154">
        <v>939</v>
      </c>
      <c r="C334" s="154">
        <v>933</v>
      </c>
      <c r="D334" s="154">
        <v>1003</v>
      </c>
      <c r="E334" s="154">
        <v>796</v>
      </c>
      <c r="F334" s="154">
        <v>972</v>
      </c>
      <c r="G334" s="154">
        <v>977</v>
      </c>
      <c r="H334" s="154">
        <v>885</v>
      </c>
      <c r="I334" s="154">
        <v>991</v>
      </c>
      <c r="J334" s="154">
        <v>1083</v>
      </c>
      <c r="K334" s="154">
        <v>926</v>
      </c>
      <c r="L334" s="154">
        <v>811</v>
      </c>
      <c r="M334" s="154">
        <v>724</v>
      </c>
    </row>
    <row r="335" spans="1:16" x14ac:dyDescent="0.25">
      <c r="A335" s="3" t="s">
        <v>3</v>
      </c>
      <c r="B335" s="154">
        <v>1056</v>
      </c>
      <c r="C335" s="154">
        <v>1315</v>
      </c>
      <c r="D335" s="154">
        <v>1108</v>
      </c>
      <c r="E335" s="154">
        <v>1284</v>
      </c>
      <c r="F335" s="154">
        <v>967</v>
      </c>
      <c r="G335" s="154">
        <v>1228</v>
      </c>
      <c r="H335" s="154">
        <v>955</v>
      </c>
      <c r="I335" s="154">
        <v>1030</v>
      </c>
      <c r="J335" s="154">
        <v>1107</v>
      </c>
      <c r="K335" s="154">
        <v>1078</v>
      </c>
      <c r="L335" s="154">
        <v>1112</v>
      </c>
      <c r="M335" s="154">
        <v>821</v>
      </c>
    </row>
    <row r="336" spans="1:16" x14ac:dyDescent="0.25">
      <c r="A336" s="25" t="s">
        <v>70</v>
      </c>
      <c r="B336" s="154">
        <v>412</v>
      </c>
      <c r="C336" s="154">
        <v>352</v>
      </c>
      <c r="D336" s="154">
        <v>366</v>
      </c>
      <c r="E336" s="154">
        <v>424</v>
      </c>
      <c r="F336" s="154">
        <v>463</v>
      </c>
      <c r="G336" s="154">
        <v>326</v>
      </c>
      <c r="H336" s="154">
        <v>377</v>
      </c>
      <c r="I336" s="154">
        <v>522</v>
      </c>
      <c r="J336" s="154">
        <v>453</v>
      </c>
      <c r="K336" s="154">
        <v>303</v>
      </c>
      <c r="L336" s="154">
        <v>373</v>
      </c>
      <c r="M336" s="154">
        <v>268</v>
      </c>
    </row>
    <row r="337" spans="1:13" x14ac:dyDescent="0.25">
      <c r="A337" s="26" t="s">
        <v>13</v>
      </c>
      <c r="B337" s="201">
        <v>12282</v>
      </c>
      <c r="C337" s="201">
        <v>14672</v>
      </c>
      <c r="D337" s="201">
        <v>14385</v>
      </c>
      <c r="E337" s="201">
        <v>12143</v>
      </c>
      <c r="F337" s="201">
        <v>13458</v>
      </c>
      <c r="G337" s="201">
        <v>14853</v>
      </c>
      <c r="H337" s="201">
        <v>12669</v>
      </c>
      <c r="I337" s="201">
        <v>17095</v>
      </c>
      <c r="J337" s="201">
        <v>14018</v>
      </c>
      <c r="K337" s="201">
        <v>12421</v>
      </c>
      <c r="L337" s="201">
        <v>13156</v>
      </c>
      <c r="M337" s="201">
        <v>9580</v>
      </c>
    </row>
    <row r="338" spans="1:13" x14ac:dyDescent="0.25">
      <c r="A338" s="26"/>
    </row>
    <row r="339" spans="1:13" x14ac:dyDescent="0.25">
      <c r="A339" s="26"/>
    </row>
    <row r="340" spans="1:13" ht="15.75" thickBot="1" x14ac:dyDescent="0.3">
      <c r="A340" s="3"/>
      <c r="B340" s="317" t="s">
        <v>666</v>
      </c>
      <c r="C340" s="317"/>
      <c r="D340" s="317"/>
      <c r="E340" s="317"/>
      <c r="F340" s="317"/>
      <c r="G340" s="317"/>
      <c r="H340" s="317"/>
      <c r="I340" s="317"/>
      <c r="J340" s="317"/>
      <c r="K340" s="317"/>
      <c r="L340" s="317"/>
      <c r="M340" s="317"/>
    </row>
    <row r="341" spans="1:13" x14ac:dyDescent="0.25">
      <c r="A341" s="3"/>
      <c r="B341" s="186">
        <v>40544</v>
      </c>
      <c r="C341" s="187">
        <v>40585</v>
      </c>
      <c r="D341" s="187">
        <v>40613</v>
      </c>
      <c r="E341" s="187">
        <v>40644</v>
      </c>
      <c r="F341" s="187">
        <v>40674</v>
      </c>
      <c r="G341" s="187">
        <v>40705</v>
      </c>
      <c r="H341" s="187">
        <v>40725</v>
      </c>
      <c r="I341" s="187">
        <v>40766</v>
      </c>
      <c r="J341" s="187">
        <v>40797</v>
      </c>
      <c r="K341" s="187">
        <v>40827</v>
      </c>
      <c r="L341" s="187">
        <v>40858</v>
      </c>
      <c r="M341" s="188">
        <v>40888</v>
      </c>
    </row>
    <row r="342" spans="1:13" x14ac:dyDescent="0.25">
      <c r="A342" s="3" t="s">
        <v>0</v>
      </c>
      <c r="B342" s="154">
        <v>5767</v>
      </c>
      <c r="C342" s="154">
        <v>5851</v>
      </c>
      <c r="D342" s="154">
        <v>6424</v>
      </c>
      <c r="E342" s="154">
        <v>6560</v>
      </c>
      <c r="F342" s="154">
        <v>6299</v>
      </c>
      <c r="G342" s="154">
        <v>6449</v>
      </c>
      <c r="H342" s="154">
        <v>6572</v>
      </c>
      <c r="I342" s="154">
        <v>7095</v>
      </c>
      <c r="J342" s="154">
        <v>6518</v>
      </c>
      <c r="K342" s="154">
        <v>6085</v>
      </c>
      <c r="L342" s="154">
        <v>5315</v>
      </c>
      <c r="M342" s="154">
        <v>4729</v>
      </c>
    </row>
    <row r="343" spans="1:13" x14ac:dyDescent="0.25">
      <c r="A343" s="3" t="s">
        <v>1</v>
      </c>
      <c r="B343" s="154">
        <v>2510</v>
      </c>
      <c r="C343" s="154">
        <v>2407</v>
      </c>
      <c r="D343" s="154">
        <v>2906</v>
      </c>
      <c r="E343" s="154">
        <v>2800</v>
      </c>
      <c r="F343" s="154">
        <v>2852</v>
      </c>
      <c r="G343" s="154">
        <v>2842</v>
      </c>
      <c r="H343" s="154">
        <v>3051</v>
      </c>
      <c r="I343" s="154">
        <v>3745</v>
      </c>
      <c r="J343" s="154">
        <v>4040</v>
      </c>
      <c r="K343" s="154">
        <v>4202</v>
      </c>
      <c r="L343" s="154">
        <v>3673</v>
      </c>
      <c r="M343" s="154">
        <v>3147</v>
      </c>
    </row>
    <row r="344" spans="1:13" x14ac:dyDescent="0.25">
      <c r="A344" s="25" t="s">
        <v>71</v>
      </c>
      <c r="B344" s="154">
        <v>1674</v>
      </c>
      <c r="C344" s="154">
        <v>1846</v>
      </c>
      <c r="D344" s="154">
        <v>1973</v>
      </c>
      <c r="E344" s="154">
        <v>1866</v>
      </c>
      <c r="F344" s="154">
        <v>1769</v>
      </c>
      <c r="G344" s="154">
        <v>1757</v>
      </c>
      <c r="H344" s="154">
        <v>1683</v>
      </c>
      <c r="I344" s="154">
        <v>1695</v>
      </c>
      <c r="J344" s="154">
        <v>1670</v>
      </c>
      <c r="K344" s="154">
        <v>1805</v>
      </c>
      <c r="L344" s="154">
        <v>1795</v>
      </c>
      <c r="M344" s="154">
        <v>1704</v>
      </c>
    </row>
    <row r="345" spans="1:13" x14ac:dyDescent="0.25">
      <c r="A345" s="3" t="s">
        <v>2</v>
      </c>
      <c r="B345" s="154">
        <v>903</v>
      </c>
      <c r="C345" s="154">
        <v>891</v>
      </c>
      <c r="D345" s="154">
        <v>961</v>
      </c>
      <c r="E345" s="154">
        <v>915</v>
      </c>
      <c r="F345" s="154">
        <v>928</v>
      </c>
      <c r="G345" s="154">
        <v>918</v>
      </c>
      <c r="H345" s="154">
        <v>946</v>
      </c>
      <c r="I345" s="154">
        <v>954</v>
      </c>
      <c r="J345" s="154">
        <v>988</v>
      </c>
      <c r="K345" s="154">
        <v>1000</v>
      </c>
      <c r="L345" s="154">
        <v>940</v>
      </c>
      <c r="M345" s="154">
        <v>820</v>
      </c>
    </row>
    <row r="346" spans="1:13" x14ac:dyDescent="0.25">
      <c r="A346" s="3" t="s">
        <v>3</v>
      </c>
      <c r="B346" s="154">
        <v>1048</v>
      </c>
      <c r="C346" s="154">
        <v>1057</v>
      </c>
      <c r="D346" s="154">
        <v>1154</v>
      </c>
      <c r="E346" s="154">
        <v>1228</v>
      </c>
      <c r="F346" s="154">
        <v>1117</v>
      </c>
      <c r="G346" s="154">
        <v>1159</v>
      </c>
      <c r="H346" s="154">
        <v>1054</v>
      </c>
      <c r="I346" s="154">
        <v>1074</v>
      </c>
      <c r="J346" s="154">
        <v>1032</v>
      </c>
      <c r="K346" s="154">
        <v>1070</v>
      </c>
      <c r="L346" s="154">
        <v>1099</v>
      </c>
      <c r="M346" s="154">
        <v>1004</v>
      </c>
    </row>
    <row r="347" spans="1:13" x14ac:dyDescent="0.25">
      <c r="A347" s="25" t="s">
        <v>70</v>
      </c>
      <c r="B347" s="154">
        <v>391</v>
      </c>
      <c r="C347" s="154">
        <v>342</v>
      </c>
      <c r="D347" s="154">
        <v>376</v>
      </c>
      <c r="E347" s="154">
        <v>380</v>
      </c>
      <c r="F347" s="154">
        <v>416</v>
      </c>
      <c r="G347" s="154">
        <v>403</v>
      </c>
      <c r="H347" s="154">
        <v>388</v>
      </c>
      <c r="I347" s="154">
        <v>411</v>
      </c>
      <c r="J347" s="154">
        <v>454</v>
      </c>
      <c r="K347" s="154">
        <v>429</v>
      </c>
      <c r="L347" s="154">
        <v>376</v>
      </c>
      <c r="M347" s="154">
        <v>315</v>
      </c>
    </row>
    <row r="348" spans="1:13" x14ac:dyDescent="0.25">
      <c r="A348" s="26" t="s">
        <v>13</v>
      </c>
      <c r="B348" s="201">
        <v>12293</v>
      </c>
      <c r="C348" s="201">
        <v>12394</v>
      </c>
      <c r="D348" s="170">
        <v>13794</v>
      </c>
      <c r="E348" s="170">
        <v>13750</v>
      </c>
      <c r="F348" s="170">
        <v>13380</v>
      </c>
      <c r="G348" s="170">
        <v>13528</v>
      </c>
      <c r="H348" s="170">
        <v>13695</v>
      </c>
      <c r="I348" s="170">
        <v>14974</v>
      </c>
      <c r="J348" s="170">
        <v>14702</v>
      </c>
      <c r="K348" s="170">
        <v>14591</v>
      </c>
      <c r="L348" s="170">
        <v>13199</v>
      </c>
      <c r="M348" s="201">
        <v>11719</v>
      </c>
    </row>
    <row r="349" spans="1:13" x14ac:dyDescent="0.25">
      <c r="A349" s="26"/>
    </row>
    <row r="350" spans="1:13" x14ac:dyDescent="0.25">
      <c r="A350" s="3"/>
    </row>
    <row r="351" spans="1:13" ht="15.75" thickBot="1" x14ac:dyDescent="0.3">
      <c r="A351" s="3"/>
      <c r="B351" s="317" t="s">
        <v>667</v>
      </c>
      <c r="C351" s="317"/>
      <c r="D351" s="317"/>
      <c r="E351" s="317"/>
      <c r="F351" s="317"/>
      <c r="G351" s="317"/>
      <c r="H351" s="317"/>
      <c r="I351" s="317"/>
      <c r="J351" s="317"/>
      <c r="K351" s="317"/>
      <c r="L351" s="317"/>
      <c r="M351" s="317"/>
    </row>
    <row r="352" spans="1:13" x14ac:dyDescent="0.25">
      <c r="A352" s="3"/>
      <c r="B352" s="186">
        <v>40544</v>
      </c>
      <c r="C352" s="186">
        <v>40585</v>
      </c>
      <c r="D352" s="186">
        <v>40613</v>
      </c>
      <c r="E352" s="186">
        <v>40644</v>
      </c>
      <c r="F352" s="186">
        <v>40674</v>
      </c>
      <c r="G352" s="186">
        <v>40695</v>
      </c>
      <c r="H352" s="186">
        <v>40735</v>
      </c>
      <c r="I352" s="186">
        <v>40766</v>
      </c>
      <c r="J352" s="186">
        <v>40797</v>
      </c>
      <c r="K352" s="186">
        <v>40827</v>
      </c>
      <c r="L352" s="187">
        <v>40858</v>
      </c>
      <c r="M352" s="187">
        <v>40888</v>
      </c>
    </row>
    <row r="353" spans="1:14" x14ac:dyDescent="0.25">
      <c r="A353" s="3" t="s">
        <v>0</v>
      </c>
      <c r="B353" s="9">
        <v>0.49099999999999999</v>
      </c>
      <c r="C353" s="9">
        <v>0.48499999999999999</v>
      </c>
      <c r="D353" s="9">
        <v>0.48099999999999998</v>
      </c>
      <c r="E353" s="9">
        <v>0.48399999999999999</v>
      </c>
      <c r="F353" s="9">
        <v>0.48599999999999999</v>
      </c>
      <c r="G353" s="9">
        <v>0.48599999999999999</v>
      </c>
      <c r="H353" s="9">
        <v>0.48499999999999999</v>
      </c>
      <c r="I353" s="9">
        <v>0.48</v>
      </c>
      <c r="J353" s="9">
        <v>0.47899999999999998</v>
      </c>
      <c r="K353" s="9">
        <v>0.47299999999999998</v>
      </c>
      <c r="L353" s="9">
        <v>0.47299999999999998</v>
      </c>
      <c r="M353" s="9">
        <v>0.48</v>
      </c>
    </row>
    <row r="354" spans="1:14" x14ac:dyDescent="0.25">
      <c r="A354" s="3" t="s">
        <v>1</v>
      </c>
      <c r="B354" s="9">
        <v>0.70699999999999996</v>
      </c>
      <c r="C354" s="9">
        <v>0.71099999999999997</v>
      </c>
      <c r="D354" s="9">
        <v>0.70499999999999996</v>
      </c>
      <c r="E354" s="9">
        <v>0.71199999999999997</v>
      </c>
      <c r="F354" s="9">
        <v>0.70599999999999996</v>
      </c>
      <c r="G354" s="9">
        <v>0.70899999999999996</v>
      </c>
      <c r="H354" s="9">
        <v>0.70399999999999996</v>
      </c>
      <c r="I354" s="9">
        <v>0.70799999999999996</v>
      </c>
      <c r="J354" s="9">
        <v>0.70299999999999996</v>
      </c>
      <c r="K354" s="9">
        <v>0.70699999999999996</v>
      </c>
      <c r="L354" s="9">
        <v>0.70799999999999996</v>
      </c>
      <c r="M354" s="9">
        <v>0.70499999999999996</v>
      </c>
    </row>
    <row r="355" spans="1:14" x14ac:dyDescent="0.25">
      <c r="A355" s="25" t="s">
        <v>71</v>
      </c>
      <c r="B355" s="9">
        <v>1.637</v>
      </c>
      <c r="C355" s="9">
        <v>1.6080000000000001</v>
      </c>
      <c r="D355" s="9">
        <v>1.573</v>
      </c>
      <c r="E355" s="9">
        <v>1.585</v>
      </c>
      <c r="F355" s="9">
        <v>1.5740000000000001</v>
      </c>
      <c r="G355" s="9">
        <v>1.595</v>
      </c>
      <c r="H355" s="9">
        <v>1.611</v>
      </c>
      <c r="I355" s="9">
        <v>1.593</v>
      </c>
      <c r="J355" s="9">
        <v>1.58</v>
      </c>
      <c r="K355" s="9">
        <v>1.5069999999999999</v>
      </c>
      <c r="L355" s="9">
        <v>1.4970000000000001</v>
      </c>
      <c r="M355" s="9">
        <v>1.5069999999999999</v>
      </c>
    </row>
    <row r="356" spans="1:14" x14ac:dyDescent="0.25">
      <c r="A356" s="3" t="s">
        <v>2</v>
      </c>
      <c r="B356" s="9">
        <v>0.81100000000000005</v>
      </c>
      <c r="C356" s="9">
        <v>0.82</v>
      </c>
      <c r="D356" s="9">
        <v>0.82299999999999995</v>
      </c>
      <c r="E356" s="9">
        <v>0.84</v>
      </c>
      <c r="F356" s="9">
        <v>0.84499999999999997</v>
      </c>
      <c r="G356" s="9">
        <v>0.86799999999999999</v>
      </c>
      <c r="H356" s="9">
        <v>0.85</v>
      </c>
      <c r="I356" s="9">
        <v>0.82899999999999996</v>
      </c>
      <c r="J356" s="9">
        <v>0.80100000000000005</v>
      </c>
      <c r="K356" s="9">
        <v>0.79900000000000004</v>
      </c>
      <c r="L356" s="9">
        <v>0.81399999999999995</v>
      </c>
      <c r="M356" s="9">
        <v>0.82799999999999996</v>
      </c>
    </row>
    <row r="357" spans="1:14" x14ac:dyDescent="0.25">
      <c r="A357" s="3" t="s">
        <v>3</v>
      </c>
      <c r="B357" s="9">
        <v>1.2230000000000001</v>
      </c>
      <c r="C357" s="9">
        <v>1.2569999999999999</v>
      </c>
      <c r="D357" s="9">
        <v>1.2709999999999999</v>
      </c>
      <c r="E357" s="9">
        <v>1.2649999999999999</v>
      </c>
      <c r="F357" s="9">
        <v>1.266</v>
      </c>
      <c r="G357" s="9">
        <v>1.3029999999999999</v>
      </c>
      <c r="H357" s="9">
        <v>1.33</v>
      </c>
      <c r="I357" s="9">
        <v>1.3049999999999999</v>
      </c>
      <c r="J357" s="9">
        <v>1.264</v>
      </c>
      <c r="K357" s="9">
        <v>1.2370000000000001</v>
      </c>
      <c r="L357" s="9">
        <v>1.2390000000000001</v>
      </c>
      <c r="M357" s="9">
        <v>1.23</v>
      </c>
    </row>
    <row r="358" spans="1:14" x14ac:dyDescent="0.25">
      <c r="A358" s="25" t="s">
        <v>70</v>
      </c>
      <c r="B358" s="9">
        <v>1.716</v>
      </c>
      <c r="C358" s="9">
        <v>1.706</v>
      </c>
      <c r="D358" s="9">
        <v>1.732</v>
      </c>
      <c r="E358" s="9">
        <v>1.6970000000000001</v>
      </c>
      <c r="F358" s="9">
        <v>1.6870000000000001</v>
      </c>
      <c r="G358" s="9">
        <v>1.6359999999999999</v>
      </c>
      <c r="H358" s="9">
        <v>1.6679999999999999</v>
      </c>
      <c r="I358" s="9">
        <v>1.62</v>
      </c>
      <c r="J358" s="9">
        <v>1.649</v>
      </c>
      <c r="K358" s="9">
        <v>1.639</v>
      </c>
      <c r="L358" s="9">
        <v>1.736</v>
      </c>
      <c r="M358" s="9">
        <v>1.706</v>
      </c>
    </row>
    <row r="359" spans="1:14" x14ac:dyDescent="0.25">
      <c r="A359" s="27" t="s">
        <v>13</v>
      </c>
      <c r="B359" s="171">
        <v>0.81599999999999995</v>
      </c>
      <c r="C359" s="171">
        <v>0.82</v>
      </c>
      <c r="D359" s="171">
        <v>0.80800000000000005</v>
      </c>
      <c r="E359" s="171">
        <v>0.80700000000000005</v>
      </c>
      <c r="F359" s="171">
        <v>0.80400000000000005</v>
      </c>
      <c r="G359" s="171">
        <v>0.80700000000000005</v>
      </c>
      <c r="H359" s="171">
        <v>0.79600000000000004</v>
      </c>
      <c r="I359" s="171">
        <v>0.77600000000000002</v>
      </c>
      <c r="J359" s="171">
        <v>0.77900000000000003</v>
      </c>
      <c r="K359" s="171">
        <v>0.78100000000000003</v>
      </c>
      <c r="L359" s="171">
        <v>0.80200000000000005</v>
      </c>
      <c r="M359" s="171">
        <v>0.81100000000000005</v>
      </c>
      <c r="N359" s="197"/>
    </row>
    <row r="360" spans="1:14" x14ac:dyDescent="0.25">
      <c r="A360" s="27"/>
      <c r="N360" s="198"/>
    </row>
    <row r="361" spans="1:14" x14ac:dyDescent="0.25">
      <c r="A361" s="3"/>
      <c r="E361" s="109"/>
      <c r="N361" s="198"/>
    </row>
    <row r="362" spans="1:14" ht="15.75" thickBot="1" x14ac:dyDescent="0.3">
      <c r="A362" s="3"/>
      <c r="B362" s="317" t="s">
        <v>668</v>
      </c>
      <c r="C362" s="317"/>
      <c r="D362" s="317"/>
      <c r="E362" s="317"/>
      <c r="F362" s="317"/>
      <c r="G362" s="317"/>
      <c r="H362" s="317"/>
      <c r="I362" s="317"/>
      <c r="J362" s="317"/>
      <c r="K362" s="317"/>
      <c r="L362" s="317"/>
      <c r="M362" s="317"/>
      <c r="N362" s="198"/>
    </row>
    <row r="363" spans="1:14" x14ac:dyDescent="0.25">
      <c r="A363" s="3"/>
      <c r="B363" s="186">
        <v>40544</v>
      </c>
      <c r="C363" s="187">
        <v>40585</v>
      </c>
      <c r="D363" s="187">
        <v>40613</v>
      </c>
      <c r="E363" s="187">
        <v>40644</v>
      </c>
      <c r="F363" s="187">
        <v>40674</v>
      </c>
      <c r="G363" s="187">
        <v>40705</v>
      </c>
      <c r="H363" s="187">
        <v>40725</v>
      </c>
      <c r="I363" s="187">
        <v>40766</v>
      </c>
      <c r="J363" s="187">
        <v>40797</v>
      </c>
      <c r="K363" s="187">
        <v>40827</v>
      </c>
      <c r="L363" s="187">
        <v>40858</v>
      </c>
      <c r="M363" s="187">
        <v>40888</v>
      </c>
      <c r="N363" s="199"/>
    </row>
    <row r="364" spans="1:14" x14ac:dyDescent="0.25">
      <c r="A364" s="3" t="s">
        <v>33</v>
      </c>
      <c r="B364" s="154">
        <v>10379</v>
      </c>
      <c r="C364" s="154">
        <v>12160</v>
      </c>
      <c r="D364" s="154">
        <v>12212</v>
      </c>
      <c r="E364" s="154">
        <v>10125</v>
      </c>
      <c r="F364" s="154">
        <v>11312</v>
      </c>
      <c r="G364" s="154">
        <v>12661</v>
      </c>
      <c r="H364" s="154">
        <v>10768</v>
      </c>
      <c r="I364" s="154">
        <v>14420</v>
      </c>
      <c r="J364" s="154">
        <v>11932</v>
      </c>
      <c r="K364" s="154">
        <v>10514</v>
      </c>
      <c r="L364" s="154">
        <v>10961</v>
      </c>
      <c r="M364" s="154">
        <v>8117</v>
      </c>
    </row>
    <row r="365" spans="1:14" x14ac:dyDescent="0.25">
      <c r="A365" s="3" t="s">
        <v>34</v>
      </c>
      <c r="B365" s="154">
        <v>1263</v>
      </c>
      <c r="C365" s="154">
        <v>1709</v>
      </c>
      <c r="D365" s="154">
        <v>1445</v>
      </c>
      <c r="E365" s="154">
        <v>1337</v>
      </c>
      <c r="F365" s="154">
        <v>1386</v>
      </c>
      <c r="G365" s="154">
        <v>1466</v>
      </c>
      <c r="H365" s="154">
        <v>1332</v>
      </c>
      <c r="I365" s="154">
        <v>1884</v>
      </c>
      <c r="J365" s="154">
        <v>1413</v>
      </c>
      <c r="K365" s="154">
        <v>1203</v>
      </c>
      <c r="L365" s="154">
        <v>1422</v>
      </c>
      <c r="M365" s="154">
        <v>894</v>
      </c>
    </row>
    <row r="366" spans="1:14" x14ac:dyDescent="0.25">
      <c r="A366" s="3" t="s">
        <v>19</v>
      </c>
      <c r="B366" s="154">
        <v>182</v>
      </c>
      <c r="C366" s="154">
        <v>254</v>
      </c>
      <c r="D366" s="154">
        <v>234</v>
      </c>
      <c r="E366" s="154">
        <v>237</v>
      </c>
      <c r="F366" s="154">
        <v>222</v>
      </c>
      <c r="G366" s="154">
        <v>294</v>
      </c>
      <c r="H366" s="154">
        <v>219</v>
      </c>
      <c r="I366" s="154">
        <v>306</v>
      </c>
      <c r="J366" s="154">
        <v>239</v>
      </c>
      <c r="K366" s="154">
        <v>212</v>
      </c>
      <c r="L366" s="154">
        <v>224</v>
      </c>
      <c r="M366" s="154">
        <v>175</v>
      </c>
      <c r="N366" s="200"/>
    </row>
    <row r="367" spans="1:14" x14ac:dyDescent="0.25">
      <c r="A367" s="26" t="s">
        <v>35</v>
      </c>
      <c r="B367" s="201">
        <v>11825</v>
      </c>
      <c r="C367" s="201">
        <v>14124</v>
      </c>
      <c r="D367" s="201">
        <v>13892</v>
      </c>
      <c r="E367" s="201">
        <v>11699</v>
      </c>
      <c r="F367" s="201">
        <v>12920</v>
      </c>
      <c r="G367" s="201">
        <v>14421</v>
      </c>
      <c r="H367" s="201">
        <v>12318</v>
      </c>
      <c r="I367" s="201">
        <v>16611</v>
      </c>
      <c r="J367" s="201">
        <v>13585</v>
      </c>
      <c r="K367" s="201">
        <v>11929</v>
      </c>
      <c r="L367" s="201">
        <v>12607</v>
      </c>
      <c r="M367" s="201">
        <v>9186</v>
      </c>
      <c r="N367" s="200"/>
    </row>
    <row r="368" spans="1:14" x14ac:dyDescent="0.25">
      <c r="A368" s="3" t="s">
        <v>10</v>
      </c>
      <c r="B368" s="154">
        <v>457</v>
      </c>
      <c r="C368" s="154">
        <v>548</v>
      </c>
      <c r="D368" s="154">
        <v>493</v>
      </c>
      <c r="E368" s="154">
        <v>444</v>
      </c>
      <c r="F368" s="154">
        <v>460</v>
      </c>
      <c r="G368" s="154">
        <v>432</v>
      </c>
      <c r="H368" s="154">
        <v>350</v>
      </c>
      <c r="I368" s="154">
        <v>484</v>
      </c>
      <c r="J368" s="154">
        <v>433</v>
      </c>
      <c r="K368" s="154">
        <v>492</v>
      </c>
      <c r="L368" s="154">
        <v>549</v>
      </c>
      <c r="M368" s="154">
        <v>394</v>
      </c>
      <c r="N368" s="197"/>
    </row>
    <row r="369" spans="1:14" x14ac:dyDescent="0.25">
      <c r="A369" s="27" t="s">
        <v>32</v>
      </c>
      <c r="B369" s="201">
        <v>12282</v>
      </c>
      <c r="C369" s="201">
        <v>14672</v>
      </c>
      <c r="D369" s="170">
        <v>14385</v>
      </c>
      <c r="E369" s="170">
        <v>12143</v>
      </c>
      <c r="F369" s="170">
        <v>13380</v>
      </c>
      <c r="G369" s="170">
        <v>14853</v>
      </c>
      <c r="H369" s="170">
        <v>12668</v>
      </c>
      <c r="I369" s="170">
        <v>17095</v>
      </c>
      <c r="J369" s="170">
        <v>14018</v>
      </c>
      <c r="K369" s="170">
        <v>12421</v>
      </c>
      <c r="L369" s="170">
        <v>13156</v>
      </c>
      <c r="M369" s="170">
        <v>9580</v>
      </c>
      <c r="N369" s="198"/>
    </row>
    <row r="370" spans="1:14" x14ac:dyDescent="0.25">
      <c r="A370" s="27"/>
      <c r="B370" s="178"/>
      <c r="C370" s="178"/>
      <c r="D370" s="178"/>
      <c r="E370" s="178"/>
      <c r="F370" s="178"/>
      <c r="G370" s="178"/>
      <c r="H370" s="178"/>
      <c r="I370" s="202"/>
      <c r="J370" s="178"/>
      <c r="K370" s="178"/>
      <c r="L370" s="178"/>
      <c r="M370" s="178"/>
    </row>
    <row r="371" spans="1:14" ht="15.75" thickBot="1" x14ac:dyDescent="0.3">
      <c r="A371" s="3"/>
      <c r="B371" s="317" t="s">
        <v>669</v>
      </c>
      <c r="C371" s="317"/>
      <c r="D371" s="317"/>
      <c r="E371" s="317"/>
      <c r="F371" s="317"/>
      <c r="G371" s="317"/>
      <c r="H371" s="317"/>
      <c r="I371" s="317"/>
      <c r="J371" s="317"/>
      <c r="K371" s="317"/>
      <c r="L371" s="317"/>
      <c r="M371" s="317"/>
    </row>
    <row r="372" spans="1:14" x14ac:dyDescent="0.25">
      <c r="A372" s="3"/>
      <c r="B372" s="186">
        <v>40544</v>
      </c>
      <c r="C372" s="186">
        <v>40585</v>
      </c>
      <c r="D372" s="186">
        <v>40613</v>
      </c>
      <c r="E372" s="186">
        <v>40644</v>
      </c>
      <c r="F372" s="186">
        <v>40674</v>
      </c>
      <c r="G372" s="186">
        <v>40695</v>
      </c>
      <c r="H372" s="186">
        <v>40735</v>
      </c>
      <c r="I372" s="186">
        <v>40766</v>
      </c>
      <c r="J372" s="186">
        <v>40797</v>
      </c>
      <c r="K372" s="186">
        <v>40827</v>
      </c>
      <c r="L372" s="187">
        <v>40858</v>
      </c>
      <c r="M372" s="188">
        <v>41254</v>
      </c>
    </row>
    <row r="373" spans="1:14" x14ac:dyDescent="0.25">
      <c r="A373" s="3" t="s">
        <v>31</v>
      </c>
      <c r="B373" s="9">
        <v>0.748</v>
      </c>
      <c r="C373" s="9">
        <v>0.748</v>
      </c>
      <c r="D373" s="9">
        <v>0.74</v>
      </c>
      <c r="E373" s="9">
        <v>0.74099999999999999</v>
      </c>
      <c r="F373" s="9">
        <v>0.74099999999999999</v>
      </c>
      <c r="G373" s="9">
        <v>0.745</v>
      </c>
      <c r="H373" s="9">
        <v>0.73599999999999999</v>
      </c>
      <c r="I373" s="9">
        <v>0.72099999999999997</v>
      </c>
      <c r="J373" s="9">
        <v>0.72399999999999998</v>
      </c>
      <c r="K373" s="9">
        <v>0.72399999999999998</v>
      </c>
      <c r="L373" s="9">
        <v>0.74199999999999999</v>
      </c>
      <c r="M373" s="9">
        <v>0.748</v>
      </c>
    </row>
    <row r="374" spans="1:14" x14ac:dyDescent="0.25">
      <c r="A374" s="3" t="s">
        <v>10</v>
      </c>
      <c r="B374" s="9">
        <v>2.8260000000000001</v>
      </c>
      <c r="C374" s="9">
        <v>2.7349999999999999</v>
      </c>
      <c r="D374" s="9">
        <v>2.63</v>
      </c>
      <c r="E374" s="9">
        <v>2.5739999999999998</v>
      </c>
      <c r="F374" s="9">
        <v>2.5819999999999999</v>
      </c>
      <c r="G374" s="9">
        <v>2.665</v>
      </c>
      <c r="H374" s="9">
        <v>2.7389999999999999</v>
      </c>
      <c r="I374" s="9">
        <v>2.6509999999999998</v>
      </c>
      <c r="J374" s="9">
        <v>2.621</v>
      </c>
      <c r="K374" s="9">
        <v>2.4729999999999999</v>
      </c>
      <c r="L374" s="9">
        <v>2.3519999999999999</v>
      </c>
      <c r="M374" s="9">
        <v>2.29</v>
      </c>
    </row>
    <row r="375" spans="1:14" x14ac:dyDescent="0.25">
      <c r="A375" s="27" t="s">
        <v>32</v>
      </c>
      <c r="B375" s="171">
        <v>0.81599999999999995</v>
      </c>
      <c r="C375" s="171">
        <v>0.82</v>
      </c>
      <c r="D375" s="171">
        <v>0.80800000000000005</v>
      </c>
      <c r="E375" s="171">
        <v>0.80700000000000005</v>
      </c>
      <c r="F375" s="171">
        <v>0.80400000000000005</v>
      </c>
      <c r="G375" s="171">
        <v>0.80700000000000005</v>
      </c>
      <c r="H375" s="171">
        <v>0.79600000000000004</v>
      </c>
      <c r="I375" s="171">
        <v>0.77600000000000002</v>
      </c>
      <c r="J375" s="171">
        <v>0.77900000000000003</v>
      </c>
      <c r="K375" s="171">
        <v>0.78100000000000003</v>
      </c>
      <c r="L375" s="171">
        <v>0.80200000000000005</v>
      </c>
      <c r="M375" s="171">
        <v>0.81100000000000005</v>
      </c>
    </row>
    <row r="376" spans="1:14" ht="27.75" customHeight="1" x14ac:dyDescent="0.25">
      <c r="A376" s="319" t="s">
        <v>674</v>
      </c>
      <c r="B376" s="319"/>
      <c r="C376" s="319"/>
      <c r="D376" s="319"/>
      <c r="E376" s="319"/>
      <c r="F376" s="319"/>
      <c r="G376" s="319"/>
      <c r="H376" s="319"/>
      <c r="I376" s="319"/>
      <c r="J376" s="319"/>
      <c r="K376" s="319"/>
      <c r="L376" s="319"/>
      <c r="M376" s="319"/>
    </row>
    <row r="377" spans="1:14" ht="9" customHeight="1" x14ac:dyDescent="0.25"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</row>
    <row r="378" spans="1:14" ht="15.75" x14ac:dyDescent="0.25">
      <c r="A378" s="179">
        <v>2010</v>
      </c>
      <c r="B378" s="320" t="s">
        <v>664</v>
      </c>
      <c r="C378" s="320"/>
      <c r="D378" s="320"/>
      <c r="E378" s="320"/>
      <c r="F378" s="320"/>
      <c r="G378" s="320"/>
      <c r="H378" s="320"/>
      <c r="I378" s="320"/>
      <c r="J378" s="320"/>
      <c r="K378" s="320"/>
      <c r="L378" s="320"/>
      <c r="M378" s="320"/>
    </row>
    <row r="379" spans="1:14" x14ac:dyDescent="0.25">
      <c r="A379" s="8" t="s">
        <v>72</v>
      </c>
      <c r="B379" s="92">
        <v>19</v>
      </c>
      <c r="C379" s="92">
        <v>19</v>
      </c>
      <c r="D379" s="92">
        <v>23</v>
      </c>
      <c r="E379" s="92">
        <v>22</v>
      </c>
      <c r="F379" s="92">
        <v>20</v>
      </c>
      <c r="G379" s="92">
        <v>22</v>
      </c>
      <c r="H379" s="92">
        <v>21</v>
      </c>
      <c r="I379" s="92">
        <v>22</v>
      </c>
      <c r="J379" s="92">
        <v>21</v>
      </c>
      <c r="K379" s="92">
        <v>21</v>
      </c>
      <c r="L379" s="92">
        <v>21</v>
      </c>
      <c r="M379" s="92">
        <v>22</v>
      </c>
    </row>
    <row r="380" spans="1:14" ht="15.75" thickBot="1" x14ac:dyDescent="0.3">
      <c r="A380" s="3"/>
      <c r="B380" s="317" t="s">
        <v>665</v>
      </c>
      <c r="C380" s="317"/>
      <c r="D380" s="317"/>
      <c r="E380" s="317"/>
      <c r="F380" s="317"/>
      <c r="G380" s="317"/>
      <c r="H380" s="317"/>
      <c r="I380" s="317"/>
      <c r="J380" s="317"/>
      <c r="K380" s="317"/>
      <c r="L380" s="317"/>
      <c r="M380" s="317"/>
    </row>
    <row r="381" spans="1:14" x14ac:dyDescent="0.25">
      <c r="A381" s="3"/>
      <c r="B381" s="186">
        <v>40179</v>
      </c>
      <c r="C381" s="187">
        <v>40219</v>
      </c>
      <c r="D381" s="187">
        <v>40238</v>
      </c>
      <c r="E381" s="187">
        <v>40278</v>
      </c>
      <c r="F381" s="187">
        <v>40308</v>
      </c>
      <c r="G381" s="187">
        <v>40339</v>
      </c>
      <c r="H381" s="187">
        <v>40369</v>
      </c>
      <c r="I381" s="187">
        <v>40400</v>
      </c>
      <c r="J381" s="187">
        <v>40431</v>
      </c>
      <c r="K381" s="187">
        <v>40452</v>
      </c>
      <c r="L381" s="187">
        <v>40483</v>
      </c>
      <c r="M381" s="188">
        <v>40513</v>
      </c>
    </row>
    <row r="382" spans="1:14" x14ac:dyDescent="0.25">
      <c r="A382" s="3" t="s">
        <v>0</v>
      </c>
      <c r="B382" s="157">
        <v>4761</v>
      </c>
      <c r="C382" s="154">
        <v>5671</v>
      </c>
      <c r="D382" s="154">
        <v>4961</v>
      </c>
      <c r="E382" s="154">
        <v>5605</v>
      </c>
      <c r="F382" s="154">
        <v>8105</v>
      </c>
      <c r="G382" s="154">
        <v>4697</v>
      </c>
      <c r="H382" s="154">
        <v>4484</v>
      </c>
      <c r="I382" s="154">
        <v>5427</v>
      </c>
      <c r="J382" s="154">
        <v>5130</v>
      </c>
      <c r="K382" s="154">
        <v>4722</v>
      </c>
      <c r="L382" s="154">
        <v>6971</v>
      </c>
      <c r="M382" s="154">
        <v>5031</v>
      </c>
    </row>
    <row r="383" spans="1:14" ht="28.5" customHeight="1" x14ac:dyDescent="0.25">
      <c r="A383" s="3" t="s">
        <v>1</v>
      </c>
      <c r="B383" s="154">
        <v>2861</v>
      </c>
      <c r="C383" s="154">
        <v>2956</v>
      </c>
      <c r="D383" s="154">
        <v>2662</v>
      </c>
      <c r="E383" s="154">
        <v>2590</v>
      </c>
      <c r="F383" s="154">
        <v>4228</v>
      </c>
      <c r="G383" s="154">
        <v>3617</v>
      </c>
      <c r="H383" s="154">
        <v>2850</v>
      </c>
      <c r="I383" s="154">
        <v>2584</v>
      </c>
      <c r="J383" s="154">
        <v>3004</v>
      </c>
      <c r="K383" s="154">
        <v>2657</v>
      </c>
      <c r="L383" s="154">
        <v>2849</v>
      </c>
      <c r="M383" s="154">
        <v>2147</v>
      </c>
    </row>
    <row r="384" spans="1:14" ht="12.75" customHeight="1" x14ac:dyDescent="0.25">
      <c r="A384" s="25" t="s">
        <v>71</v>
      </c>
      <c r="B384" s="154">
        <v>1646</v>
      </c>
      <c r="C384" s="154">
        <v>1706</v>
      </c>
      <c r="D384" s="154">
        <v>1497</v>
      </c>
      <c r="E384" s="154">
        <v>1748</v>
      </c>
      <c r="F384" s="154">
        <v>2000</v>
      </c>
      <c r="G384" s="154">
        <v>1665</v>
      </c>
      <c r="H384" s="154">
        <v>1504</v>
      </c>
      <c r="I384" s="154">
        <v>1704</v>
      </c>
      <c r="J384" s="154">
        <v>1761</v>
      </c>
      <c r="K384" s="154">
        <v>1712</v>
      </c>
      <c r="L384" s="154">
        <v>1606</v>
      </c>
      <c r="M384" s="154">
        <v>1433</v>
      </c>
    </row>
    <row r="385" spans="1:13" ht="22.5" customHeight="1" x14ac:dyDescent="0.25">
      <c r="A385" s="3" t="s">
        <v>2</v>
      </c>
      <c r="B385" s="154">
        <v>820</v>
      </c>
      <c r="C385" s="154">
        <v>931</v>
      </c>
      <c r="D385" s="154">
        <v>907</v>
      </c>
      <c r="E385" s="154">
        <v>842</v>
      </c>
      <c r="F385" s="154">
        <v>1306</v>
      </c>
      <c r="G385" s="154">
        <v>981</v>
      </c>
      <c r="H385" s="154">
        <v>833</v>
      </c>
      <c r="I385" s="154">
        <v>818</v>
      </c>
      <c r="J385" s="154">
        <v>951</v>
      </c>
      <c r="K385" s="154">
        <v>889</v>
      </c>
      <c r="L385" s="154">
        <v>964</v>
      </c>
      <c r="M385" s="154">
        <v>811</v>
      </c>
    </row>
    <row r="386" spans="1:13" x14ac:dyDescent="0.25">
      <c r="A386" s="3" t="s">
        <v>3</v>
      </c>
      <c r="B386" s="154">
        <v>771</v>
      </c>
      <c r="C386" s="154">
        <v>913</v>
      </c>
      <c r="D386" s="154">
        <v>692</v>
      </c>
      <c r="E386" s="154">
        <v>894</v>
      </c>
      <c r="F386" s="154">
        <v>731</v>
      </c>
      <c r="G386" s="154">
        <v>929</v>
      </c>
      <c r="H386" s="154">
        <v>859</v>
      </c>
      <c r="I386" s="154">
        <v>964</v>
      </c>
      <c r="J386" s="154">
        <v>1000</v>
      </c>
      <c r="K386" s="154">
        <v>1113</v>
      </c>
      <c r="L386" s="154">
        <v>1263</v>
      </c>
      <c r="M386" s="154">
        <v>836</v>
      </c>
    </row>
    <row r="387" spans="1:13" x14ac:dyDescent="0.25">
      <c r="A387" s="25" t="s">
        <v>70</v>
      </c>
      <c r="B387" s="154">
        <v>355</v>
      </c>
      <c r="C387" s="154">
        <v>338</v>
      </c>
      <c r="D387" s="154">
        <v>296</v>
      </c>
      <c r="E387" s="154">
        <v>260</v>
      </c>
      <c r="F387" s="154">
        <v>398</v>
      </c>
      <c r="G387" s="154">
        <v>273</v>
      </c>
      <c r="H387" s="154">
        <v>300</v>
      </c>
      <c r="I387" s="154">
        <v>226</v>
      </c>
      <c r="J387" s="154">
        <v>246</v>
      </c>
      <c r="K387" s="154">
        <v>351</v>
      </c>
      <c r="L387" s="154">
        <v>500</v>
      </c>
      <c r="M387" s="154">
        <v>270</v>
      </c>
    </row>
    <row r="388" spans="1:13" x14ac:dyDescent="0.25">
      <c r="A388" s="26" t="s">
        <v>13</v>
      </c>
      <c r="B388" s="170">
        <v>11213</v>
      </c>
      <c r="C388" s="170">
        <v>12515</v>
      </c>
      <c r="D388" s="170">
        <v>11016</v>
      </c>
      <c r="E388" s="170">
        <v>11939</v>
      </c>
      <c r="F388" s="170">
        <v>16768</v>
      </c>
      <c r="G388" s="170">
        <v>12162</v>
      </c>
      <c r="H388" s="170">
        <v>10829</v>
      </c>
      <c r="I388" s="170">
        <v>11722</v>
      </c>
      <c r="J388" s="170">
        <v>12092</v>
      </c>
      <c r="K388" s="170">
        <v>11445</v>
      </c>
      <c r="L388" s="170">
        <v>14152</v>
      </c>
      <c r="M388" s="170">
        <v>10528</v>
      </c>
    </row>
    <row r="389" spans="1:13" x14ac:dyDescent="0.25">
      <c r="A389" s="26"/>
    </row>
    <row r="390" spans="1:13" x14ac:dyDescent="0.25">
      <c r="A390" s="26"/>
    </row>
    <row r="391" spans="1:13" ht="15.75" thickBot="1" x14ac:dyDescent="0.3">
      <c r="A391" s="3"/>
      <c r="B391" s="317" t="s">
        <v>666</v>
      </c>
      <c r="C391" s="317"/>
      <c r="D391" s="317"/>
      <c r="E391" s="317"/>
      <c r="F391" s="317"/>
      <c r="G391" s="317"/>
      <c r="H391" s="317"/>
      <c r="I391" s="317"/>
      <c r="J391" s="317"/>
      <c r="K391" s="317"/>
      <c r="L391" s="317"/>
      <c r="M391" s="317"/>
    </row>
    <row r="392" spans="1:13" x14ac:dyDescent="0.25">
      <c r="A392" s="3"/>
      <c r="B392" s="186">
        <v>40179</v>
      </c>
      <c r="C392" s="187">
        <v>40219</v>
      </c>
      <c r="D392" s="187">
        <v>40238</v>
      </c>
      <c r="E392" s="187">
        <v>40278</v>
      </c>
      <c r="F392" s="187">
        <v>40308</v>
      </c>
      <c r="G392" s="187">
        <v>40339</v>
      </c>
      <c r="H392" s="187">
        <v>40369</v>
      </c>
      <c r="I392" s="187">
        <v>40400</v>
      </c>
      <c r="J392" s="187">
        <v>40431</v>
      </c>
      <c r="K392" s="187">
        <v>40452</v>
      </c>
      <c r="L392" s="187">
        <v>40483</v>
      </c>
      <c r="M392" s="188">
        <v>40513</v>
      </c>
    </row>
    <row r="393" spans="1:13" x14ac:dyDescent="0.25">
      <c r="A393" s="3" t="s">
        <v>0</v>
      </c>
      <c r="B393" s="154">
        <v>4453</v>
      </c>
      <c r="C393" s="154">
        <v>4728</v>
      </c>
      <c r="D393" s="154">
        <v>5120</v>
      </c>
      <c r="E393" s="154">
        <v>5393</v>
      </c>
      <c r="F393" s="154">
        <v>6147</v>
      </c>
      <c r="G393" s="154">
        <v>6074</v>
      </c>
      <c r="H393" s="154">
        <v>5708</v>
      </c>
      <c r="I393" s="154">
        <v>4875</v>
      </c>
      <c r="J393" s="154">
        <v>5020</v>
      </c>
      <c r="K393" s="154">
        <v>5098</v>
      </c>
      <c r="L393" s="154">
        <v>5608</v>
      </c>
      <c r="M393" s="154">
        <v>5566</v>
      </c>
    </row>
    <row r="394" spans="1:13" x14ac:dyDescent="0.25">
      <c r="A394" s="3" t="s">
        <v>1</v>
      </c>
      <c r="B394" s="154">
        <v>2510</v>
      </c>
      <c r="C394" s="154">
        <v>2662</v>
      </c>
      <c r="D394" s="154">
        <v>2815</v>
      </c>
      <c r="E394" s="154">
        <v>2724</v>
      </c>
      <c r="F394" s="154">
        <v>3119</v>
      </c>
      <c r="G394" s="154">
        <v>3455</v>
      </c>
      <c r="H394" s="154">
        <v>3555</v>
      </c>
      <c r="I394" s="154">
        <v>3019</v>
      </c>
      <c r="J394" s="154">
        <v>2809</v>
      </c>
      <c r="K394" s="154">
        <v>2746</v>
      </c>
      <c r="L394" s="154">
        <v>2837</v>
      </c>
      <c r="M394" s="154">
        <v>2545</v>
      </c>
    </row>
    <row r="395" spans="1:13" x14ac:dyDescent="0.25">
      <c r="A395" s="25" t="s">
        <v>71</v>
      </c>
      <c r="B395" s="154">
        <v>1531</v>
      </c>
      <c r="C395" s="154">
        <v>1592</v>
      </c>
      <c r="D395" s="154">
        <v>1609</v>
      </c>
      <c r="E395" s="154">
        <v>1645</v>
      </c>
      <c r="F395" s="154">
        <v>1737</v>
      </c>
      <c r="G395" s="154">
        <v>1798</v>
      </c>
      <c r="H395" s="154">
        <v>1718</v>
      </c>
      <c r="I395" s="154">
        <v>1626</v>
      </c>
      <c r="J395" s="154">
        <v>1657</v>
      </c>
      <c r="K395" s="154">
        <v>1725</v>
      </c>
      <c r="L395" s="154">
        <v>1693</v>
      </c>
      <c r="M395" s="154">
        <v>1581</v>
      </c>
    </row>
    <row r="396" spans="1:13" x14ac:dyDescent="0.25">
      <c r="A396" s="3" t="s">
        <v>2</v>
      </c>
      <c r="B396" s="154">
        <v>777</v>
      </c>
      <c r="C396" s="154">
        <v>824</v>
      </c>
      <c r="D396" s="154">
        <v>887</v>
      </c>
      <c r="E396" s="154">
        <v>892</v>
      </c>
      <c r="F396" s="154">
        <v>1008</v>
      </c>
      <c r="G396" s="154">
        <v>1035</v>
      </c>
      <c r="H396" s="154">
        <v>1035</v>
      </c>
      <c r="I396" s="154">
        <v>878</v>
      </c>
      <c r="J396" s="154">
        <v>866</v>
      </c>
      <c r="K396" s="154">
        <v>885</v>
      </c>
      <c r="L396" s="154">
        <v>935</v>
      </c>
      <c r="M396" s="154">
        <v>887</v>
      </c>
    </row>
    <row r="397" spans="1:13" x14ac:dyDescent="0.25">
      <c r="A397" s="3" t="s">
        <v>3</v>
      </c>
      <c r="B397" s="154">
        <v>744</v>
      </c>
      <c r="C397" s="154">
        <v>758</v>
      </c>
      <c r="D397" s="154">
        <v>786</v>
      </c>
      <c r="E397" s="154">
        <v>827</v>
      </c>
      <c r="F397" s="154">
        <v>773</v>
      </c>
      <c r="G397" s="154">
        <v>855</v>
      </c>
      <c r="H397" s="154">
        <v>843</v>
      </c>
      <c r="I397" s="154">
        <v>918</v>
      </c>
      <c r="J397" s="154">
        <v>941</v>
      </c>
      <c r="K397" s="154">
        <v>1025</v>
      </c>
      <c r="L397" s="154">
        <v>1125</v>
      </c>
      <c r="M397" s="154">
        <v>1067</v>
      </c>
    </row>
    <row r="398" spans="1:13" x14ac:dyDescent="0.25">
      <c r="A398" s="25" t="s">
        <v>70</v>
      </c>
      <c r="B398" s="154">
        <v>331</v>
      </c>
      <c r="C398" s="154">
        <v>319</v>
      </c>
      <c r="D398" s="154">
        <v>327</v>
      </c>
      <c r="E398" s="154">
        <v>296</v>
      </c>
      <c r="F398" s="154">
        <v>315</v>
      </c>
      <c r="G398" s="154">
        <v>308</v>
      </c>
      <c r="H398" s="154">
        <v>322</v>
      </c>
      <c r="I398" s="154">
        <v>266</v>
      </c>
      <c r="J398" s="154">
        <v>257</v>
      </c>
      <c r="K398" s="154">
        <v>273</v>
      </c>
      <c r="L398" s="154">
        <v>365</v>
      </c>
      <c r="M398" s="154">
        <v>372</v>
      </c>
    </row>
    <row r="399" spans="1:13" x14ac:dyDescent="0.25">
      <c r="A399" s="26" t="s">
        <v>13</v>
      </c>
      <c r="B399" s="170">
        <v>10346</v>
      </c>
      <c r="C399" s="170">
        <v>10884</v>
      </c>
      <c r="D399" s="170">
        <v>11544</v>
      </c>
      <c r="E399" s="170">
        <v>11778</v>
      </c>
      <c r="F399" s="170">
        <v>13098</v>
      </c>
      <c r="G399" s="170">
        <v>13525</v>
      </c>
      <c r="H399" s="170">
        <v>13180</v>
      </c>
      <c r="I399" s="170">
        <v>11583</v>
      </c>
      <c r="J399" s="170">
        <v>11550</v>
      </c>
      <c r="K399" s="170">
        <v>11752</v>
      </c>
      <c r="L399" s="170">
        <v>12563</v>
      </c>
      <c r="M399" s="170">
        <v>12018</v>
      </c>
    </row>
    <row r="400" spans="1:13" x14ac:dyDescent="0.25">
      <c r="A400" s="26"/>
    </row>
    <row r="401" spans="1:13" x14ac:dyDescent="0.25">
      <c r="A401" s="3"/>
    </row>
    <row r="402" spans="1:13" ht="15.75" thickBot="1" x14ac:dyDescent="0.3">
      <c r="A402" s="3"/>
      <c r="B402" s="317" t="s">
        <v>667</v>
      </c>
      <c r="C402" s="317"/>
      <c r="D402" s="317"/>
      <c r="E402" s="317"/>
      <c r="F402" s="317"/>
      <c r="G402" s="317"/>
      <c r="H402" s="317"/>
      <c r="I402" s="317"/>
      <c r="J402" s="317"/>
      <c r="K402" s="317"/>
      <c r="L402" s="317"/>
      <c r="M402" s="317"/>
    </row>
    <row r="403" spans="1:13" x14ac:dyDescent="0.25">
      <c r="A403" s="3"/>
      <c r="B403" s="186">
        <v>40188</v>
      </c>
      <c r="C403" s="187">
        <v>40219</v>
      </c>
      <c r="D403" s="187">
        <v>40238</v>
      </c>
      <c r="E403" s="187">
        <v>40278</v>
      </c>
      <c r="F403" s="187">
        <v>40308</v>
      </c>
      <c r="G403" s="187">
        <v>40339</v>
      </c>
      <c r="H403" s="187">
        <v>40369</v>
      </c>
      <c r="I403" s="187">
        <v>40400</v>
      </c>
      <c r="J403" s="187">
        <v>40431</v>
      </c>
      <c r="K403" s="187">
        <v>40452</v>
      </c>
      <c r="L403" s="187">
        <v>40483</v>
      </c>
      <c r="M403" s="188">
        <v>40513</v>
      </c>
    </row>
    <row r="404" spans="1:13" x14ac:dyDescent="0.25">
      <c r="A404" s="3" t="s">
        <v>0</v>
      </c>
      <c r="B404" s="9">
        <v>0.51100000000000001</v>
      </c>
      <c r="C404" s="9">
        <v>0.51100000000000001</v>
      </c>
      <c r="D404" s="9">
        <v>0.503</v>
      </c>
      <c r="E404" s="9">
        <v>0.49199999999999999</v>
      </c>
      <c r="F404" s="9">
        <v>0.48399999999999999</v>
      </c>
      <c r="G404" s="9">
        <v>0.48099999999999998</v>
      </c>
      <c r="H404" s="9">
        <v>0.48599999999999999</v>
      </c>
      <c r="I404" s="9">
        <v>0.49299999999999999</v>
      </c>
      <c r="J404" s="9">
        <v>0.495</v>
      </c>
      <c r="K404" s="9">
        <v>0.497</v>
      </c>
      <c r="L404" s="9">
        <v>0.498</v>
      </c>
      <c r="M404" s="9">
        <v>0.496</v>
      </c>
    </row>
    <row r="405" spans="1:13" x14ac:dyDescent="0.25">
      <c r="A405" s="3" t="s">
        <v>1</v>
      </c>
      <c r="B405" s="9">
        <v>0.73499999999999999</v>
      </c>
      <c r="C405" s="9">
        <v>0.72599999999999998</v>
      </c>
      <c r="D405" s="9">
        <v>0.71299999999999997</v>
      </c>
      <c r="E405" s="9">
        <v>0.71199999999999997</v>
      </c>
      <c r="F405" s="9">
        <v>0.71299999999999997</v>
      </c>
      <c r="G405" s="9">
        <v>0.71299999999999997</v>
      </c>
      <c r="H405" s="9">
        <v>0.71499999999999997</v>
      </c>
      <c r="I405" s="9">
        <v>0.70899999999999996</v>
      </c>
      <c r="J405" s="9">
        <v>0.70799999999999996</v>
      </c>
      <c r="K405" s="9">
        <v>0.69599999999999995</v>
      </c>
      <c r="L405" s="9">
        <v>0.69499999999999995</v>
      </c>
      <c r="M405" s="9">
        <v>0.70199999999999996</v>
      </c>
    </row>
    <row r="406" spans="1:13" x14ac:dyDescent="0.25">
      <c r="A406" s="25" t="s">
        <v>71</v>
      </c>
      <c r="B406" s="9">
        <v>1.637</v>
      </c>
      <c r="C406" s="9">
        <v>1.64</v>
      </c>
      <c r="D406" s="9">
        <v>1.6359999999999999</v>
      </c>
      <c r="E406" s="9">
        <v>1.6279999999999999</v>
      </c>
      <c r="F406" s="9">
        <v>1.6040000000000001</v>
      </c>
      <c r="G406" s="9">
        <v>1.581</v>
      </c>
      <c r="H406" s="9">
        <v>1.5529999999999999</v>
      </c>
      <c r="I406" s="9">
        <v>1.542</v>
      </c>
      <c r="J406" s="9">
        <v>1.54</v>
      </c>
      <c r="K406" s="9">
        <v>1.5580000000000001</v>
      </c>
      <c r="L406" s="9">
        <v>1.6060000000000001</v>
      </c>
      <c r="M406" s="9">
        <v>1.631</v>
      </c>
    </row>
    <row r="407" spans="1:13" x14ac:dyDescent="0.25">
      <c r="A407" s="3" t="s">
        <v>2</v>
      </c>
      <c r="B407" s="9">
        <v>0.81699999999999995</v>
      </c>
      <c r="C407" s="9">
        <v>0.80600000000000005</v>
      </c>
      <c r="D407" s="9">
        <v>0.80300000000000005</v>
      </c>
      <c r="E407" s="9">
        <v>0.81100000000000005</v>
      </c>
      <c r="F407" s="9">
        <v>0.80900000000000005</v>
      </c>
      <c r="G407" s="9">
        <v>0.79800000000000004</v>
      </c>
      <c r="H407" s="9">
        <v>0.79</v>
      </c>
      <c r="I407" s="9">
        <v>0.79100000000000004</v>
      </c>
      <c r="J407" s="9">
        <v>0.79500000000000004</v>
      </c>
      <c r="K407" s="9">
        <v>0.79300000000000004</v>
      </c>
      <c r="L407" s="9">
        <v>0.79500000000000004</v>
      </c>
      <c r="M407" s="9">
        <v>0.80400000000000005</v>
      </c>
    </row>
    <row r="408" spans="1:13" x14ac:dyDescent="0.25">
      <c r="A408" s="3" t="s">
        <v>3</v>
      </c>
      <c r="B408" s="9">
        <v>1.2669999999999999</v>
      </c>
      <c r="C408" s="9">
        <v>1.2549999999999999</v>
      </c>
      <c r="D408" s="9">
        <v>1.244</v>
      </c>
      <c r="E408" s="9">
        <v>1.248</v>
      </c>
      <c r="F408" s="9">
        <v>1.2649999999999999</v>
      </c>
      <c r="G408" s="9">
        <v>1.282</v>
      </c>
      <c r="H408" s="9">
        <v>1.294</v>
      </c>
      <c r="I408" s="9">
        <v>1.2869999999999999</v>
      </c>
      <c r="J408" s="9">
        <v>1.256</v>
      </c>
      <c r="K408" s="9">
        <v>1.242</v>
      </c>
      <c r="L408" s="9">
        <v>1.22</v>
      </c>
      <c r="M408" s="9">
        <v>1.2190000000000001</v>
      </c>
    </row>
    <row r="409" spans="1:13" x14ac:dyDescent="0.25">
      <c r="A409" s="25" t="s">
        <v>70</v>
      </c>
      <c r="B409" s="9">
        <v>1.851</v>
      </c>
      <c r="C409" s="9">
        <v>1.7030000000000001</v>
      </c>
      <c r="D409" s="9">
        <v>1.734</v>
      </c>
      <c r="E409" s="9">
        <v>1.696</v>
      </c>
      <c r="F409" s="9">
        <v>1.776</v>
      </c>
      <c r="G409" s="9">
        <v>1.7490000000000001</v>
      </c>
      <c r="H409" s="9">
        <v>1.7749999999999999</v>
      </c>
      <c r="I409" s="9">
        <v>1.7430000000000001</v>
      </c>
      <c r="J409" s="9">
        <v>1.7909999999999999</v>
      </c>
      <c r="K409" s="9">
        <v>1.75</v>
      </c>
      <c r="L409" s="9">
        <v>1.7330000000000001</v>
      </c>
      <c r="M409" s="9">
        <v>1.708</v>
      </c>
    </row>
    <row r="410" spans="1:13" x14ac:dyDescent="0.25">
      <c r="A410" s="27" t="s">
        <v>13</v>
      </c>
      <c r="B410" s="171">
        <v>0.85199999999999998</v>
      </c>
      <c r="C410" s="171">
        <v>0.83799999999999997</v>
      </c>
      <c r="D410" s="171">
        <v>0.82099999999999995</v>
      </c>
      <c r="E410" s="171">
        <v>0.80900000000000005</v>
      </c>
      <c r="F410" s="171">
        <v>0.78900000000000003</v>
      </c>
      <c r="G410" s="171">
        <v>0.79</v>
      </c>
      <c r="H410" s="171">
        <v>0.79400000000000004</v>
      </c>
      <c r="I410" s="171">
        <v>0.81100000000000005</v>
      </c>
      <c r="J410" s="171">
        <v>0.81</v>
      </c>
      <c r="K410" s="171">
        <v>0.81599999999999995</v>
      </c>
      <c r="L410" s="171">
        <v>0.81499999999999995</v>
      </c>
      <c r="M410" s="171">
        <v>0.81299999999999994</v>
      </c>
    </row>
    <row r="411" spans="1:13" x14ac:dyDescent="0.25">
      <c r="A411" s="27"/>
    </row>
    <row r="412" spans="1:13" x14ac:dyDescent="0.25">
      <c r="A412" s="3"/>
    </row>
    <row r="413" spans="1:13" ht="15.75" thickBot="1" x14ac:dyDescent="0.3">
      <c r="A413" s="3"/>
      <c r="B413" s="317" t="s">
        <v>668</v>
      </c>
      <c r="C413" s="317"/>
      <c r="D413" s="317"/>
      <c r="E413" s="317"/>
      <c r="F413" s="317"/>
      <c r="G413" s="317"/>
      <c r="H413" s="317"/>
      <c r="I413" s="317"/>
      <c r="J413" s="317"/>
      <c r="K413" s="317"/>
      <c r="L413" s="317"/>
      <c r="M413" s="317"/>
    </row>
    <row r="414" spans="1:13" x14ac:dyDescent="0.25">
      <c r="A414" s="3"/>
      <c r="B414" s="186">
        <v>40179</v>
      </c>
      <c r="C414" s="187">
        <v>40219</v>
      </c>
      <c r="D414" s="187">
        <v>40238</v>
      </c>
      <c r="E414" s="187">
        <v>40278</v>
      </c>
      <c r="F414" s="187">
        <v>40308</v>
      </c>
      <c r="G414" s="187">
        <v>40339</v>
      </c>
      <c r="H414" s="187">
        <v>40369</v>
      </c>
      <c r="I414" s="187">
        <v>40400</v>
      </c>
      <c r="J414" s="187">
        <v>40431</v>
      </c>
      <c r="K414" s="187">
        <v>40452</v>
      </c>
      <c r="L414" s="187">
        <v>40483</v>
      </c>
      <c r="M414" s="187">
        <v>40513</v>
      </c>
    </row>
    <row r="415" spans="1:13" x14ac:dyDescent="0.25">
      <c r="A415" s="3" t="s">
        <v>33</v>
      </c>
      <c r="B415" s="154">
        <v>9201</v>
      </c>
      <c r="C415" s="154">
        <v>10476</v>
      </c>
      <c r="D415" s="154">
        <v>9105</v>
      </c>
      <c r="E415" s="154">
        <v>9970</v>
      </c>
      <c r="F415" s="154">
        <v>14041</v>
      </c>
      <c r="G415" s="154">
        <v>10256</v>
      </c>
      <c r="H415" s="154">
        <v>9012</v>
      </c>
      <c r="I415" s="154">
        <v>9652</v>
      </c>
      <c r="J415" s="154">
        <v>10054</v>
      </c>
      <c r="K415" s="154">
        <v>9444</v>
      </c>
      <c r="L415" s="154">
        <v>11769</v>
      </c>
      <c r="M415" s="154">
        <v>8777</v>
      </c>
    </row>
    <row r="416" spans="1:13" x14ac:dyDescent="0.25">
      <c r="A416" s="3" t="s">
        <v>34</v>
      </c>
      <c r="B416" s="154">
        <v>1317</v>
      </c>
      <c r="C416" s="154">
        <v>1354</v>
      </c>
      <c r="D416" s="154">
        <v>1288</v>
      </c>
      <c r="E416" s="154">
        <v>1409</v>
      </c>
      <c r="F416" s="154">
        <v>1974</v>
      </c>
      <c r="G416" s="154">
        <v>1273</v>
      </c>
      <c r="H416" s="154">
        <v>1206</v>
      </c>
      <c r="I416" s="154">
        <v>1380</v>
      </c>
      <c r="J416" s="154">
        <v>1392</v>
      </c>
      <c r="K416" s="154">
        <v>1344</v>
      </c>
      <c r="L416" s="154">
        <v>1717</v>
      </c>
      <c r="M416" s="154">
        <v>1203</v>
      </c>
    </row>
    <row r="417" spans="1:13" x14ac:dyDescent="0.25">
      <c r="A417" s="3" t="s">
        <v>19</v>
      </c>
      <c r="B417" s="154">
        <v>179</v>
      </c>
      <c r="C417" s="154">
        <v>218</v>
      </c>
      <c r="D417" s="154">
        <v>177</v>
      </c>
      <c r="E417" s="154">
        <v>172</v>
      </c>
      <c r="F417" s="154">
        <v>246</v>
      </c>
      <c r="G417" s="154">
        <v>181</v>
      </c>
      <c r="H417" s="154">
        <v>153</v>
      </c>
      <c r="I417" s="154">
        <v>196</v>
      </c>
      <c r="J417" s="154">
        <v>195</v>
      </c>
      <c r="K417" s="154">
        <v>209</v>
      </c>
      <c r="L417" s="154">
        <v>263</v>
      </c>
      <c r="M417" s="154">
        <v>196</v>
      </c>
    </row>
    <row r="418" spans="1:13" x14ac:dyDescent="0.25">
      <c r="A418" s="26" t="s">
        <v>35</v>
      </c>
      <c r="B418" s="154">
        <v>10697</v>
      </c>
      <c r="C418" s="154">
        <v>12048</v>
      </c>
      <c r="D418" s="154">
        <v>10570</v>
      </c>
      <c r="E418" s="154">
        <v>11550</v>
      </c>
      <c r="F418" s="154">
        <v>16261</v>
      </c>
      <c r="G418" s="154">
        <v>11710</v>
      </c>
      <c r="H418" s="154">
        <v>10370</v>
      </c>
      <c r="I418" s="154">
        <v>11227</v>
      </c>
      <c r="J418" s="154">
        <v>11641</v>
      </c>
      <c r="K418" s="154">
        <f>SUM(K415:K417)</f>
        <v>10997</v>
      </c>
      <c r="L418" s="154">
        <v>13749</v>
      </c>
      <c r="M418" s="154">
        <v>10176</v>
      </c>
    </row>
    <row r="419" spans="1:13" x14ac:dyDescent="0.25">
      <c r="A419" s="3" t="s">
        <v>10</v>
      </c>
      <c r="B419" s="154">
        <v>516</v>
      </c>
      <c r="C419" s="154">
        <v>467</v>
      </c>
      <c r="D419" s="154">
        <v>446</v>
      </c>
      <c r="E419" s="154">
        <v>388</v>
      </c>
      <c r="F419" s="154">
        <v>507</v>
      </c>
      <c r="G419" s="154">
        <v>452</v>
      </c>
      <c r="H419" s="154">
        <v>459</v>
      </c>
      <c r="I419" s="154">
        <v>495</v>
      </c>
      <c r="J419" s="154">
        <v>450</v>
      </c>
      <c r="K419" s="154">
        <v>447</v>
      </c>
      <c r="L419" s="154">
        <v>403</v>
      </c>
      <c r="M419" s="154">
        <v>351</v>
      </c>
    </row>
    <row r="420" spans="1:13" x14ac:dyDescent="0.25">
      <c r="A420" s="27" t="s">
        <v>32</v>
      </c>
      <c r="B420" s="170">
        <v>11213</v>
      </c>
      <c r="C420" s="170">
        <v>12515</v>
      </c>
      <c r="D420" s="170">
        <v>11015</v>
      </c>
      <c r="E420" s="170">
        <v>11939</v>
      </c>
      <c r="F420" s="170">
        <v>16768</v>
      </c>
      <c r="G420" s="170">
        <v>12162</v>
      </c>
      <c r="H420" s="170">
        <v>10829</v>
      </c>
      <c r="I420" s="170">
        <v>11722</v>
      </c>
      <c r="J420" s="170">
        <v>12092</v>
      </c>
      <c r="K420" s="170">
        <v>11445</v>
      </c>
      <c r="L420" s="170">
        <v>14152</v>
      </c>
      <c r="M420" s="170">
        <v>10528</v>
      </c>
    </row>
    <row r="421" spans="1:13" x14ac:dyDescent="0.25">
      <c r="A421" s="27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</row>
    <row r="422" spans="1:13" ht="15.75" thickBot="1" x14ac:dyDescent="0.3">
      <c r="A422" s="3"/>
      <c r="B422" s="317" t="s">
        <v>669</v>
      </c>
      <c r="C422" s="317"/>
      <c r="D422" s="317"/>
      <c r="E422" s="317"/>
      <c r="F422" s="317"/>
      <c r="G422" s="317"/>
      <c r="H422" s="317"/>
      <c r="I422" s="317"/>
      <c r="J422" s="317"/>
      <c r="K422" s="317"/>
      <c r="L422" s="317"/>
      <c r="M422" s="317"/>
    </row>
    <row r="423" spans="1:13" x14ac:dyDescent="0.25">
      <c r="A423" s="3"/>
      <c r="B423" s="186">
        <v>40188</v>
      </c>
      <c r="C423" s="187">
        <v>40219</v>
      </c>
      <c r="D423" s="187">
        <v>40247</v>
      </c>
      <c r="E423" s="187">
        <v>40278</v>
      </c>
      <c r="F423" s="187">
        <v>40308</v>
      </c>
      <c r="G423" s="187">
        <v>40339</v>
      </c>
      <c r="H423" s="187">
        <v>40369</v>
      </c>
      <c r="I423" s="187">
        <v>40400</v>
      </c>
      <c r="J423" s="187">
        <v>40431</v>
      </c>
      <c r="K423" s="187">
        <v>40452</v>
      </c>
      <c r="L423" s="187">
        <v>40483</v>
      </c>
      <c r="M423" s="188">
        <v>40513</v>
      </c>
    </row>
    <row r="424" spans="1:13" x14ac:dyDescent="0.25">
      <c r="A424" s="3" t="s">
        <v>31</v>
      </c>
      <c r="B424" s="9">
        <v>0.78400000000000003</v>
      </c>
      <c r="C424" s="9">
        <v>0.77</v>
      </c>
      <c r="D424" s="9">
        <v>0.754</v>
      </c>
      <c r="E424" s="9">
        <v>0.746</v>
      </c>
      <c r="F424" s="9">
        <v>0.73</v>
      </c>
      <c r="G424" s="9">
        <v>0.73199999999999998</v>
      </c>
      <c r="H424" s="9">
        <v>0.73699999999999999</v>
      </c>
      <c r="I424" s="9">
        <v>0.747</v>
      </c>
      <c r="J424" s="9">
        <v>0.747</v>
      </c>
      <c r="K424" s="9">
        <v>0.749</v>
      </c>
      <c r="L424" s="9">
        <v>0.751</v>
      </c>
      <c r="M424" s="9">
        <v>0.748</v>
      </c>
    </row>
    <row r="425" spans="1:13" x14ac:dyDescent="0.25">
      <c r="A425" s="3" t="s">
        <v>10</v>
      </c>
      <c r="B425" s="9">
        <v>2.3660000000000001</v>
      </c>
      <c r="C425" s="9">
        <v>2.3730000000000002</v>
      </c>
      <c r="D425" s="9">
        <v>2.3919999999999999</v>
      </c>
      <c r="E425" s="9">
        <v>2.4649999999999999</v>
      </c>
      <c r="F425" s="9">
        <v>2.4780000000000002</v>
      </c>
      <c r="G425" s="9">
        <v>2.4889999999999999</v>
      </c>
      <c r="H425" s="9">
        <v>2.3319999999999999</v>
      </c>
      <c r="I425" s="9">
        <v>2.3170000000000002</v>
      </c>
      <c r="J425" s="9">
        <v>2.2919999999999998</v>
      </c>
      <c r="K425" s="9">
        <v>2.4390000000000001</v>
      </c>
      <c r="L425" s="9">
        <v>2.5790000000000002</v>
      </c>
      <c r="M425" s="9">
        <v>2.7040000000000002</v>
      </c>
    </row>
    <row r="426" spans="1:13" x14ac:dyDescent="0.25">
      <c r="A426" s="27" t="s">
        <v>32</v>
      </c>
      <c r="B426" s="171">
        <v>0.85199999999999998</v>
      </c>
      <c r="C426" s="171">
        <v>0.83799999999999997</v>
      </c>
      <c r="D426" s="171">
        <v>0.82099999999999995</v>
      </c>
      <c r="E426" s="171">
        <v>0.80900000000000005</v>
      </c>
      <c r="F426" s="171">
        <v>0.78900000000000003</v>
      </c>
      <c r="G426" s="171">
        <v>0.79</v>
      </c>
      <c r="H426" s="171">
        <v>0.79400000000000004</v>
      </c>
      <c r="I426" s="171">
        <v>0.81100000000000005</v>
      </c>
      <c r="J426" s="171">
        <v>0.81</v>
      </c>
      <c r="K426" s="171">
        <v>0.81599999999999995</v>
      </c>
      <c r="L426" s="171">
        <v>0.81499999999999995</v>
      </c>
      <c r="M426" s="171">
        <v>0.81299999999999994</v>
      </c>
    </row>
    <row r="427" spans="1:13" ht="27.75" customHeight="1" x14ac:dyDescent="0.25">
      <c r="A427" s="319" t="s">
        <v>674</v>
      </c>
      <c r="B427" s="319"/>
      <c r="C427" s="319"/>
      <c r="D427" s="319"/>
      <c r="E427" s="319"/>
      <c r="F427" s="319"/>
      <c r="G427" s="319"/>
      <c r="H427" s="319"/>
      <c r="I427" s="319"/>
      <c r="J427" s="319"/>
      <c r="K427" s="319"/>
      <c r="L427" s="319"/>
      <c r="M427" s="319"/>
    </row>
    <row r="428" spans="1:13" ht="6" customHeight="1" x14ac:dyDescent="0.25">
      <c r="B428" s="193"/>
      <c r="C428" s="193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</row>
    <row r="429" spans="1:13" ht="15.75" x14ac:dyDescent="0.25">
      <c r="A429" s="179">
        <v>2009</v>
      </c>
      <c r="B429" s="320" t="s">
        <v>664</v>
      </c>
      <c r="C429" s="320"/>
      <c r="D429" s="320"/>
      <c r="E429" s="320"/>
      <c r="F429" s="320"/>
      <c r="G429" s="320"/>
      <c r="H429" s="320"/>
      <c r="I429" s="320"/>
      <c r="J429" s="320"/>
      <c r="K429" s="320"/>
      <c r="L429" s="320"/>
      <c r="M429" s="320"/>
    </row>
    <row r="430" spans="1:13" x14ac:dyDescent="0.25">
      <c r="A430" s="8" t="s">
        <v>72</v>
      </c>
      <c r="B430" s="92">
        <v>20</v>
      </c>
      <c r="C430" s="92">
        <v>19</v>
      </c>
      <c r="D430" s="92">
        <v>22</v>
      </c>
      <c r="E430" s="92">
        <v>21</v>
      </c>
      <c r="F430" s="92">
        <v>20</v>
      </c>
      <c r="G430" s="92">
        <v>22</v>
      </c>
      <c r="H430" s="92">
        <v>22</v>
      </c>
      <c r="I430" s="92">
        <v>21</v>
      </c>
      <c r="J430" s="92">
        <v>21</v>
      </c>
      <c r="K430" s="92">
        <v>22</v>
      </c>
      <c r="L430" s="92">
        <v>20</v>
      </c>
      <c r="M430" s="169">
        <v>22</v>
      </c>
    </row>
    <row r="431" spans="1:13" ht="15.75" thickBot="1" x14ac:dyDescent="0.3">
      <c r="A431" s="3"/>
      <c r="B431" s="317" t="s">
        <v>665</v>
      </c>
      <c r="C431" s="317"/>
      <c r="D431" s="317"/>
      <c r="E431" s="317"/>
      <c r="F431" s="317"/>
      <c r="G431" s="317"/>
      <c r="H431" s="317"/>
      <c r="I431" s="317"/>
      <c r="J431" s="317"/>
      <c r="K431" s="317"/>
      <c r="L431" s="317"/>
      <c r="M431" s="317"/>
    </row>
    <row r="432" spans="1:13" x14ac:dyDescent="0.25">
      <c r="A432" s="3"/>
      <c r="B432" s="186">
        <v>39814</v>
      </c>
      <c r="C432" s="187">
        <v>39845</v>
      </c>
      <c r="D432" s="187">
        <v>39873</v>
      </c>
      <c r="E432" s="187">
        <v>39904</v>
      </c>
      <c r="F432" s="187">
        <v>39934</v>
      </c>
      <c r="G432" s="187">
        <v>39965</v>
      </c>
      <c r="H432" s="187">
        <v>39995</v>
      </c>
      <c r="I432" s="187">
        <v>40026</v>
      </c>
      <c r="J432" s="187">
        <v>40057</v>
      </c>
      <c r="K432" s="187">
        <v>40087</v>
      </c>
      <c r="L432" s="187">
        <v>40126</v>
      </c>
      <c r="M432" s="188">
        <v>40148</v>
      </c>
    </row>
    <row r="433" spans="1:13" x14ac:dyDescent="0.25">
      <c r="A433" s="3" t="s">
        <v>0</v>
      </c>
      <c r="B433" s="157">
        <v>3577</v>
      </c>
      <c r="C433" s="157">
        <v>4143</v>
      </c>
      <c r="D433" s="157">
        <v>3825</v>
      </c>
      <c r="E433" s="157">
        <v>3321</v>
      </c>
      <c r="F433" s="157">
        <v>4723</v>
      </c>
      <c r="G433" s="157">
        <v>5107</v>
      </c>
      <c r="H433" s="157">
        <v>4168</v>
      </c>
      <c r="I433" s="157">
        <v>4738</v>
      </c>
      <c r="J433" s="157">
        <v>4373</v>
      </c>
      <c r="K433" s="154">
        <v>4472</v>
      </c>
      <c r="L433" s="154">
        <v>4786</v>
      </c>
      <c r="M433" s="154">
        <v>3886</v>
      </c>
    </row>
    <row r="434" spans="1:13" ht="7.5" customHeight="1" x14ac:dyDescent="0.25">
      <c r="A434" s="3" t="s">
        <v>1</v>
      </c>
      <c r="B434" s="154">
        <v>2985</v>
      </c>
      <c r="C434" s="154">
        <v>3436</v>
      </c>
      <c r="D434" s="154">
        <v>4126</v>
      </c>
      <c r="E434" s="154">
        <v>3045</v>
      </c>
      <c r="F434" s="154">
        <v>2996</v>
      </c>
      <c r="G434" s="154">
        <v>2926</v>
      </c>
      <c r="H434" s="154">
        <v>2532</v>
      </c>
      <c r="I434" s="154">
        <v>2452</v>
      </c>
      <c r="J434" s="154">
        <v>2990</v>
      </c>
      <c r="K434" s="154">
        <v>2824</v>
      </c>
      <c r="L434" s="154">
        <v>2479</v>
      </c>
      <c r="M434" s="154">
        <v>2237</v>
      </c>
    </row>
    <row r="435" spans="1:13" ht="27" customHeight="1" x14ac:dyDescent="0.25">
      <c r="A435" s="25" t="s">
        <v>71</v>
      </c>
      <c r="B435" s="154">
        <v>1510</v>
      </c>
      <c r="C435" s="154">
        <v>1621</v>
      </c>
      <c r="D435" s="154">
        <v>1452</v>
      </c>
      <c r="E435" s="154">
        <v>1318</v>
      </c>
      <c r="F435" s="154">
        <v>1407</v>
      </c>
      <c r="G435" s="154">
        <v>1460</v>
      </c>
      <c r="H435" s="154">
        <v>1421</v>
      </c>
      <c r="I435" s="154">
        <v>1470</v>
      </c>
      <c r="J435" s="154">
        <v>1564</v>
      </c>
      <c r="K435" s="155">
        <v>1726</v>
      </c>
      <c r="L435" s="155">
        <v>1514</v>
      </c>
      <c r="M435" s="155">
        <v>1448</v>
      </c>
    </row>
    <row r="436" spans="1:13" ht="22.5" customHeight="1" x14ac:dyDescent="0.25">
      <c r="A436" s="3" t="s">
        <v>2</v>
      </c>
      <c r="B436" s="154">
        <v>460</v>
      </c>
      <c r="C436" s="154">
        <v>512</v>
      </c>
      <c r="D436" s="154">
        <v>546</v>
      </c>
      <c r="E436" s="154">
        <v>451</v>
      </c>
      <c r="F436" s="154">
        <v>544</v>
      </c>
      <c r="G436" s="154">
        <v>702</v>
      </c>
      <c r="H436" s="154">
        <v>612</v>
      </c>
      <c r="I436" s="154">
        <v>616</v>
      </c>
      <c r="J436" s="154">
        <v>756</v>
      </c>
      <c r="K436" s="155">
        <v>747</v>
      </c>
      <c r="L436" s="155">
        <v>782</v>
      </c>
      <c r="M436" s="155">
        <v>735</v>
      </c>
    </row>
    <row r="437" spans="1:13" x14ac:dyDescent="0.25">
      <c r="A437" s="3" t="s">
        <v>3</v>
      </c>
      <c r="B437" s="154">
        <v>655</v>
      </c>
      <c r="C437" s="154">
        <v>789</v>
      </c>
      <c r="D437" s="154">
        <v>624</v>
      </c>
      <c r="E437" s="154">
        <v>801</v>
      </c>
      <c r="F437" s="154">
        <v>731</v>
      </c>
      <c r="G437" s="154">
        <v>912</v>
      </c>
      <c r="H437" s="154">
        <v>748</v>
      </c>
      <c r="I437" s="154">
        <v>735</v>
      </c>
      <c r="J437" s="154">
        <v>639</v>
      </c>
      <c r="K437" s="155">
        <v>785</v>
      </c>
      <c r="L437" s="155">
        <v>862</v>
      </c>
      <c r="M437" s="155">
        <v>614</v>
      </c>
    </row>
    <row r="438" spans="1:13" x14ac:dyDescent="0.25">
      <c r="A438" s="25" t="s">
        <v>70</v>
      </c>
      <c r="B438" s="154">
        <v>215</v>
      </c>
      <c r="C438" s="154">
        <v>216</v>
      </c>
      <c r="D438" s="154">
        <v>215</v>
      </c>
      <c r="E438" s="154">
        <v>164</v>
      </c>
      <c r="F438" s="154">
        <v>206</v>
      </c>
      <c r="G438" s="154">
        <v>201</v>
      </c>
      <c r="H438" s="154">
        <v>195</v>
      </c>
      <c r="I438" s="154">
        <v>184</v>
      </c>
      <c r="J438" s="154">
        <v>226</v>
      </c>
      <c r="K438" s="155">
        <v>239</v>
      </c>
      <c r="L438" s="155">
        <v>372</v>
      </c>
      <c r="M438" s="155">
        <v>273</v>
      </c>
    </row>
    <row r="439" spans="1:13" x14ac:dyDescent="0.25">
      <c r="A439" s="26" t="s">
        <v>13</v>
      </c>
      <c r="B439" s="170">
        <v>9403</v>
      </c>
      <c r="C439" s="170">
        <v>10717</v>
      </c>
      <c r="D439" s="170">
        <v>10788</v>
      </c>
      <c r="E439" s="170">
        <v>9099</v>
      </c>
      <c r="F439" s="170">
        <v>10606</v>
      </c>
      <c r="G439" s="170">
        <v>11307</v>
      </c>
      <c r="H439" s="170">
        <v>9676</v>
      </c>
      <c r="I439" s="170">
        <v>10194</v>
      </c>
      <c r="J439" s="170">
        <v>10548</v>
      </c>
      <c r="K439" s="170">
        <v>10793</v>
      </c>
      <c r="L439" s="170">
        <v>10794</v>
      </c>
      <c r="M439" s="170">
        <v>9191</v>
      </c>
    </row>
    <row r="440" spans="1:13" x14ac:dyDescent="0.25">
      <c r="A440" s="26"/>
    </row>
    <row r="441" spans="1:13" x14ac:dyDescent="0.25">
      <c r="A441" s="26"/>
    </row>
    <row r="442" spans="1:13" ht="15.75" thickBot="1" x14ac:dyDescent="0.3">
      <c r="A442" s="3"/>
      <c r="B442" s="317" t="s">
        <v>666</v>
      </c>
      <c r="C442" s="317"/>
      <c r="D442" s="317"/>
      <c r="E442" s="317"/>
      <c r="F442" s="317"/>
      <c r="G442" s="317"/>
      <c r="H442" s="317"/>
      <c r="I442" s="317"/>
      <c r="J442" s="317"/>
      <c r="K442" s="317"/>
      <c r="L442" s="317"/>
      <c r="M442" s="317"/>
    </row>
    <row r="443" spans="1:13" x14ac:dyDescent="0.25">
      <c r="A443" s="3"/>
      <c r="B443" s="186">
        <v>39814</v>
      </c>
      <c r="C443" s="187">
        <v>39845</v>
      </c>
      <c r="D443" s="187">
        <v>39873</v>
      </c>
      <c r="E443" s="187">
        <v>39904</v>
      </c>
      <c r="F443" s="187">
        <v>39934</v>
      </c>
      <c r="G443" s="187">
        <v>39965</v>
      </c>
      <c r="H443" s="187">
        <v>39995</v>
      </c>
      <c r="I443" s="187">
        <v>40026</v>
      </c>
      <c r="J443" s="187">
        <v>40057</v>
      </c>
      <c r="K443" s="187">
        <v>40087</v>
      </c>
      <c r="L443" s="187">
        <v>40126</v>
      </c>
      <c r="M443" s="188">
        <v>40148</v>
      </c>
    </row>
    <row r="444" spans="1:13" x14ac:dyDescent="0.25">
      <c r="A444" s="3" t="s">
        <v>0</v>
      </c>
      <c r="B444" s="157">
        <v>3325</v>
      </c>
      <c r="C444" s="157">
        <v>3452</v>
      </c>
      <c r="D444" s="157">
        <v>3843</v>
      </c>
      <c r="E444" s="157">
        <v>3752</v>
      </c>
      <c r="F444" s="157">
        <v>3942</v>
      </c>
      <c r="G444" s="157">
        <v>4389</v>
      </c>
      <c r="H444" s="157">
        <v>4664</v>
      </c>
      <c r="I444" s="157">
        <v>4670</v>
      </c>
      <c r="J444" s="157">
        <v>4422</v>
      </c>
      <c r="K444" s="154">
        <v>4527</v>
      </c>
      <c r="L444" s="154">
        <v>4538</v>
      </c>
      <c r="M444" s="154">
        <v>4368</v>
      </c>
    </row>
    <row r="445" spans="1:13" x14ac:dyDescent="0.25">
      <c r="A445" s="3" t="s">
        <v>1</v>
      </c>
      <c r="B445" s="154">
        <v>3309</v>
      </c>
      <c r="C445" s="154">
        <v>3161</v>
      </c>
      <c r="D445" s="154">
        <v>3537</v>
      </c>
      <c r="E445" s="154">
        <v>3548</v>
      </c>
      <c r="F445" s="154">
        <v>3407</v>
      </c>
      <c r="G445" s="154">
        <v>2988</v>
      </c>
      <c r="H445" s="154">
        <v>2812</v>
      </c>
      <c r="I445" s="154">
        <v>2639</v>
      </c>
      <c r="J445" s="154">
        <v>2656</v>
      </c>
      <c r="K445" s="154">
        <v>2756</v>
      </c>
      <c r="L445" s="154">
        <v>2770</v>
      </c>
      <c r="M445" s="154">
        <v>2514</v>
      </c>
    </row>
    <row r="446" spans="1:13" x14ac:dyDescent="0.25">
      <c r="A446" s="25" t="s">
        <v>71</v>
      </c>
      <c r="B446" s="154">
        <v>1316</v>
      </c>
      <c r="C446" s="154">
        <v>1431</v>
      </c>
      <c r="D446" s="154">
        <v>1524</v>
      </c>
      <c r="E446" s="154">
        <v>1458</v>
      </c>
      <c r="F446" s="154">
        <v>1393</v>
      </c>
      <c r="G446" s="154">
        <v>1396</v>
      </c>
      <c r="H446" s="154">
        <v>1430</v>
      </c>
      <c r="I446" s="154">
        <v>1450</v>
      </c>
      <c r="J446" s="154">
        <v>1484</v>
      </c>
      <c r="K446" s="155">
        <v>1588</v>
      </c>
      <c r="L446" s="155">
        <v>1605</v>
      </c>
      <c r="M446" s="155">
        <v>1564</v>
      </c>
    </row>
    <row r="447" spans="1:13" x14ac:dyDescent="0.25">
      <c r="A447" s="3" t="s">
        <v>2</v>
      </c>
      <c r="B447" s="154">
        <v>444</v>
      </c>
      <c r="C447" s="154">
        <v>457</v>
      </c>
      <c r="D447" s="154">
        <v>507</v>
      </c>
      <c r="E447" s="154">
        <v>503</v>
      </c>
      <c r="F447" s="154">
        <v>513</v>
      </c>
      <c r="G447" s="154">
        <v>568</v>
      </c>
      <c r="H447" s="154">
        <v>622</v>
      </c>
      <c r="I447" s="154">
        <v>644</v>
      </c>
      <c r="J447" s="154">
        <v>660</v>
      </c>
      <c r="K447" s="155">
        <v>707</v>
      </c>
      <c r="L447" s="155">
        <v>761</v>
      </c>
      <c r="M447" s="155">
        <v>754</v>
      </c>
    </row>
    <row r="448" spans="1:13" x14ac:dyDescent="0.25">
      <c r="A448" s="3" t="s">
        <v>3</v>
      </c>
      <c r="B448" s="154">
        <v>648</v>
      </c>
      <c r="C448" s="154">
        <v>669</v>
      </c>
      <c r="D448" s="154">
        <v>685</v>
      </c>
      <c r="E448" s="154">
        <v>734</v>
      </c>
      <c r="F448" s="154">
        <v>717</v>
      </c>
      <c r="G448" s="154">
        <v>818</v>
      </c>
      <c r="H448" s="154">
        <v>799</v>
      </c>
      <c r="I448" s="154">
        <v>799</v>
      </c>
      <c r="J448" s="154">
        <v>708</v>
      </c>
      <c r="K448" s="155">
        <v>721</v>
      </c>
      <c r="L448" s="155">
        <v>761</v>
      </c>
      <c r="M448" s="155">
        <v>750</v>
      </c>
    </row>
    <row r="449" spans="1:13" x14ac:dyDescent="0.25">
      <c r="A449" s="25" t="s">
        <v>70</v>
      </c>
      <c r="B449" s="154">
        <v>186</v>
      </c>
      <c r="C449" s="154">
        <v>184</v>
      </c>
      <c r="D449" s="154">
        <v>215</v>
      </c>
      <c r="E449" s="154">
        <v>198</v>
      </c>
      <c r="F449" s="154">
        <v>195</v>
      </c>
      <c r="G449" s="154">
        <v>190</v>
      </c>
      <c r="H449" s="154">
        <v>201</v>
      </c>
      <c r="I449" s="154">
        <v>193</v>
      </c>
      <c r="J449" s="154">
        <v>201</v>
      </c>
      <c r="K449" s="155">
        <v>216</v>
      </c>
      <c r="L449" s="155">
        <v>276</v>
      </c>
      <c r="M449" s="155">
        <v>292</v>
      </c>
    </row>
    <row r="450" spans="1:13" x14ac:dyDescent="0.25">
      <c r="A450" s="26" t="s">
        <v>13</v>
      </c>
      <c r="B450" s="170">
        <v>9229</v>
      </c>
      <c r="C450" s="170">
        <v>9354</v>
      </c>
      <c r="D450" s="170">
        <v>10311</v>
      </c>
      <c r="E450" s="170">
        <v>10194</v>
      </c>
      <c r="F450" s="170">
        <v>10167</v>
      </c>
      <c r="G450" s="170">
        <v>10349</v>
      </c>
      <c r="H450" s="170">
        <v>10527</v>
      </c>
      <c r="I450" s="170">
        <v>10395</v>
      </c>
      <c r="J450" s="170">
        <v>10132</v>
      </c>
      <c r="K450" s="170">
        <v>10515</v>
      </c>
      <c r="L450" s="170">
        <v>10711</v>
      </c>
      <c r="M450" s="170">
        <v>10243</v>
      </c>
    </row>
    <row r="451" spans="1:13" x14ac:dyDescent="0.25">
      <c r="A451" s="26"/>
    </row>
    <row r="452" spans="1:13" x14ac:dyDescent="0.25">
      <c r="A452" s="3"/>
    </row>
    <row r="453" spans="1:13" ht="15.75" thickBot="1" x14ac:dyDescent="0.3">
      <c r="A453" s="3"/>
      <c r="B453" s="317" t="s">
        <v>667</v>
      </c>
      <c r="C453" s="317"/>
      <c r="D453" s="317"/>
      <c r="E453" s="317"/>
      <c r="F453" s="317"/>
      <c r="G453" s="317"/>
      <c r="H453" s="317"/>
      <c r="I453" s="317"/>
      <c r="J453" s="317"/>
      <c r="K453" s="317"/>
      <c r="L453" s="317"/>
      <c r="M453" s="317"/>
    </row>
    <row r="454" spans="1:13" x14ac:dyDescent="0.25">
      <c r="A454" s="3"/>
      <c r="B454" s="186">
        <v>39814</v>
      </c>
      <c r="C454" s="187">
        <v>39845</v>
      </c>
      <c r="D454" s="187">
        <v>39873</v>
      </c>
      <c r="E454" s="187">
        <v>39904</v>
      </c>
      <c r="F454" s="187">
        <v>39934</v>
      </c>
      <c r="G454" s="187">
        <v>39965</v>
      </c>
      <c r="H454" s="187">
        <v>39995</v>
      </c>
      <c r="I454" s="187">
        <v>40026</v>
      </c>
      <c r="J454" s="187">
        <v>40057</v>
      </c>
      <c r="K454" s="187">
        <v>40087</v>
      </c>
      <c r="L454" s="187">
        <v>40126</v>
      </c>
      <c r="M454" s="188">
        <v>40148</v>
      </c>
    </row>
    <row r="455" spans="1:13" x14ac:dyDescent="0.25">
      <c r="A455" s="3" t="s">
        <v>0</v>
      </c>
      <c r="B455" s="9">
        <v>0.56699999999999995</v>
      </c>
      <c r="C455" s="9">
        <v>0.55300000000000005</v>
      </c>
      <c r="D455" s="9">
        <v>0.53200000000000003</v>
      </c>
      <c r="E455" s="9">
        <v>0.52700000000000002</v>
      </c>
      <c r="F455" s="9">
        <v>0.52200000000000002</v>
      </c>
      <c r="G455" s="9">
        <v>0.52500000000000002</v>
      </c>
      <c r="H455" s="48">
        <v>0.51800000000000002</v>
      </c>
      <c r="I455" s="9">
        <v>0.51100000000000001</v>
      </c>
      <c r="J455" s="9">
        <v>0.505</v>
      </c>
      <c r="K455" s="9">
        <v>0.502</v>
      </c>
      <c r="L455" s="9">
        <v>0.50600000000000001</v>
      </c>
      <c r="M455" s="9">
        <v>0.50900000000000001</v>
      </c>
    </row>
    <row r="456" spans="1:13" x14ac:dyDescent="0.25">
      <c r="A456" s="3" t="s">
        <v>1</v>
      </c>
      <c r="B456" s="9">
        <v>0.73</v>
      </c>
      <c r="C456" s="9">
        <v>0.72699999999999998</v>
      </c>
      <c r="D456" s="9">
        <v>0.71599999999999997</v>
      </c>
      <c r="E456" s="9">
        <v>0.70799999999999996</v>
      </c>
      <c r="F456" s="9">
        <v>0.70099999999999996</v>
      </c>
      <c r="G456" s="9">
        <v>0.71199999999999997</v>
      </c>
      <c r="H456" s="48">
        <v>0.72</v>
      </c>
      <c r="I456" s="9">
        <v>0.72699999999999998</v>
      </c>
      <c r="J456" s="9">
        <v>0.72199999999999998</v>
      </c>
      <c r="K456" s="9">
        <v>0.71499999999999997</v>
      </c>
      <c r="L456" s="9">
        <v>0.72199999999999998</v>
      </c>
      <c r="M456" s="9">
        <v>0.73299999999999998</v>
      </c>
    </row>
    <row r="457" spans="1:13" x14ac:dyDescent="0.25">
      <c r="A457" s="25" t="s">
        <v>71</v>
      </c>
      <c r="B457" s="172">
        <v>1.754</v>
      </c>
      <c r="C457" s="172">
        <v>1.677</v>
      </c>
      <c r="D457" s="172">
        <v>1.6080000000000001</v>
      </c>
      <c r="E457" s="172">
        <v>1.5780000000000001</v>
      </c>
      <c r="F457" s="172">
        <v>1.6160000000000001</v>
      </c>
      <c r="G457" s="172">
        <v>1.653</v>
      </c>
      <c r="H457" s="176">
        <v>1.673</v>
      </c>
      <c r="I457" s="172">
        <v>1.677</v>
      </c>
      <c r="J457" s="172">
        <v>1.694</v>
      </c>
      <c r="K457" s="172">
        <v>1.645</v>
      </c>
      <c r="L457" s="172">
        <v>1.6279999999999999</v>
      </c>
      <c r="M457" s="172">
        <v>1.6060000000000001</v>
      </c>
    </row>
    <row r="458" spans="1:13" x14ac:dyDescent="0.25">
      <c r="A458" s="3" t="s">
        <v>2</v>
      </c>
      <c r="B458" s="172">
        <v>0.92800000000000005</v>
      </c>
      <c r="C458" s="172">
        <v>0.94699999999999995</v>
      </c>
      <c r="D458" s="172">
        <v>0.91800000000000004</v>
      </c>
      <c r="E458" s="172">
        <v>0.92</v>
      </c>
      <c r="F458" s="172">
        <v>0.90500000000000003</v>
      </c>
      <c r="G458" s="172">
        <v>0.90100000000000002</v>
      </c>
      <c r="H458" s="176">
        <v>0.874</v>
      </c>
      <c r="I458" s="172">
        <v>0.876</v>
      </c>
      <c r="J458" s="172">
        <v>0.85299999999999998</v>
      </c>
      <c r="K458" s="172">
        <v>0.82399999999999995</v>
      </c>
      <c r="L458" s="172">
        <v>0.80200000000000005</v>
      </c>
      <c r="M458" s="172">
        <v>0.81599999999999995</v>
      </c>
    </row>
    <row r="459" spans="1:13" x14ac:dyDescent="0.25">
      <c r="A459" s="3" t="s">
        <v>3</v>
      </c>
      <c r="B459" s="172">
        <v>1.1499999999999999</v>
      </c>
      <c r="C459" s="172">
        <v>1.115</v>
      </c>
      <c r="D459" s="172">
        <v>1.1080000000000001</v>
      </c>
      <c r="E459" s="172">
        <v>1.1259999999999999</v>
      </c>
      <c r="F459" s="172">
        <v>1.107</v>
      </c>
      <c r="G459" s="172">
        <v>1.1299999999999999</v>
      </c>
      <c r="H459" s="176">
        <v>1.129</v>
      </c>
      <c r="I459" s="172">
        <v>1.175</v>
      </c>
      <c r="J459" s="172">
        <v>1.1990000000000001</v>
      </c>
      <c r="K459" s="172">
        <v>1.244</v>
      </c>
      <c r="L459" s="172">
        <v>1.2589999999999999</v>
      </c>
      <c r="M459" s="172">
        <v>1.278</v>
      </c>
    </row>
    <row r="460" spans="1:13" x14ac:dyDescent="0.25">
      <c r="A460" s="25" t="s">
        <v>70</v>
      </c>
      <c r="B460" s="172">
        <v>1.8720000000000001</v>
      </c>
      <c r="C460" s="172">
        <v>1.879</v>
      </c>
      <c r="D460" s="172">
        <v>1.8580000000000001</v>
      </c>
      <c r="E460" s="172">
        <v>1.86</v>
      </c>
      <c r="F460" s="172">
        <v>1.831</v>
      </c>
      <c r="G460" s="172">
        <v>1.8080000000000001</v>
      </c>
      <c r="H460" s="176">
        <v>1.8029999999999999</v>
      </c>
      <c r="I460" s="172">
        <v>1.823</v>
      </c>
      <c r="J460" s="172">
        <v>1.849</v>
      </c>
      <c r="K460" s="172">
        <v>1.8680000000000001</v>
      </c>
      <c r="L460" s="172">
        <v>1.8979999999999999</v>
      </c>
      <c r="M460" s="172">
        <v>1.8720000000000001</v>
      </c>
    </row>
    <row r="461" spans="1:13" x14ac:dyDescent="0.25">
      <c r="A461" s="27" t="s">
        <v>13</v>
      </c>
      <c r="B461" s="171">
        <v>0.879</v>
      </c>
      <c r="C461" s="171">
        <v>0.86899999999999999</v>
      </c>
      <c r="D461" s="171">
        <v>0.83899999999999997</v>
      </c>
      <c r="E461" s="171">
        <v>0.82899999999999996</v>
      </c>
      <c r="F461" s="171">
        <v>0.81799999999999995</v>
      </c>
      <c r="G461" s="171">
        <v>0.82299999999999995</v>
      </c>
      <c r="H461" s="173">
        <v>0.82099999999999995</v>
      </c>
      <c r="I461" s="171">
        <v>0.82599999999999996</v>
      </c>
      <c r="J461" s="171">
        <v>0.83399999999999996</v>
      </c>
      <c r="K461" s="171">
        <v>0.83099999999999996</v>
      </c>
      <c r="L461" s="171">
        <v>0.84</v>
      </c>
      <c r="M461" s="171">
        <v>0.84899999999999998</v>
      </c>
    </row>
    <row r="462" spans="1:13" x14ac:dyDescent="0.25">
      <c r="A462" s="27"/>
    </row>
    <row r="463" spans="1:13" x14ac:dyDescent="0.25">
      <c r="A463" s="3"/>
    </row>
    <row r="464" spans="1:13" ht="15.75" thickBot="1" x14ac:dyDescent="0.3">
      <c r="A464" s="3"/>
      <c r="B464" s="317" t="s">
        <v>668</v>
      </c>
      <c r="C464" s="317"/>
      <c r="D464" s="317"/>
      <c r="E464" s="317"/>
      <c r="F464" s="317"/>
      <c r="G464" s="317"/>
      <c r="H464" s="317"/>
      <c r="I464" s="317"/>
      <c r="J464" s="317"/>
      <c r="K464" s="317"/>
      <c r="L464" s="317"/>
      <c r="M464" s="317"/>
    </row>
    <row r="465" spans="1:13" x14ac:dyDescent="0.25">
      <c r="A465" s="3"/>
      <c r="B465" s="186">
        <v>39814</v>
      </c>
      <c r="C465" s="187">
        <v>39845</v>
      </c>
      <c r="D465" s="187">
        <v>39873</v>
      </c>
      <c r="E465" s="187">
        <v>39904</v>
      </c>
      <c r="F465" s="187">
        <v>39934</v>
      </c>
      <c r="G465" s="187">
        <v>39965</v>
      </c>
      <c r="H465" s="187">
        <v>39995</v>
      </c>
      <c r="I465" s="187">
        <v>40026</v>
      </c>
      <c r="J465" s="187">
        <v>40057</v>
      </c>
      <c r="K465" s="187">
        <v>40087</v>
      </c>
      <c r="L465" s="187">
        <v>40126</v>
      </c>
      <c r="M465" s="188">
        <v>40148</v>
      </c>
    </row>
    <row r="466" spans="1:13" x14ac:dyDescent="0.25">
      <c r="A466" s="3" t="s">
        <v>33</v>
      </c>
      <c r="B466" s="154">
        <v>7353</v>
      </c>
      <c r="C466" s="154">
        <v>8519</v>
      </c>
      <c r="D466" s="154">
        <v>8759</v>
      </c>
      <c r="E466" s="154">
        <v>7343</v>
      </c>
      <c r="F466" s="154">
        <v>8443</v>
      </c>
      <c r="G466" s="154">
        <v>8987</v>
      </c>
      <c r="H466" s="154">
        <v>7908</v>
      </c>
      <c r="I466" s="154">
        <v>8267</v>
      </c>
      <c r="J466" s="154">
        <v>8645</v>
      </c>
      <c r="K466" s="174">
        <v>8873</v>
      </c>
      <c r="L466" s="174">
        <v>8822</v>
      </c>
      <c r="M466" s="174">
        <v>7540</v>
      </c>
    </row>
    <row r="467" spans="1:13" x14ac:dyDescent="0.25">
      <c r="A467" s="3" t="s">
        <v>34</v>
      </c>
      <c r="B467" s="154">
        <v>1330</v>
      </c>
      <c r="C467" s="154">
        <v>1393</v>
      </c>
      <c r="D467" s="154">
        <v>1298</v>
      </c>
      <c r="E467" s="154">
        <v>1134</v>
      </c>
      <c r="F467" s="154">
        <v>1535</v>
      </c>
      <c r="G467" s="154">
        <v>1621</v>
      </c>
      <c r="H467" s="154">
        <v>1185</v>
      </c>
      <c r="I467" s="154">
        <v>1339</v>
      </c>
      <c r="J467" s="154">
        <v>1273</v>
      </c>
      <c r="K467" s="174">
        <v>1186</v>
      </c>
      <c r="L467" s="174">
        <v>1372</v>
      </c>
      <c r="M467" s="174">
        <v>1087</v>
      </c>
    </row>
    <row r="468" spans="1:13" x14ac:dyDescent="0.25">
      <c r="A468" s="3" t="s">
        <v>19</v>
      </c>
      <c r="B468" s="154">
        <v>165</v>
      </c>
      <c r="C468" s="154">
        <v>171</v>
      </c>
      <c r="D468" s="154">
        <v>159</v>
      </c>
      <c r="E468" s="154">
        <v>138</v>
      </c>
      <c r="F468" s="154">
        <v>159</v>
      </c>
      <c r="G468" s="154">
        <v>220</v>
      </c>
      <c r="H468" s="154">
        <v>150</v>
      </c>
      <c r="I468" s="154">
        <v>149</v>
      </c>
      <c r="J468" s="154">
        <v>142</v>
      </c>
      <c r="K468" s="174">
        <v>175</v>
      </c>
      <c r="L468" s="174">
        <v>174</v>
      </c>
      <c r="M468" s="174">
        <v>160</v>
      </c>
    </row>
    <row r="469" spans="1:13" x14ac:dyDescent="0.25">
      <c r="A469" s="26" t="s">
        <v>35</v>
      </c>
      <c r="B469" s="170">
        <v>8848</v>
      </c>
      <c r="C469" s="170">
        <v>10083</v>
      </c>
      <c r="D469" s="170">
        <v>10216</v>
      </c>
      <c r="E469" s="170">
        <v>8615</v>
      </c>
      <c r="F469" s="170">
        <v>10137</v>
      </c>
      <c r="G469" s="170">
        <v>10828</v>
      </c>
      <c r="H469" s="170">
        <v>9243</v>
      </c>
      <c r="I469" s="170">
        <v>9755</v>
      </c>
      <c r="J469" s="170">
        <v>10059</v>
      </c>
      <c r="K469" s="175">
        <v>10234</v>
      </c>
      <c r="L469" s="175">
        <v>10368</v>
      </c>
      <c r="M469" s="175">
        <v>8788</v>
      </c>
    </row>
    <row r="470" spans="1:13" x14ac:dyDescent="0.25">
      <c r="A470" s="3" t="s">
        <v>10</v>
      </c>
      <c r="B470" s="154">
        <v>555</v>
      </c>
      <c r="C470" s="154">
        <v>634</v>
      </c>
      <c r="D470" s="154">
        <v>572</v>
      </c>
      <c r="E470" s="154">
        <v>484</v>
      </c>
      <c r="F470" s="154">
        <v>470</v>
      </c>
      <c r="G470" s="154">
        <v>479</v>
      </c>
      <c r="H470" s="154">
        <v>433</v>
      </c>
      <c r="I470" s="154">
        <v>440</v>
      </c>
      <c r="J470" s="154">
        <v>489</v>
      </c>
      <c r="K470" s="174">
        <v>559</v>
      </c>
      <c r="L470" s="174">
        <v>427</v>
      </c>
      <c r="M470" s="174">
        <v>403</v>
      </c>
    </row>
    <row r="471" spans="1:13" x14ac:dyDescent="0.25">
      <c r="A471" s="27" t="s">
        <v>32</v>
      </c>
      <c r="B471" s="170">
        <v>9403</v>
      </c>
      <c r="C471" s="170">
        <v>10717</v>
      </c>
      <c r="D471" s="170">
        <v>10788</v>
      </c>
      <c r="E471" s="170">
        <v>9099</v>
      </c>
      <c r="F471" s="170">
        <v>10606</v>
      </c>
      <c r="G471" s="170">
        <v>11307</v>
      </c>
      <c r="H471" s="170">
        <v>9676</v>
      </c>
      <c r="I471" s="170">
        <v>10194</v>
      </c>
      <c r="J471" s="170">
        <v>10548</v>
      </c>
      <c r="K471" s="170">
        <v>10793</v>
      </c>
      <c r="L471" s="170">
        <v>10794</v>
      </c>
      <c r="M471" s="170">
        <v>9191</v>
      </c>
    </row>
    <row r="472" spans="1:13" x14ac:dyDescent="0.25">
      <c r="A472" s="27"/>
    </row>
    <row r="473" spans="1:13" ht="15.75" thickBot="1" x14ac:dyDescent="0.3">
      <c r="A473" s="3"/>
      <c r="B473" s="317" t="s">
        <v>669</v>
      </c>
      <c r="C473" s="317"/>
      <c r="D473" s="317"/>
      <c r="E473" s="317"/>
      <c r="F473" s="317"/>
      <c r="G473" s="317"/>
      <c r="H473" s="317"/>
      <c r="I473" s="317"/>
      <c r="J473" s="317"/>
      <c r="K473" s="317"/>
      <c r="L473" s="317"/>
      <c r="M473" s="317"/>
    </row>
    <row r="474" spans="1:13" x14ac:dyDescent="0.25">
      <c r="A474" s="3"/>
      <c r="B474" s="186">
        <v>39814</v>
      </c>
      <c r="C474" s="187">
        <v>39845</v>
      </c>
      <c r="D474" s="187">
        <v>39873</v>
      </c>
      <c r="E474" s="187">
        <v>39904</v>
      </c>
      <c r="F474" s="187">
        <v>39934</v>
      </c>
      <c r="G474" s="187">
        <v>39965</v>
      </c>
      <c r="H474" s="187">
        <v>39995</v>
      </c>
      <c r="I474" s="187">
        <v>40026</v>
      </c>
      <c r="J474" s="187">
        <v>40057</v>
      </c>
      <c r="K474" s="187">
        <v>40087</v>
      </c>
      <c r="L474" s="187">
        <v>40126</v>
      </c>
      <c r="M474" s="188">
        <v>40148</v>
      </c>
    </row>
    <row r="475" spans="1:13" x14ac:dyDescent="0.25">
      <c r="A475" s="3" t="s">
        <v>31</v>
      </c>
      <c r="B475" s="9">
        <v>0.81200000000000006</v>
      </c>
      <c r="C475" s="9">
        <v>0.80400000000000005</v>
      </c>
      <c r="D475" s="9">
        <v>0.77700000000000002</v>
      </c>
      <c r="E475" s="9">
        <v>0.76900000000000002</v>
      </c>
      <c r="F475" s="9">
        <v>0.75700000000000001</v>
      </c>
      <c r="G475" s="9">
        <v>0.76500000000000001</v>
      </c>
      <c r="H475" s="48">
        <v>0.75900000000000001</v>
      </c>
      <c r="I475" s="9">
        <v>0.76400000000000001</v>
      </c>
      <c r="J475" s="9">
        <v>0.76500000000000001</v>
      </c>
      <c r="K475" s="9">
        <v>0.76300000000000001</v>
      </c>
      <c r="L475" s="9">
        <v>0.77200000000000002</v>
      </c>
      <c r="M475" s="9">
        <v>0.78300000000000003</v>
      </c>
    </row>
    <row r="476" spans="1:13" x14ac:dyDescent="0.25">
      <c r="A476" s="3" t="s">
        <v>10</v>
      </c>
      <c r="B476" s="9">
        <v>2.1779999999999999</v>
      </c>
      <c r="C476" s="9">
        <v>1.9590000000000001</v>
      </c>
      <c r="D476" s="9">
        <v>1.8740000000000001</v>
      </c>
      <c r="E476" s="9">
        <v>1.85</v>
      </c>
      <c r="F476" s="9">
        <v>1.972</v>
      </c>
      <c r="G476" s="9">
        <v>2.0310000000000001</v>
      </c>
      <c r="H476" s="48">
        <v>2.1629999999999998</v>
      </c>
      <c r="I476" s="9">
        <v>2.1949999999999998</v>
      </c>
      <c r="J476" s="9">
        <v>2.3039999999999998</v>
      </c>
      <c r="K476" s="9">
        <v>2.2109999999999999</v>
      </c>
      <c r="L476" s="9">
        <v>2.2440000000000002</v>
      </c>
      <c r="M476" s="9">
        <v>2.2360000000000002</v>
      </c>
    </row>
    <row r="477" spans="1:13" x14ac:dyDescent="0.25">
      <c r="A477" s="27" t="s">
        <v>32</v>
      </c>
      <c r="B477" s="171">
        <v>0.879</v>
      </c>
      <c r="C477" s="171">
        <v>0.86899999999999999</v>
      </c>
      <c r="D477" s="171">
        <v>0.83899999999999997</v>
      </c>
      <c r="E477" s="171">
        <v>0.82899999999999996</v>
      </c>
      <c r="F477" s="171">
        <v>0.81799999999999995</v>
      </c>
      <c r="G477" s="171">
        <v>0.82299999999999995</v>
      </c>
      <c r="H477" s="173">
        <v>0.82099999999999995</v>
      </c>
      <c r="I477" s="171">
        <v>0.82599999999999996</v>
      </c>
      <c r="J477" s="171">
        <v>0.83399999999999996</v>
      </c>
      <c r="K477" s="171">
        <v>0.83099999999999996</v>
      </c>
      <c r="L477" s="171">
        <v>0.84</v>
      </c>
      <c r="M477" s="171">
        <v>0.84899999999999998</v>
      </c>
    </row>
    <row r="478" spans="1:13" ht="9" customHeight="1" x14ac:dyDescent="0.25"/>
    <row r="479" spans="1:13" ht="31.5" customHeight="1" x14ac:dyDescent="0.25">
      <c r="A479" s="319" t="s">
        <v>674</v>
      </c>
      <c r="B479" s="319"/>
      <c r="C479" s="319"/>
      <c r="D479" s="319"/>
      <c r="E479" s="319"/>
      <c r="F479" s="319"/>
      <c r="G479" s="319"/>
      <c r="H479" s="319"/>
      <c r="I479" s="319"/>
      <c r="J479" s="319"/>
      <c r="K479" s="319"/>
      <c r="L479" s="319"/>
      <c r="M479" s="319"/>
    </row>
    <row r="480" spans="1:13" ht="15.75" x14ac:dyDescent="0.25">
      <c r="A480" s="179">
        <v>2008</v>
      </c>
      <c r="B480" s="320" t="s">
        <v>664</v>
      </c>
      <c r="C480" s="320"/>
      <c r="D480" s="320"/>
      <c r="E480" s="320"/>
      <c r="F480" s="320"/>
      <c r="G480" s="320"/>
      <c r="H480" s="320"/>
      <c r="I480" s="320"/>
      <c r="J480" s="320"/>
      <c r="K480" s="320"/>
      <c r="L480" s="320"/>
      <c r="M480" s="320"/>
    </row>
    <row r="481" spans="1:13" x14ac:dyDescent="0.25">
      <c r="A481" s="8" t="s">
        <v>72</v>
      </c>
      <c r="B481" s="92">
        <v>21</v>
      </c>
      <c r="C481" s="92">
        <v>20</v>
      </c>
      <c r="D481" s="92">
        <v>20</v>
      </c>
      <c r="E481" s="92">
        <v>22</v>
      </c>
      <c r="F481" s="92">
        <v>21</v>
      </c>
      <c r="G481" s="92">
        <v>21</v>
      </c>
      <c r="H481" s="92">
        <v>22</v>
      </c>
      <c r="I481" s="92">
        <v>21</v>
      </c>
      <c r="J481" s="92">
        <v>21</v>
      </c>
      <c r="K481" s="92">
        <v>23</v>
      </c>
      <c r="L481" s="92">
        <v>19</v>
      </c>
      <c r="M481" s="92">
        <v>22</v>
      </c>
    </row>
    <row r="482" spans="1:13" ht="15.75" thickBot="1" x14ac:dyDescent="0.3">
      <c r="A482" s="3"/>
      <c r="B482" s="317" t="s">
        <v>665</v>
      </c>
      <c r="C482" s="317"/>
      <c r="D482" s="317"/>
      <c r="E482" s="317"/>
      <c r="F482" s="317"/>
      <c r="G482" s="317"/>
      <c r="H482" s="317"/>
      <c r="I482" s="317"/>
      <c r="J482" s="317"/>
      <c r="K482" s="317"/>
      <c r="L482" s="317"/>
      <c r="M482" s="317"/>
    </row>
    <row r="483" spans="1:13" x14ac:dyDescent="0.25">
      <c r="A483" s="3"/>
      <c r="B483" s="186">
        <v>39448</v>
      </c>
      <c r="C483" s="187">
        <v>39479</v>
      </c>
      <c r="D483" s="187">
        <v>39508</v>
      </c>
      <c r="E483" s="187">
        <v>39539</v>
      </c>
      <c r="F483" s="187">
        <v>39569</v>
      </c>
      <c r="G483" s="187">
        <v>39600</v>
      </c>
      <c r="H483" s="187">
        <v>39630</v>
      </c>
      <c r="I483" s="187">
        <v>39661</v>
      </c>
      <c r="J483" s="187">
        <v>39692</v>
      </c>
      <c r="K483" s="187">
        <v>39722</v>
      </c>
      <c r="L483" s="187">
        <v>39753</v>
      </c>
      <c r="M483" s="188">
        <v>39783</v>
      </c>
    </row>
    <row r="484" spans="1:13" x14ac:dyDescent="0.25">
      <c r="A484" s="3" t="s">
        <v>0</v>
      </c>
      <c r="B484" s="157">
        <v>8733</v>
      </c>
      <c r="C484" s="157">
        <v>8485</v>
      </c>
      <c r="D484" s="157">
        <v>7512</v>
      </c>
      <c r="E484" s="157">
        <v>6038</v>
      </c>
      <c r="F484" s="157">
        <v>6627</v>
      </c>
      <c r="G484" s="157">
        <v>6758</v>
      </c>
      <c r="H484" s="157">
        <v>5952</v>
      </c>
      <c r="I484" s="157">
        <v>5056</v>
      </c>
      <c r="J484" s="157">
        <v>7086</v>
      </c>
      <c r="K484" s="157">
        <v>4566</v>
      </c>
      <c r="L484" s="157">
        <v>3737</v>
      </c>
      <c r="M484" s="157">
        <v>2741</v>
      </c>
    </row>
    <row r="485" spans="1:13" ht="9" customHeight="1" x14ac:dyDescent="0.25">
      <c r="A485" s="3" t="s">
        <v>1</v>
      </c>
      <c r="B485" s="154">
        <v>4078</v>
      </c>
      <c r="C485" s="154">
        <v>3115</v>
      </c>
      <c r="D485" s="154">
        <v>4282</v>
      </c>
      <c r="E485" s="154">
        <v>2622</v>
      </c>
      <c r="F485" s="154">
        <v>2649</v>
      </c>
      <c r="G485" s="154">
        <v>3729</v>
      </c>
      <c r="H485" s="154">
        <v>3693</v>
      </c>
      <c r="I485" s="154">
        <v>2733</v>
      </c>
      <c r="J485" s="154">
        <v>5105</v>
      </c>
      <c r="K485" s="154">
        <v>4930</v>
      </c>
      <c r="L485" s="154">
        <v>3913</v>
      </c>
      <c r="M485" s="154">
        <v>3083</v>
      </c>
    </row>
    <row r="486" spans="1:13" ht="25.5" customHeight="1" x14ac:dyDescent="0.25">
      <c r="A486" s="25" t="s">
        <v>71</v>
      </c>
      <c r="B486" s="154">
        <v>1398</v>
      </c>
      <c r="C486" s="154">
        <v>1535</v>
      </c>
      <c r="D486" s="154">
        <v>1657</v>
      </c>
      <c r="E486" s="154">
        <v>1410</v>
      </c>
      <c r="F486" s="154">
        <v>1563</v>
      </c>
      <c r="G486" s="154">
        <v>1492</v>
      </c>
      <c r="H486" s="154">
        <v>1509</v>
      </c>
      <c r="I486" s="154">
        <v>1396</v>
      </c>
      <c r="J486" s="154">
        <v>1519</v>
      </c>
      <c r="K486" s="154">
        <v>1413</v>
      </c>
      <c r="L486" s="154">
        <v>1249</v>
      </c>
      <c r="M486" s="154">
        <v>1196</v>
      </c>
    </row>
    <row r="487" spans="1:13" ht="7.5" customHeight="1" x14ac:dyDescent="0.25">
      <c r="A487" s="3" t="s">
        <v>2</v>
      </c>
      <c r="B487" s="154">
        <v>596</v>
      </c>
      <c r="C487" s="154">
        <v>566</v>
      </c>
      <c r="D487" s="154">
        <v>759</v>
      </c>
      <c r="E487" s="154">
        <v>613</v>
      </c>
      <c r="F487" s="154">
        <v>621</v>
      </c>
      <c r="G487" s="154">
        <v>764</v>
      </c>
      <c r="H487" s="154">
        <v>640</v>
      </c>
      <c r="I487" s="154">
        <v>659</v>
      </c>
      <c r="J487" s="154">
        <v>835</v>
      </c>
      <c r="K487" s="154">
        <v>561</v>
      </c>
      <c r="L487" s="154">
        <v>471</v>
      </c>
      <c r="M487" s="154">
        <v>405</v>
      </c>
    </row>
    <row r="488" spans="1:13" x14ac:dyDescent="0.25">
      <c r="A488" s="3" t="s">
        <v>3</v>
      </c>
      <c r="B488" s="154">
        <v>906</v>
      </c>
      <c r="C488" s="154">
        <v>1041</v>
      </c>
      <c r="D488" s="154">
        <v>903</v>
      </c>
      <c r="E488" s="154">
        <v>937</v>
      </c>
      <c r="F488" s="154">
        <v>751</v>
      </c>
      <c r="G488" s="154">
        <v>1110</v>
      </c>
      <c r="H488" s="154">
        <v>878</v>
      </c>
      <c r="I488" s="154">
        <v>852</v>
      </c>
      <c r="J488" s="154">
        <v>736</v>
      </c>
      <c r="K488" s="154">
        <v>772</v>
      </c>
      <c r="L488" s="154">
        <v>724</v>
      </c>
      <c r="M488" s="154">
        <v>577</v>
      </c>
    </row>
    <row r="489" spans="1:13" x14ac:dyDescent="0.25">
      <c r="A489" s="25" t="s">
        <v>70</v>
      </c>
      <c r="B489" s="154">
        <v>253</v>
      </c>
      <c r="C489" s="154">
        <v>226</v>
      </c>
      <c r="D489" s="154">
        <v>276</v>
      </c>
      <c r="E489" s="154">
        <v>212</v>
      </c>
      <c r="F489" s="154">
        <v>227</v>
      </c>
      <c r="G489" s="154">
        <v>216</v>
      </c>
      <c r="H489" s="154">
        <v>271</v>
      </c>
      <c r="I489" s="154">
        <v>240</v>
      </c>
      <c r="J489" s="154">
        <v>283</v>
      </c>
      <c r="K489" s="154">
        <v>206</v>
      </c>
      <c r="L489" s="154">
        <v>221</v>
      </c>
      <c r="M489" s="154">
        <v>130</v>
      </c>
    </row>
    <row r="490" spans="1:13" x14ac:dyDescent="0.25">
      <c r="A490" s="26" t="s">
        <v>13</v>
      </c>
      <c r="B490" s="170">
        <v>15964</v>
      </c>
      <c r="C490" s="170">
        <v>14968</v>
      </c>
      <c r="D490" s="170">
        <v>15389</v>
      </c>
      <c r="E490" s="170">
        <v>11833</v>
      </c>
      <c r="F490" s="170">
        <v>12440</v>
      </c>
      <c r="G490" s="170">
        <v>14069</v>
      </c>
      <c r="H490" s="170">
        <v>12943</v>
      </c>
      <c r="I490" s="170">
        <v>10936</v>
      </c>
      <c r="J490" s="170">
        <v>15564</v>
      </c>
      <c r="K490" s="170">
        <v>12448</v>
      </c>
      <c r="L490" s="170">
        <v>10315</v>
      </c>
      <c r="M490" s="170">
        <v>8132</v>
      </c>
    </row>
    <row r="491" spans="1:13" x14ac:dyDescent="0.25">
      <c r="A491" s="26"/>
    </row>
    <row r="492" spans="1:13" x14ac:dyDescent="0.25">
      <c r="A492" s="26"/>
    </row>
    <row r="493" spans="1:13" ht="15.75" thickBot="1" x14ac:dyDescent="0.3">
      <c r="A493" s="3"/>
      <c r="B493" s="317" t="s">
        <v>666</v>
      </c>
      <c r="C493" s="317"/>
      <c r="D493" s="317"/>
      <c r="E493" s="317"/>
      <c r="F493" s="317"/>
      <c r="G493" s="317"/>
      <c r="H493" s="317"/>
      <c r="I493" s="317"/>
      <c r="J493" s="317"/>
      <c r="K493" s="317"/>
      <c r="L493" s="317"/>
      <c r="M493" s="317"/>
    </row>
    <row r="494" spans="1:13" x14ac:dyDescent="0.25">
      <c r="A494" s="3"/>
      <c r="B494" s="186">
        <v>39448</v>
      </c>
      <c r="C494" s="187">
        <v>39479</v>
      </c>
      <c r="D494" s="187">
        <v>39508</v>
      </c>
      <c r="E494" s="187">
        <v>39539</v>
      </c>
      <c r="F494" s="187">
        <v>39569</v>
      </c>
      <c r="G494" s="187">
        <v>39600</v>
      </c>
      <c r="H494" s="187">
        <v>39630</v>
      </c>
      <c r="I494" s="187">
        <v>39661</v>
      </c>
      <c r="J494" s="187">
        <v>39692</v>
      </c>
      <c r="K494" s="187">
        <v>39722</v>
      </c>
      <c r="L494" s="187">
        <v>39753</v>
      </c>
      <c r="M494" s="188">
        <v>39783</v>
      </c>
    </row>
    <row r="495" spans="1:13" x14ac:dyDescent="0.25">
      <c r="A495" s="3" t="s">
        <v>0</v>
      </c>
      <c r="B495" s="321"/>
      <c r="C495" s="321"/>
      <c r="D495" s="157">
        <v>8251</v>
      </c>
      <c r="E495" s="157">
        <v>7303</v>
      </c>
      <c r="F495" s="157">
        <v>6702</v>
      </c>
      <c r="G495" s="157">
        <v>6467</v>
      </c>
      <c r="H495" s="157">
        <v>6438</v>
      </c>
      <c r="I495" s="157">
        <v>5922</v>
      </c>
      <c r="J495" s="157">
        <v>6030</v>
      </c>
      <c r="K495" s="157">
        <v>5538</v>
      </c>
      <c r="L495" s="157">
        <v>5156</v>
      </c>
      <c r="M495" s="157">
        <v>3692</v>
      </c>
    </row>
    <row r="496" spans="1:13" x14ac:dyDescent="0.25">
      <c r="A496" s="3" t="s">
        <v>1</v>
      </c>
      <c r="B496" s="322"/>
      <c r="C496" s="322"/>
      <c r="D496" s="154">
        <v>3829</v>
      </c>
      <c r="E496" s="154">
        <v>3317</v>
      </c>
      <c r="F496" s="154">
        <v>3158</v>
      </c>
      <c r="G496" s="154">
        <v>2994</v>
      </c>
      <c r="H496" s="154">
        <v>3362</v>
      </c>
      <c r="I496" s="154">
        <v>3390</v>
      </c>
      <c r="J496" s="154">
        <v>3842</v>
      </c>
      <c r="K496" s="154">
        <v>4277</v>
      </c>
      <c r="L496" s="154">
        <v>4682</v>
      </c>
      <c r="M496" s="154">
        <v>3993</v>
      </c>
    </row>
    <row r="497" spans="1:13" x14ac:dyDescent="0.25">
      <c r="A497" s="25" t="s">
        <v>71</v>
      </c>
      <c r="B497" s="322"/>
      <c r="C497" s="322"/>
      <c r="D497" s="154">
        <v>1512</v>
      </c>
      <c r="E497" s="154">
        <v>1521</v>
      </c>
      <c r="F497" s="154">
        <v>1532</v>
      </c>
      <c r="G497" s="154">
        <v>1484</v>
      </c>
      <c r="H497" s="154">
        <v>1520</v>
      </c>
      <c r="I497" s="154">
        <v>1466</v>
      </c>
      <c r="J497" s="154">
        <v>1475</v>
      </c>
      <c r="K497" s="154">
        <v>1442</v>
      </c>
      <c r="L497" s="154">
        <v>1399</v>
      </c>
      <c r="M497" s="154">
        <v>1290</v>
      </c>
    </row>
    <row r="498" spans="1:13" x14ac:dyDescent="0.25">
      <c r="A498" s="3" t="s">
        <v>2</v>
      </c>
      <c r="B498" s="322"/>
      <c r="C498" s="322"/>
      <c r="D498" s="154">
        <v>640</v>
      </c>
      <c r="E498" s="154">
        <v>645</v>
      </c>
      <c r="F498" s="154">
        <v>662</v>
      </c>
      <c r="G498" s="154">
        <v>665</v>
      </c>
      <c r="H498" s="154">
        <v>675</v>
      </c>
      <c r="I498" s="154">
        <v>687</v>
      </c>
      <c r="J498" s="154">
        <v>710</v>
      </c>
      <c r="K498" s="154">
        <v>681</v>
      </c>
      <c r="L498" s="154">
        <v>625</v>
      </c>
      <c r="M498" s="154">
        <v>481</v>
      </c>
    </row>
    <row r="499" spans="1:13" x14ac:dyDescent="0.25">
      <c r="A499" s="3" t="s">
        <v>3</v>
      </c>
      <c r="B499" s="322"/>
      <c r="C499" s="322"/>
      <c r="D499" s="154">
        <v>949</v>
      </c>
      <c r="E499" s="154">
        <v>960</v>
      </c>
      <c r="F499" s="154">
        <v>865</v>
      </c>
      <c r="G499" s="154">
        <v>933</v>
      </c>
      <c r="H499" s="154">
        <v>913</v>
      </c>
      <c r="I499" s="154">
        <v>945</v>
      </c>
      <c r="J499" s="154">
        <v>822</v>
      </c>
      <c r="K499" s="154">
        <v>786</v>
      </c>
      <c r="L499" s="154">
        <v>746</v>
      </c>
      <c r="M499" s="154">
        <v>691</v>
      </c>
    </row>
    <row r="500" spans="1:13" x14ac:dyDescent="0.25">
      <c r="A500" s="25" t="s">
        <v>70</v>
      </c>
      <c r="B500" s="322"/>
      <c r="C500" s="322"/>
      <c r="D500" s="154">
        <v>267</v>
      </c>
      <c r="E500" s="154">
        <v>247</v>
      </c>
      <c r="F500" s="154">
        <v>245</v>
      </c>
      <c r="G500" s="154">
        <v>221</v>
      </c>
      <c r="H500" s="154">
        <v>240</v>
      </c>
      <c r="I500" s="154">
        <v>243</v>
      </c>
      <c r="J500" s="154">
        <v>265</v>
      </c>
      <c r="K500" s="154">
        <v>242</v>
      </c>
      <c r="L500" s="154">
        <v>236</v>
      </c>
      <c r="M500" s="154">
        <v>184</v>
      </c>
    </row>
    <row r="501" spans="1:13" x14ac:dyDescent="0.25">
      <c r="A501" s="26" t="s">
        <v>13</v>
      </c>
      <c r="B501" s="177"/>
      <c r="C501" s="177"/>
      <c r="D501" s="170">
        <v>15449</v>
      </c>
      <c r="E501" s="170">
        <v>13992</v>
      </c>
      <c r="F501" s="170">
        <v>13164</v>
      </c>
      <c r="G501" s="170">
        <v>12766</v>
      </c>
      <c r="H501" s="170">
        <v>13147</v>
      </c>
      <c r="I501" s="170">
        <v>12654</v>
      </c>
      <c r="J501" s="170">
        <v>13145</v>
      </c>
      <c r="K501" s="170">
        <v>12966</v>
      </c>
      <c r="L501" s="170">
        <v>12844</v>
      </c>
      <c r="M501" s="170">
        <v>10331</v>
      </c>
    </row>
    <row r="502" spans="1:13" x14ac:dyDescent="0.25">
      <c r="A502" s="26"/>
    </row>
    <row r="503" spans="1:13" x14ac:dyDescent="0.25">
      <c r="A503" s="3"/>
    </row>
    <row r="504" spans="1:13" ht="15.75" thickBot="1" x14ac:dyDescent="0.3">
      <c r="A504" s="3"/>
      <c r="B504" s="317" t="s">
        <v>667</v>
      </c>
      <c r="C504" s="317"/>
      <c r="D504" s="317"/>
      <c r="E504" s="317"/>
      <c r="F504" s="317"/>
      <c r="G504" s="317"/>
      <c r="H504" s="317"/>
      <c r="I504" s="317"/>
      <c r="J504" s="317"/>
      <c r="K504" s="317"/>
      <c r="L504" s="317"/>
      <c r="M504" s="317"/>
    </row>
    <row r="505" spans="1:13" x14ac:dyDescent="0.25">
      <c r="A505" s="3"/>
      <c r="B505" s="186">
        <v>39448</v>
      </c>
      <c r="C505" s="187">
        <v>39479</v>
      </c>
      <c r="D505" s="187">
        <v>39508</v>
      </c>
      <c r="E505" s="187">
        <v>39539</v>
      </c>
      <c r="F505" s="187">
        <v>39569</v>
      </c>
      <c r="G505" s="187">
        <v>39600</v>
      </c>
      <c r="H505" s="187">
        <v>39630</v>
      </c>
      <c r="I505" s="187">
        <v>39661</v>
      </c>
      <c r="J505" s="187">
        <v>39692</v>
      </c>
      <c r="K505" s="187">
        <v>39722</v>
      </c>
      <c r="L505" s="187">
        <v>39753</v>
      </c>
      <c r="M505" s="188">
        <v>39783</v>
      </c>
    </row>
    <row r="506" spans="1:13" x14ac:dyDescent="0.25">
      <c r="A506" s="3" t="s">
        <v>0</v>
      </c>
      <c r="B506" s="321"/>
      <c r="C506" s="321"/>
      <c r="D506" s="172">
        <v>0.505</v>
      </c>
      <c r="E506" s="172">
        <v>0.52100000000000002</v>
      </c>
      <c r="F506" s="172">
        <v>0.52700000000000002</v>
      </c>
      <c r="G506" s="172">
        <v>0.52200000000000002</v>
      </c>
      <c r="H506" s="172">
        <v>0.51800000000000002</v>
      </c>
      <c r="I506" s="172">
        <v>0.51900000000000002</v>
      </c>
      <c r="J506" s="172">
        <v>0.52100000000000002</v>
      </c>
      <c r="K506" s="172">
        <v>0.53900000000000003</v>
      </c>
      <c r="L506" s="172">
        <v>0.54500000000000004</v>
      </c>
      <c r="M506" s="172">
        <v>0.56899999999999995</v>
      </c>
    </row>
    <row r="507" spans="1:13" x14ac:dyDescent="0.25">
      <c r="A507" s="3" t="s">
        <v>1</v>
      </c>
      <c r="B507" s="322"/>
      <c r="C507" s="322"/>
      <c r="D507" s="172">
        <v>0.72699999999999998</v>
      </c>
      <c r="E507" s="172">
        <v>0.72</v>
      </c>
      <c r="F507" s="172">
        <v>0.70499999999999996</v>
      </c>
      <c r="G507" s="172">
        <v>0.71</v>
      </c>
      <c r="H507" s="172">
        <v>0.70699999999999996</v>
      </c>
      <c r="I507" s="172">
        <v>0.71099999999999997</v>
      </c>
      <c r="J507" s="172">
        <v>0.72</v>
      </c>
      <c r="K507" s="172">
        <v>0.747</v>
      </c>
      <c r="L507" s="172">
        <v>0.746</v>
      </c>
      <c r="M507" s="172">
        <v>0.748</v>
      </c>
    </row>
    <row r="508" spans="1:13" x14ac:dyDescent="0.25">
      <c r="A508" s="25" t="s">
        <v>71</v>
      </c>
      <c r="B508" s="322"/>
      <c r="C508" s="322"/>
      <c r="D508" s="172">
        <v>1.64</v>
      </c>
      <c r="E508" s="172">
        <v>1.6220000000000001</v>
      </c>
      <c r="F508" s="172">
        <v>1.623</v>
      </c>
      <c r="G508" s="172">
        <v>1.637</v>
      </c>
      <c r="H508" s="172">
        <v>1.6180000000000001</v>
      </c>
      <c r="I508" s="172">
        <v>1.6240000000000001</v>
      </c>
      <c r="J508" s="172">
        <v>1.629</v>
      </c>
      <c r="K508" s="172">
        <v>1.659</v>
      </c>
      <c r="L508" s="172">
        <v>1.748</v>
      </c>
      <c r="M508" s="172">
        <v>1.7729999999999999</v>
      </c>
    </row>
    <row r="509" spans="1:13" x14ac:dyDescent="0.25">
      <c r="A509" s="3" t="s">
        <v>2</v>
      </c>
      <c r="B509" s="322"/>
      <c r="C509" s="322"/>
      <c r="D509" s="172">
        <v>0.92700000000000005</v>
      </c>
      <c r="E509" s="172">
        <v>0.92600000000000005</v>
      </c>
      <c r="F509" s="172">
        <v>0.91800000000000004</v>
      </c>
      <c r="G509" s="172">
        <v>0.90700000000000003</v>
      </c>
      <c r="H509" s="172">
        <v>0.90500000000000003</v>
      </c>
      <c r="I509" s="172">
        <v>0.91100000000000003</v>
      </c>
      <c r="J509" s="172">
        <v>0.93600000000000005</v>
      </c>
      <c r="K509" s="172">
        <v>0.93200000000000005</v>
      </c>
      <c r="L509" s="172">
        <v>0.91500000000000004</v>
      </c>
      <c r="M509" s="172">
        <v>0.89400000000000002</v>
      </c>
    </row>
    <row r="510" spans="1:13" x14ac:dyDescent="0.25">
      <c r="A510" s="3" t="s">
        <v>3</v>
      </c>
      <c r="B510" s="322"/>
      <c r="C510" s="322"/>
      <c r="D510" s="172">
        <v>1.119</v>
      </c>
      <c r="E510" s="172">
        <v>1.117</v>
      </c>
      <c r="F510" s="172">
        <v>1.1140000000000001</v>
      </c>
      <c r="G510" s="172">
        <v>1.1339999999999999</v>
      </c>
      <c r="H510" s="172">
        <v>1.1459999999999999</v>
      </c>
      <c r="I510" s="172">
        <v>1.155</v>
      </c>
      <c r="J510" s="172">
        <v>1.1539999999999999</v>
      </c>
      <c r="K510" s="172">
        <v>1.1439999999999999</v>
      </c>
      <c r="L510" s="172">
        <v>1.167</v>
      </c>
      <c r="M510" s="172">
        <v>1.1539999999999999</v>
      </c>
    </row>
    <row r="511" spans="1:13" x14ac:dyDescent="0.25">
      <c r="A511" s="25" t="s">
        <v>70</v>
      </c>
      <c r="B511" s="322"/>
      <c r="C511" s="322"/>
      <c r="D511" s="172">
        <v>1.702</v>
      </c>
      <c r="E511" s="172">
        <v>1.726</v>
      </c>
      <c r="F511" s="172">
        <v>1.7410000000000001</v>
      </c>
      <c r="G511" s="172">
        <v>1.758</v>
      </c>
      <c r="H511" s="172">
        <v>1.7689999999999999</v>
      </c>
      <c r="I511" s="172">
        <v>1.7849999999999999</v>
      </c>
      <c r="J511" s="172">
        <v>1.762</v>
      </c>
      <c r="K511" s="172">
        <v>1.7869999999999999</v>
      </c>
      <c r="L511" s="172">
        <v>1.8120000000000001</v>
      </c>
      <c r="M511" s="172">
        <v>1.879</v>
      </c>
    </row>
    <row r="512" spans="1:13" x14ac:dyDescent="0.25">
      <c r="A512" s="27" t="s">
        <v>13</v>
      </c>
      <c r="B512" s="177"/>
      <c r="C512" s="177"/>
      <c r="D512" s="171">
        <v>0.747</v>
      </c>
      <c r="E512" s="171">
        <v>0.76900000000000002</v>
      </c>
      <c r="F512" s="171">
        <v>0.77800000000000002</v>
      </c>
      <c r="G512" s="171">
        <v>0.78200000000000003</v>
      </c>
      <c r="H512" s="171">
        <v>0.78400000000000003</v>
      </c>
      <c r="I512" s="171">
        <v>0.79100000000000004</v>
      </c>
      <c r="J512" s="171">
        <v>0.79</v>
      </c>
      <c r="K512" s="171">
        <v>0.81299999999999994</v>
      </c>
      <c r="L512" s="171">
        <v>0.82699999999999996</v>
      </c>
      <c r="M512" s="171">
        <v>0.86599999999999999</v>
      </c>
    </row>
    <row r="513" spans="1:13" x14ac:dyDescent="0.25">
      <c r="A513" s="27"/>
    </row>
    <row r="514" spans="1:13" x14ac:dyDescent="0.25">
      <c r="A514" s="3"/>
    </row>
    <row r="515" spans="1:13" ht="15.75" thickBot="1" x14ac:dyDescent="0.3">
      <c r="A515" s="3"/>
      <c r="B515" s="317" t="s">
        <v>668</v>
      </c>
      <c r="C515" s="317"/>
      <c r="D515" s="317"/>
      <c r="E515" s="317"/>
      <c r="F515" s="317"/>
      <c r="G515" s="317"/>
      <c r="H515" s="317"/>
      <c r="I515" s="317"/>
      <c r="J515" s="317"/>
      <c r="K515" s="317"/>
      <c r="L515" s="317"/>
      <c r="M515" s="317"/>
    </row>
    <row r="516" spans="1:13" x14ac:dyDescent="0.25">
      <c r="A516" s="3"/>
      <c r="B516" s="186">
        <v>39448</v>
      </c>
      <c r="C516" s="187">
        <v>39479</v>
      </c>
      <c r="D516" s="187">
        <v>39508</v>
      </c>
      <c r="E516" s="187">
        <v>39539</v>
      </c>
      <c r="F516" s="187">
        <v>39569</v>
      </c>
      <c r="G516" s="187">
        <v>39600</v>
      </c>
      <c r="H516" s="187">
        <v>39630</v>
      </c>
      <c r="I516" s="187">
        <v>39661</v>
      </c>
      <c r="J516" s="187">
        <v>39692</v>
      </c>
      <c r="K516" s="187">
        <v>39722</v>
      </c>
      <c r="L516" s="187">
        <v>39753</v>
      </c>
      <c r="M516" s="188">
        <v>39783</v>
      </c>
    </row>
    <row r="517" spans="1:13" x14ac:dyDescent="0.25">
      <c r="A517" s="3" t="s">
        <v>33</v>
      </c>
      <c r="B517" s="154">
        <v>12307</v>
      </c>
      <c r="C517" s="154">
        <v>11766</v>
      </c>
      <c r="D517" s="154">
        <v>12267</v>
      </c>
      <c r="E517" s="154">
        <v>9162</v>
      </c>
      <c r="F517" s="154">
        <v>9784</v>
      </c>
      <c r="G517" s="154">
        <v>11317</v>
      </c>
      <c r="H517" s="154">
        <v>10544</v>
      </c>
      <c r="I517" s="154">
        <v>8835</v>
      </c>
      <c r="J517" s="154">
        <v>12685</v>
      </c>
      <c r="K517" s="154">
        <v>10023</v>
      </c>
      <c r="L517" s="154">
        <v>8282</v>
      </c>
      <c r="M517" s="154">
        <v>6432</v>
      </c>
    </row>
    <row r="518" spans="1:13" x14ac:dyDescent="0.25">
      <c r="A518" s="3" t="s">
        <v>34</v>
      </c>
      <c r="B518" s="154">
        <v>3004</v>
      </c>
      <c r="C518" s="154">
        <v>2491</v>
      </c>
      <c r="D518" s="154">
        <v>2304</v>
      </c>
      <c r="E518" s="154">
        <v>2078</v>
      </c>
      <c r="F518" s="154">
        <v>2003</v>
      </c>
      <c r="G518" s="154">
        <v>2151</v>
      </c>
      <c r="H518" s="154">
        <v>1747</v>
      </c>
      <c r="I518" s="154">
        <v>1524</v>
      </c>
      <c r="J518" s="154">
        <v>2164</v>
      </c>
      <c r="K518" s="154">
        <v>1743</v>
      </c>
      <c r="L518" s="154">
        <v>1455</v>
      </c>
      <c r="M518" s="154">
        <v>1156</v>
      </c>
    </row>
    <row r="519" spans="1:13" x14ac:dyDescent="0.25">
      <c r="A519" s="3" t="s">
        <v>19</v>
      </c>
      <c r="B519" s="154">
        <v>231</v>
      </c>
      <c r="C519" s="154">
        <v>262</v>
      </c>
      <c r="D519" s="154">
        <v>325</v>
      </c>
      <c r="E519" s="154">
        <v>180</v>
      </c>
      <c r="F519" s="154">
        <v>196</v>
      </c>
      <c r="G519" s="154">
        <v>240</v>
      </c>
      <c r="H519" s="154">
        <v>194</v>
      </c>
      <c r="I519" s="154">
        <v>165</v>
      </c>
      <c r="J519" s="154">
        <v>251</v>
      </c>
      <c r="K519" s="154">
        <v>199</v>
      </c>
      <c r="L519" s="154">
        <v>166</v>
      </c>
      <c r="M519" s="154">
        <v>137</v>
      </c>
    </row>
    <row r="520" spans="1:13" x14ac:dyDescent="0.25">
      <c r="A520" s="26" t="s">
        <v>35</v>
      </c>
      <c r="B520" s="170">
        <v>15543</v>
      </c>
      <c r="C520" s="170">
        <v>14519</v>
      </c>
      <c r="D520" s="170">
        <v>14896</v>
      </c>
      <c r="E520" s="170">
        <v>11419</v>
      </c>
      <c r="F520" s="170">
        <v>11983</v>
      </c>
      <c r="G520" s="170">
        <v>13708</v>
      </c>
      <c r="H520" s="170">
        <v>12485</v>
      </c>
      <c r="I520" s="170">
        <v>10525</v>
      </c>
      <c r="J520" s="170">
        <v>15100</v>
      </c>
      <c r="K520" s="170">
        <v>11965</v>
      </c>
      <c r="L520" s="170">
        <v>9903</v>
      </c>
      <c r="M520" s="170">
        <v>7725</v>
      </c>
    </row>
    <row r="521" spans="1:13" x14ac:dyDescent="0.25">
      <c r="A521" s="3" t="s">
        <v>10</v>
      </c>
      <c r="B521" s="154">
        <v>421</v>
      </c>
      <c r="C521" s="154">
        <v>450</v>
      </c>
      <c r="D521" s="154">
        <v>493</v>
      </c>
      <c r="E521" s="154">
        <v>414</v>
      </c>
      <c r="F521" s="154">
        <v>457</v>
      </c>
      <c r="G521" s="154">
        <v>360</v>
      </c>
      <c r="H521" s="154">
        <v>458</v>
      </c>
      <c r="I521" s="154">
        <v>412</v>
      </c>
      <c r="J521" s="154">
        <v>464</v>
      </c>
      <c r="K521" s="154">
        <v>484</v>
      </c>
      <c r="L521" s="154">
        <v>413</v>
      </c>
      <c r="M521" s="154">
        <v>407</v>
      </c>
    </row>
    <row r="522" spans="1:13" x14ac:dyDescent="0.25">
      <c r="A522" s="27" t="s">
        <v>32</v>
      </c>
      <c r="B522" s="170">
        <v>15964</v>
      </c>
      <c r="C522" s="170">
        <v>14968</v>
      </c>
      <c r="D522" s="170">
        <v>15389</v>
      </c>
      <c r="E522" s="170">
        <v>11833</v>
      </c>
      <c r="F522" s="170">
        <v>12440</v>
      </c>
      <c r="G522" s="170">
        <v>14069</v>
      </c>
      <c r="H522" s="170">
        <v>12943</v>
      </c>
      <c r="I522" s="170">
        <v>10936</v>
      </c>
      <c r="J522" s="170">
        <v>15564</v>
      </c>
      <c r="K522" s="170">
        <v>12448</v>
      </c>
      <c r="L522" s="170">
        <v>10315</v>
      </c>
      <c r="M522" s="170">
        <v>8132</v>
      </c>
    </row>
    <row r="523" spans="1:13" x14ac:dyDescent="0.25">
      <c r="A523" s="27"/>
    </row>
    <row r="524" spans="1:13" ht="15.75" thickBot="1" x14ac:dyDescent="0.3">
      <c r="A524" s="3"/>
      <c r="B524" s="317" t="s">
        <v>669</v>
      </c>
      <c r="C524" s="317"/>
      <c r="D524" s="317"/>
      <c r="E524" s="317"/>
      <c r="F524" s="317"/>
      <c r="G524" s="317"/>
      <c r="H524" s="317"/>
      <c r="I524" s="317"/>
      <c r="J524" s="317"/>
      <c r="K524" s="317"/>
      <c r="L524" s="317"/>
      <c r="M524" s="317"/>
    </row>
    <row r="525" spans="1:13" x14ac:dyDescent="0.25">
      <c r="A525" s="3"/>
      <c r="B525" s="186">
        <v>39448</v>
      </c>
      <c r="C525" s="187">
        <v>39479</v>
      </c>
      <c r="D525" s="187">
        <v>39508</v>
      </c>
      <c r="E525" s="187">
        <v>39539</v>
      </c>
      <c r="F525" s="187">
        <v>39569</v>
      </c>
      <c r="G525" s="187">
        <v>39600</v>
      </c>
      <c r="H525" s="187">
        <v>39630</v>
      </c>
      <c r="I525" s="187">
        <v>39661</v>
      </c>
      <c r="J525" s="187">
        <v>39692</v>
      </c>
      <c r="K525" s="187">
        <v>39722</v>
      </c>
      <c r="L525" s="187">
        <v>39753</v>
      </c>
      <c r="M525" s="188">
        <v>39783</v>
      </c>
    </row>
    <row r="526" spans="1:13" x14ac:dyDescent="0.25">
      <c r="A526" s="3" t="s">
        <v>31</v>
      </c>
      <c r="B526" s="321"/>
      <c r="C526" s="321"/>
      <c r="D526" s="9">
        <v>0.71099999999999997</v>
      </c>
      <c r="E526" s="9">
        <v>0.72799999999999998</v>
      </c>
      <c r="F526" s="9">
        <v>0.73899999999999999</v>
      </c>
      <c r="G526" s="9">
        <v>0.74299999999999999</v>
      </c>
      <c r="H526" s="9">
        <v>0.74099999999999999</v>
      </c>
      <c r="I526" s="9">
        <v>0.747</v>
      </c>
      <c r="J526" s="9">
        <v>0.74299999999999999</v>
      </c>
      <c r="K526" s="9">
        <v>0.76</v>
      </c>
      <c r="L526" s="9">
        <v>0.77100000000000002</v>
      </c>
      <c r="M526" s="9">
        <v>0.80100000000000005</v>
      </c>
    </row>
    <row r="527" spans="1:13" x14ac:dyDescent="0.25">
      <c r="A527" s="3" t="s">
        <v>10</v>
      </c>
      <c r="B527" s="322"/>
      <c r="C527" s="322"/>
      <c r="D527" s="9">
        <v>1.9510000000000001</v>
      </c>
      <c r="E527" s="9">
        <v>1.98</v>
      </c>
      <c r="F527" s="9">
        <v>1.87</v>
      </c>
      <c r="G527" s="9">
        <v>1.9379999999999999</v>
      </c>
      <c r="H527" s="9">
        <v>2.15</v>
      </c>
      <c r="I527" s="9">
        <v>2.129</v>
      </c>
      <c r="J527" s="9">
        <v>2.1389999999999998</v>
      </c>
      <c r="K527" s="9">
        <v>2.2509999999999999</v>
      </c>
      <c r="L527" s="9">
        <v>2.359</v>
      </c>
      <c r="M527" s="9">
        <v>2.3519999999999999</v>
      </c>
    </row>
    <row r="528" spans="1:13" x14ac:dyDescent="0.25">
      <c r="A528" s="27" t="s">
        <v>32</v>
      </c>
      <c r="B528" s="323"/>
      <c r="C528" s="323"/>
      <c r="D528" s="171">
        <v>0.747</v>
      </c>
      <c r="E528" s="171">
        <v>0.76900000000000002</v>
      </c>
      <c r="F528" s="171">
        <v>0.77800000000000002</v>
      </c>
      <c r="G528" s="171">
        <v>0.78200000000000003</v>
      </c>
      <c r="H528" s="171">
        <v>0.78400000000000003</v>
      </c>
      <c r="I528" s="171">
        <v>0.79100000000000004</v>
      </c>
      <c r="J528" s="171">
        <v>0.79</v>
      </c>
      <c r="K528" s="171">
        <v>0.81299999999999994</v>
      </c>
      <c r="L528" s="171">
        <v>0.82699999999999996</v>
      </c>
      <c r="M528" s="171">
        <v>0.86599999999999999</v>
      </c>
    </row>
    <row r="530" spans="1:13" x14ac:dyDescent="0.25">
      <c r="A530" s="319" t="s">
        <v>674</v>
      </c>
      <c r="B530" s="319"/>
      <c r="C530" s="319"/>
      <c r="D530" s="319"/>
      <c r="E530" s="319"/>
      <c r="F530" s="319"/>
      <c r="G530" s="319"/>
      <c r="H530" s="319"/>
      <c r="I530" s="319"/>
      <c r="J530" s="319"/>
      <c r="K530" s="319"/>
      <c r="L530" s="319"/>
      <c r="M530" s="319"/>
    </row>
  </sheetData>
  <mergeCells count="84">
    <mergeCell ref="A223:M223"/>
    <mergeCell ref="A222:M222"/>
    <mergeCell ref="B180:M180"/>
    <mergeCell ref="B182:M182"/>
    <mergeCell ref="B193:M193"/>
    <mergeCell ref="B204:M204"/>
    <mergeCell ref="B215:M215"/>
    <mergeCell ref="A530:M530"/>
    <mergeCell ref="B506:B511"/>
    <mergeCell ref="C506:C511"/>
    <mergeCell ref="B515:M515"/>
    <mergeCell ref="B493:M493"/>
    <mergeCell ref="B526:B528"/>
    <mergeCell ref="C526:C528"/>
    <mergeCell ref="B524:M524"/>
    <mergeCell ref="B495:B500"/>
    <mergeCell ref="B504:M504"/>
    <mergeCell ref="C495:C500"/>
    <mergeCell ref="B422:M422"/>
    <mergeCell ref="B482:M482"/>
    <mergeCell ref="B473:M473"/>
    <mergeCell ref="B402:M402"/>
    <mergeCell ref="B431:M431"/>
    <mergeCell ref="B442:M442"/>
    <mergeCell ref="B453:M453"/>
    <mergeCell ref="B413:M413"/>
    <mergeCell ref="B429:M429"/>
    <mergeCell ref="A427:M427"/>
    <mergeCell ref="B464:M464"/>
    <mergeCell ref="A479:M479"/>
    <mergeCell ref="B480:M480"/>
    <mergeCell ref="B362:M362"/>
    <mergeCell ref="B380:M380"/>
    <mergeCell ref="B391:M391"/>
    <mergeCell ref="B279:M279"/>
    <mergeCell ref="B290:M290"/>
    <mergeCell ref="B321:M321"/>
    <mergeCell ref="A376:M376"/>
    <mergeCell ref="B371:M371"/>
    <mergeCell ref="B378:M378"/>
    <mergeCell ref="B277:M277"/>
    <mergeCell ref="B329:M329"/>
    <mergeCell ref="B340:M340"/>
    <mergeCell ref="B351:M351"/>
    <mergeCell ref="B301:M301"/>
    <mergeCell ref="B312:M312"/>
    <mergeCell ref="A326:M326"/>
    <mergeCell ref="B327:M327"/>
    <mergeCell ref="A274:M274"/>
    <mergeCell ref="B225:M225"/>
    <mergeCell ref="B227:M227"/>
    <mergeCell ref="B238:M238"/>
    <mergeCell ref="B249:M249"/>
    <mergeCell ref="B260:M260"/>
    <mergeCell ref="B269:M269"/>
    <mergeCell ref="B47:M47"/>
    <mergeCell ref="A177:M177"/>
    <mergeCell ref="A178:M178"/>
    <mergeCell ref="B179:M179"/>
    <mergeCell ref="B135:M135"/>
    <mergeCell ref="B137:M137"/>
    <mergeCell ref="B148:M148"/>
    <mergeCell ref="B159:M159"/>
    <mergeCell ref="B170:M170"/>
    <mergeCell ref="A133:M133"/>
    <mergeCell ref="A134:M134"/>
    <mergeCell ref="B91:M91"/>
    <mergeCell ref="B93:M93"/>
    <mergeCell ref="B104:M104"/>
    <mergeCell ref="B115:M115"/>
    <mergeCell ref="B126:M126"/>
    <mergeCell ref="A89:M89"/>
    <mergeCell ref="A90:M90"/>
    <mergeCell ref="B49:M49"/>
    <mergeCell ref="B60:M60"/>
    <mergeCell ref="B71:M71"/>
    <mergeCell ref="B82:M82"/>
    <mergeCell ref="B27:M27"/>
    <mergeCell ref="B38:M38"/>
    <mergeCell ref="A45:M45"/>
    <mergeCell ref="A46:M46"/>
    <mergeCell ref="B2:M2"/>
    <mergeCell ref="B5:M5"/>
    <mergeCell ref="B16:M16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10" manualBreakCount="10">
    <brk id="46" max="13" man="1"/>
    <brk id="90" max="16383" man="1"/>
    <brk id="134" max="16383" man="1"/>
    <brk id="179" max="16383" man="1"/>
    <brk id="224" max="16383" man="1"/>
    <brk id="276" max="16383" man="1"/>
    <brk id="326" max="16383" man="1"/>
    <brk id="377" max="16383" man="1"/>
    <brk id="428" max="16383" man="1"/>
    <brk id="4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4"/>
  <sheetViews>
    <sheetView zoomScaleNormal="100" workbookViewId="0">
      <selection activeCell="F34" sqref="F34"/>
    </sheetView>
  </sheetViews>
  <sheetFormatPr defaultRowHeight="15" x14ac:dyDescent="0.25"/>
  <cols>
    <col min="1" max="1" width="28.140625" customWidth="1"/>
    <col min="2" max="2" width="11.7109375" customWidth="1"/>
    <col min="3" max="3" width="12.140625" customWidth="1"/>
    <col min="4" max="13" width="11.7109375" customWidth="1"/>
  </cols>
  <sheetData>
    <row r="1" spans="1:13" ht="7.5" customHeight="1" x14ac:dyDescent="0.25"/>
    <row r="2" spans="1:13" ht="29.1" customHeight="1" x14ac:dyDescent="0.25">
      <c r="A2" s="179"/>
      <c r="B2" s="324" t="s">
        <v>671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.75" x14ac:dyDescent="0.25">
      <c r="A3" s="179">
        <v>2018</v>
      </c>
    </row>
    <row r="4" spans="1:13" ht="16.5" thickBot="1" x14ac:dyDescent="0.3">
      <c r="A4" s="179"/>
    </row>
    <row r="5" spans="1:13" ht="15.75" thickBot="1" x14ac:dyDescent="0.3">
      <c r="A5" s="26" t="s">
        <v>0</v>
      </c>
      <c r="B5" s="184">
        <v>43101</v>
      </c>
      <c r="C5" s="184">
        <v>43132</v>
      </c>
      <c r="D5" s="184">
        <v>43160</v>
      </c>
      <c r="E5" s="184">
        <v>43191</v>
      </c>
      <c r="F5" s="184">
        <v>43221</v>
      </c>
      <c r="G5" s="184">
        <v>43252</v>
      </c>
      <c r="H5" s="184">
        <v>43282</v>
      </c>
      <c r="I5" s="184">
        <v>43313</v>
      </c>
      <c r="J5" s="184">
        <v>43344</v>
      </c>
      <c r="K5" s="184">
        <v>43374</v>
      </c>
      <c r="L5" s="184">
        <v>43405</v>
      </c>
      <c r="M5" s="184">
        <v>43435</v>
      </c>
    </row>
    <row r="6" spans="1:13" x14ac:dyDescent="0.25">
      <c r="A6" s="3" t="s">
        <v>44</v>
      </c>
      <c r="B6" s="154">
        <v>1198</v>
      </c>
      <c r="C6" s="154">
        <v>1823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x14ac:dyDescent="0.25">
      <c r="A7" s="3" t="s">
        <v>45</v>
      </c>
      <c r="B7" s="154">
        <v>8081</v>
      </c>
      <c r="C7" s="154">
        <v>13375</v>
      </c>
      <c r="D7" s="154"/>
      <c r="E7" s="154"/>
      <c r="F7" s="154"/>
      <c r="G7" s="154"/>
      <c r="H7" s="223"/>
      <c r="I7" s="154"/>
      <c r="J7" s="154"/>
      <c r="K7" s="154"/>
      <c r="L7" s="154"/>
      <c r="M7" s="154"/>
    </row>
    <row r="8" spans="1:13" x14ac:dyDescent="0.25">
      <c r="A8" s="3" t="s">
        <v>46</v>
      </c>
      <c r="B8" s="154">
        <v>405</v>
      </c>
      <c r="C8" s="154">
        <v>618</v>
      </c>
      <c r="D8" s="154"/>
      <c r="E8" s="154"/>
      <c r="F8" s="154"/>
      <c r="G8" s="154"/>
      <c r="H8" s="223"/>
      <c r="I8" s="154"/>
      <c r="J8" s="154"/>
      <c r="K8" s="154"/>
      <c r="L8" s="154"/>
      <c r="M8" s="154"/>
    </row>
    <row r="9" spans="1:13" ht="15.6" customHeight="1" x14ac:dyDescent="0.25">
      <c r="A9" s="26" t="s">
        <v>48</v>
      </c>
      <c r="B9" s="152">
        <v>9684</v>
      </c>
      <c r="C9" s="152">
        <v>15816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5.6" customHeight="1" x14ac:dyDescent="0.25">
      <c r="A10" s="3"/>
      <c r="B10" s="77"/>
      <c r="C10" s="77"/>
      <c r="D10" s="77"/>
      <c r="M10" s="77"/>
    </row>
    <row r="11" spans="1:13" ht="15.6" customHeight="1" x14ac:dyDescent="0.25">
      <c r="A11" s="27" t="s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4.45" customHeight="1" x14ac:dyDescent="0.25">
      <c r="A12" s="3" t="s">
        <v>44</v>
      </c>
      <c r="B12" s="154">
        <v>87</v>
      </c>
      <c r="C12" s="154">
        <v>81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4.45" customHeight="1" x14ac:dyDescent="0.25">
      <c r="A13" s="3" t="s">
        <v>45</v>
      </c>
      <c r="B13" s="154">
        <v>2923</v>
      </c>
      <c r="C13" s="154">
        <v>4773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1:13" ht="14.45" customHeight="1" x14ac:dyDescent="0.25">
      <c r="A14" s="25" t="s">
        <v>46</v>
      </c>
      <c r="B14" s="154">
        <v>38</v>
      </c>
      <c r="C14" s="154">
        <v>51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3" ht="14.45" customHeight="1" x14ac:dyDescent="0.25">
      <c r="A15" s="26" t="s">
        <v>49</v>
      </c>
      <c r="B15" s="152">
        <v>3048</v>
      </c>
      <c r="C15" s="152">
        <v>4905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0</v>
      </c>
      <c r="C18" s="154">
        <v>0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ht="14.45" customHeight="1" x14ac:dyDescent="0.25">
      <c r="A19" s="3" t="s">
        <v>45</v>
      </c>
      <c r="B19" s="154">
        <v>2784</v>
      </c>
      <c r="C19" s="154">
        <v>2556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ht="14.45" customHeight="1" x14ac:dyDescent="0.25">
      <c r="A20" s="25" t="s">
        <v>46</v>
      </c>
      <c r="B20" s="154">
        <v>324</v>
      </c>
      <c r="C20" s="154">
        <v>252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4.45" customHeight="1" x14ac:dyDescent="0.25">
      <c r="A21" s="27" t="s">
        <v>4</v>
      </c>
      <c r="B21" s="152">
        <v>3108</v>
      </c>
      <c r="C21" s="152">
        <v>2808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1</v>
      </c>
      <c r="C24" s="154">
        <v>0.17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4.45" customHeight="1" x14ac:dyDescent="0.25">
      <c r="A25" s="3" t="s">
        <v>45</v>
      </c>
      <c r="B25" s="154">
        <v>1078</v>
      </c>
      <c r="C25" s="154">
        <v>1076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14.45" customHeight="1" x14ac:dyDescent="0.25">
      <c r="A26" s="25" t="s">
        <v>46</v>
      </c>
      <c r="B26" s="154">
        <v>14</v>
      </c>
      <c r="C26" s="154">
        <v>10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4.45" customHeight="1" x14ac:dyDescent="0.25">
      <c r="A27" s="26" t="s">
        <v>51</v>
      </c>
      <c r="B27" s="152">
        <v>1093</v>
      </c>
      <c r="C27" s="152">
        <v>1087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14.45" customHeight="1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58</v>
      </c>
      <c r="C30" s="154">
        <v>66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ht="14.45" customHeight="1" x14ac:dyDescent="0.25">
      <c r="A31" s="3" t="s">
        <v>45</v>
      </c>
      <c r="B31" s="154">
        <v>1199</v>
      </c>
      <c r="C31" s="154">
        <v>1874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  <row r="32" spans="1:13" ht="14.45" customHeight="1" x14ac:dyDescent="0.25">
      <c r="A32" s="25" t="s">
        <v>46</v>
      </c>
      <c r="B32" s="154">
        <v>26</v>
      </c>
      <c r="C32" s="154">
        <v>48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13" ht="14.45" customHeight="1" x14ac:dyDescent="0.25">
      <c r="A33" s="26" t="s">
        <v>670</v>
      </c>
      <c r="B33" s="152">
        <v>1283</v>
      </c>
      <c r="C33" s="152">
        <v>1988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0</v>
      </c>
      <c r="C36" s="154">
        <v>0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14.45" customHeight="1" x14ac:dyDescent="0.25">
      <c r="A37" s="3" t="s">
        <v>45</v>
      </c>
      <c r="B37" s="154">
        <v>732</v>
      </c>
      <c r="C37" s="154">
        <v>659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4.45" customHeight="1" x14ac:dyDescent="0.25">
      <c r="A38" s="25" t="s">
        <v>46</v>
      </c>
      <c r="B38" s="154">
        <v>32</v>
      </c>
      <c r="C38" s="154">
        <v>31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14.45" customHeight="1" x14ac:dyDescent="0.25">
      <c r="A39" s="27" t="s">
        <v>5</v>
      </c>
      <c r="B39" s="152">
        <v>763</v>
      </c>
      <c r="C39" s="152">
        <v>690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43101</v>
      </c>
      <c r="C41" s="184">
        <v>43132</v>
      </c>
      <c r="D41" s="184">
        <v>43160</v>
      </c>
      <c r="E41" s="184">
        <v>43191</v>
      </c>
      <c r="F41" s="184">
        <v>43221</v>
      </c>
      <c r="G41" s="184">
        <v>43252</v>
      </c>
      <c r="H41" s="184">
        <v>43282</v>
      </c>
      <c r="I41" s="184">
        <v>43313</v>
      </c>
      <c r="J41" s="184">
        <v>43344</v>
      </c>
      <c r="K41" s="184">
        <v>43374</v>
      </c>
      <c r="L41" s="184">
        <v>43405</v>
      </c>
      <c r="M41" s="184">
        <v>43435</v>
      </c>
    </row>
    <row r="42" spans="1:13" ht="14.45" customHeight="1" x14ac:dyDescent="0.25">
      <c r="A42" s="3" t="s">
        <v>44</v>
      </c>
      <c r="B42" s="154">
        <v>1343</v>
      </c>
      <c r="C42" s="154">
        <v>1971</v>
      </c>
      <c r="D42" s="154"/>
      <c r="E42" s="157"/>
      <c r="F42" s="154"/>
      <c r="G42" s="154"/>
      <c r="H42" s="157"/>
      <c r="I42" s="157"/>
      <c r="J42" s="157"/>
      <c r="K42" s="157"/>
      <c r="L42" s="157"/>
      <c r="M42" s="154"/>
    </row>
    <row r="43" spans="1:13" ht="14.45" customHeight="1" x14ac:dyDescent="0.25">
      <c r="A43" s="3" t="s">
        <v>45</v>
      </c>
      <c r="B43" s="154">
        <v>16797</v>
      </c>
      <c r="C43" s="154">
        <v>24313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4.45" customHeight="1" x14ac:dyDescent="0.25">
      <c r="A44" s="25" t="s">
        <v>46</v>
      </c>
      <c r="B44" s="154">
        <v>839</v>
      </c>
      <c r="C44" s="154">
        <v>1010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4.45" customHeight="1" x14ac:dyDescent="0.25">
      <c r="A45" s="26" t="s">
        <v>13</v>
      </c>
      <c r="B45" s="152">
        <v>18979</v>
      </c>
      <c r="C45" s="152">
        <v>27294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4.45" customHeight="1" x14ac:dyDescent="0.25"/>
    <row r="47" spans="1:13" ht="33" customHeight="1" x14ac:dyDescent="0.25">
      <c r="A47" s="319" t="s">
        <v>919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</row>
    <row r="48" spans="1:13" ht="29.1" customHeight="1" x14ac:dyDescent="0.25">
      <c r="A48" s="179">
        <v>2017</v>
      </c>
      <c r="B48" s="324" t="s">
        <v>671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</row>
    <row r="49" spans="1:13" ht="15.75" thickBot="1" x14ac:dyDescent="0.3">
      <c r="A49" s="3"/>
    </row>
    <row r="50" spans="1:13" ht="15.75" thickBot="1" x14ac:dyDescent="0.3">
      <c r="A50" s="26" t="s">
        <v>0</v>
      </c>
      <c r="B50" s="184">
        <v>42736</v>
      </c>
      <c r="C50" s="182">
        <v>42767</v>
      </c>
      <c r="D50" s="182">
        <v>42795</v>
      </c>
      <c r="E50" s="182">
        <v>42826</v>
      </c>
      <c r="F50" s="182">
        <v>42856</v>
      </c>
      <c r="G50" s="182">
        <v>42887</v>
      </c>
      <c r="H50" s="182">
        <v>42917</v>
      </c>
      <c r="I50" s="182">
        <v>42948</v>
      </c>
      <c r="J50" s="182">
        <v>42979</v>
      </c>
      <c r="K50" s="182">
        <v>43009</v>
      </c>
      <c r="L50" s="182">
        <v>43040</v>
      </c>
      <c r="M50" s="183">
        <v>43070</v>
      </c>
    </row>
    <row r="51" spans="1:13" x14ac:dyDescent="0.25">
      <c r="A51" s="3" t="s">
        <v>44</v>
      </c>
      <c r="B51" s="154">
        <v>1149</v>
      </c>
      <c r="C51" s="154">
        <v>1309</v>
      </c>
      <c r="D51" s="154">
        <v>1244.4760000000001</v>
      </c>
      <c r="E51" s="154">
        <v>1256</v>
      </c>
      <c r="F51" s="154">
        <v>926</v>
      </c>
      <c r="G51" s="154">
        <v>829</v>
      </c>
      <c r="H51" s="154">
        <v>603</v>
      </c>
      <c r="I51" s="154">
        <v>728</v>
      </c>
      <c r="J51" s="154">
        <v>962</v>
      </c>
      <c r="K51" s="154">
        <v>1051</v>
      </c>
      <c r="L51" s="154">
        <v>960.69</v>
      </c>
      <c r="M51" s="154">
        <v>855</v>
      </c>
    </row>
    <row r="52" spans="1:13" x14ac:dyDescent="0.25">
      <c r="A52" s="3" t="s">
        <v>45</v>
      </c>
      <c r="B52" s="154">
        <v>6904</v>
      </c>
      <c r="C52" s="154">
        <v>8874</v>
      </c>
      <c r="D52" s="154">
        <v>7066.741</v>
      </c>
      <c r="E52" s="154">
        <v>6700</v>
      </c>
      <c r="F52" s="154">
        <v>7641</v>
      </c>
      <c r="G52" s="154">
        <v>6257</v>
      </c>
      <c r="H52" s="223">
        <v>5482</v>
      </c>
      <c r="I52" s="154">
        <v>6815</v>
      </c>
      <c r="J52" s="154">
        <v>6996</v>
      </c>
      <c r="K52" s="154">
        <v>6314</v>
      </c>
      <c r="L52" s="154">
        <v>8100.7629999999999</v>
      </c>
      <c r="M52" s="154">
        <v>5835</v>
      </c>
    </row>
    <row r="53" spans="1:13" x14ac:dyDescent="0.25">
      <c r="A53" s="3" t="s">
        <v>46</v>
      </c>
      <c r="B53" s="154">
        <v>339</v>
      </c>
      <c r="C53" s="154">
        <v>370</v>
      </c>
      <c r="D53" s="154">
        <f>54.666+336.018</f>
        <v>390.68399999999997</v>
      </c>
      <c r="E53" s="154">
        <v>309</v>
      </c>
      <c r="F53" s="154">
        <v>348</v>
      </c>
      <c r="G53" s="154">
        <v>372</v>
      </c>
      <c r="H53" s="223">
        <v>194</v>
      </c>
      <c r="I53" s="154">
        <v>210</v>
      </c>
      <c r="J53" s="154">
        <v>233</v>
      </c>
      <c r="K53" s="154">
        <v>260</v>
      </c>
      <c r="L53" s="154">
        <v>286.62099999999998</v>
      </c>
      <c r="M53" s="154">
        <v>213</v>
      </c>
    </row>
    <row r="54" spans="1:13" ht="15.6" customHeight="1" x14ac:dyDescent="0.25">
      <c r="A54" s="26" t="s">
        <v>48</v>
      </c>
      <c r="B54" s="152">
        <v>8391</v>
      </c>
      <c r="C54" s="152">
        <v>10553</v>
      </c>
      <c r="D54" s="152">
        <v>8701.9009999999998</v>
      </c>
      <c r="E54" s="152">
        <v>8264</v>
      </c>
      <c r="F54" s="152">
        <v>8916</v>
      </c>
      <c r="G54" s="152">
        <v>7457</v>
      </c>
      <c r="H54" s="152">
        <v>6279</v>
      </c>
      <c r="I54" s="152">
        <v>7753</v>
      </c>
      <c r="J54" s="152">
        <v>8190</v>
      </c>
      <c r="K54" s="152">
        <v>7624</v>
      </c>
      <c r="L54" s="152">
        <v>9348.0740000000005</v>
      </c>
      <c r="M54" s="152">
        <v>6903</v>
      </c>
    </row>
    <row r="55" spans="1:13" ht="15.6" customHeight="1" x14ac:dyDescent="0.25">
      <c r="A55" s="3"/>
      <c r="B55" s="77"/>
      <c r="C55" s="77"/>
      <c r="D55" s="77"/>
      <c r="M55" s="77"/>
    </row>
    <row r="56" spans="1:13" ht="15.6" customHeight="1" x14ac:dyDescent="0.25">
      <c r="A56" s="27" t="s">
        <v>1</v>
      </c>
      <c r="B56" s="77"/>
      <c r="C56" s="77"/>
      <c r="D56" s="77"/>
      <c r="M56" s="77"/>
    </row>
    <row r="57" spans="1:13" ht="14.45" customHeight="1" x14ac:dyDescent="0.25">
      <c r="A57" s="3" t="s">
        <v>44</v>
      </c>
      <c r="B57" s="154">
        <v>48</v>
      </c>
      <c r="C57" s="154">
        <v>62</v>
      </c>
      <c r="D57" s="154">
        <v>67.036000000000001</v>
      </c>
      <c r="E57" s="154">
        <v>49</v>
      </c>
      <c r="F57" s="154">
        <v>48</v>
      </c>
      <c r="G57" s="154">
        <v>57</v>
      </c>
      <c r="H57" s="154">
        <v>50</v>
      </c>
      <c r="I57" s="154">
        <v>59</v>
      </c>
      <c r="J57" s="154">
        <v>62</v>
      </c>
      <c r="K57" s="154">
        <v>58</v>
      </c>
      <c r="L57" s="154">
        <v>68.144000000000005</v>
      </c>
      <c r="M57" s="154">
        <v>64</v>
      </c>
    </row>
    <row r="58" spans="1:13" ht="14.45" customHeight="1" x14ac:dyDescent="0.25">
      <c r="A58" s="3" t="s">
        <v>45</v>
      </c>
      <c r="B58" s="154">
        <v>2435</v>
      </c>
      <c r="C58" s="154">
        <v>2463</v>
      </c>
      <c r="D58" s="154">
        <v>3095.98</v>
      </c>
      <c r="E58" s="154">
        <v>2537</v>
      </c>
      <c r="F58" s="154">
        <v>2288</v>
      </c>
      <c r="G58" s="154">
        <v>3078</v>
      </c>
      <c r="H58" s="154">
        <v>2029</v>
      </c>
      <c r="I58" s="154">
        <v>2612</v>
      </c>
      <c r="J58" s="154">
        <v>2964</v>
      </c>
      <c r="K58" s="154">
        <v>2165</v>
      </c>
      <c r="L58" s="154">
        <v>2637.9520000000002</v>
      </c>
      <c r="M58" s="154">
        <v>2836</v>
      </c>
    </row>
    <row r="59" spans="1:13" ht="14.45" customHeight="1" x14ac:dyDescent="0.25">
      <c r="A59" s="25" t="s">
        <v>46</v>
      </c>
      <c r="B59" s="154">
        <v>13</v>
      </c>
      <c r="C59" s="154">
        <v>12</v>
      </c>
      <c r="D59" s="154">
        <f>12.861+12.864</f>
        <v>25.725000000000001</v>
      </c>
      <c r="E59" s="154">
        <v>11</v>
      </c>
      <c r="F59" s="154">
        <v>12</v>
      </c>
      <c r="G59" s="154">
        <v>27</v>
      </c>
      <c r="H59" s="154">
        <v>12</v>
      </c>
      <c r="I59" s="154">
        <v>15</v>
      </c>
      <c r="J59" s="154">
        <v>57</v>
      </c>
      <c r="K59" s="154">
        <v>18</v>
      </c>
      <c r="L59" s="154">
        <v>18.614999999999998</v>
      </c>
      <c r="M59" s="154">
        <v>63</v>
      </c>
    </row>
    <row r="60" spans="1:13" ht="14.45" customHeight="1" x14ac:dyDescent="0.25">
      <c r="A60" s="26" t="s">
        <v>49</v>
      </c>
      <c r="B60" s="152">
        <v>2495</v>
      </c>
      <c r="C60" s="152">
        <v>2538</v>
      </c>
      <c r="D60" s="152">
        <v>3188.74</v>
      </c>
      <c r="E60" s="152">
        <v>2597</v>
      </c>
      <c r="F60" s="152">
        <v>2347</v>
      </c>
      <c r="G60" s="152">
        <v>3162</v>
      </c>
      <c r="H60" s="152">
        <v>2092</v>
      </c>
      <c r="I60" s="152">
        <v>2687</v>
      </c>
      <c r="J60" s="152">
        <v>3083</v>
      </c>
      <c r="K60" s="152">
        <v>2241</v>
      </c>
      <c r="L60" s="152">
        <v>2724.7109999999998</v>
      </c>
      <c r="M60" s="152">
        <v>2963</v>
      </c>
    </row>
    <row r="61" spans="1:13" ht="14.45" customHeight="1" x14ac:dyDescent="0.2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4.45" customHeight="1" x14ac:dyDescent="0.2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4.45" customHeight="1" x14ac:dyDescent="0.25">
      <c r="A63" s="3" t="s">
        <v>44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</row>
    <row r="64" spans="1:13" ht="14.45" customHeight="1" x14ac:dyDescent="0.25">
      <c r="A64" s="3" t="s">
        <v>45</v>
      </c>
      <c r="B64" s="154">
        <v>2135</v>
      </c>
      <c r="C64" s="154">
        <v>2168</v>
      </c>
      <c r="D64" s="154">
        <v>2170.9569999999999</v>
      </c>
      <c r="E64" s="154">
        <v>2161</v>
      </c>
      <c r="F64" s="154">
        <v>2364</v>
      </c>
      <c r="G64" s="154">
        <v>2389</v>
      </c>
      <c r="H64" s="154">
        <v>2372</v>
      </c>
      <c r="I64" s="154">
        <v>2550</v>
      </c>
      <c r="J64" s="154">
        <v>2405</v>
      </c>
      <c r="K64" s="154">
        <v>2178</v>
      </c>
      <c r="L64" s="154">
        <v>2431.239</v>
      </c>
      <c r="M64" s="154">
        <v>2137</v>
      </c>
    </row>
    <row r="65" spans="1:13" ht="14.45" customHeight="1" x14ac:dyDescent="0.25">
      <c r="A65" s="25" t="s">
        <v>46</v>
      </c>
      <c r="B65" s="154">
        <v>404</v>
      </c>
      <c r="C65" s="154">
        <v>321</v>
      </c>
      <c r="D65" s="154">
        <f>290.474+3.185</f>
        <v>293.65899999999999</v>
      </c>
      <c r="E65" s="154">
        <v>378</v>
      </c>
      <c r="F65" s="154">
        <v>306</v>
      </c>
      <c r="G65" s="154">
        <v>285</v>
      </c>
      <c r="H65" s="154">
        <v>239</v>
      </c>
      <c r="I65" s="154">
        <v>241</v>
      </c>
      <c r="J65" s="154">
        <v>259</v>
      </c>
      <c r="K65" s="154">
        <v>217</v>
      </c>
      <c r="L65" s="154">
        <v>259.483</v>
      </c>
      <c r="M65" s="154">
        <v>243</v>
      </c>
    </row>
    <row r="66" spans="1:13" ht="14.45" customHeight="1" x14ac:dyDescent="0.25">
      <c r="A66" s="27" t="s">
        <v>4</v>
      </c>
      <c r="B66" s="152">
        <v>2539</v>
      </c>
      <c r="C66" s="152">
        <v>2490</v>
      </c>
      <c r="D66" s="152">
        <v>2464.616</v>
      </c>
      <c r="E66" s="152">
        <v>2539</v>
      </c>
      <c r="F66" s="152">
        <v>2670</v>
      </c>
      <c r="G66" s="152">
        <v>2674</v>
      </c>
      <c r="H66" s="152">
        <v>2610</v>
      </c>
      <c r="I66" s="152">
        <v>2790</v>
      </c>
      <c r="J66" s="152">
        <v>2664</v>
      </c>
      <c r="K66" s="152">
        <v>2395</v>
      </c>
      <c r="L66" s="152">
        <v>2690.7220000000002</v>
      </c>
      <c r="M66" s="152">
        <v>2380</v>
      </c>
    </row>
    <row r="67" spans="1:13" ht="14.45" customHeight="1" x14ac:dyDescent="0.2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4.45" customHeight="1" x14ac:dyDescent="0.2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4.45" customHeight="1" x14ac:dyDescent="0.25">
      <c r="A69" s="3" t="s">
        <v>44</v>
      </c>
      <c r="B69" s="154">
        <v>2</v>
      </c>
      <c r="C69" s="154">
        <v>1</v>
      </c>
      <c r="D69" s="154">
        <v>0.80200000000000005</v>
      </c>
      <c r="E69" s="154">
        <v>1</v>
      </c>
      <c r="F69" s="154">
        <v>0.43099999999999999</v>
      </c>
      <c r="G69" s="154">
        <v>0.49099999999999999</v>
      </c>
      <c r="H69" s="154">
        <v>0.20100000000000001</v>
      </c>
      <c r="I69" s="154">
        <v>0.38700000000000001</v>
      </c>
      <c r="J69" s="154">
        <v>0.50600000000000001</v>
      </c>
      <c r="K69" s="311">
        <v>0</v>
      </c>
      <c r="L69" s="154">
        <v>0.19600000000000001</v>
      </c>
      <c r="M69" s="311">
        <v>0</v>
      </c>
    </row>
    <row r="70" spans="1:13" ht="14.45" customHeight="1" x14ac:dyDescent="0.25">
      <c r="A70" s="3" t="s">
        <v>45</v>
      </c>
      <c r="B70" s="154">
        <v>908</v>
      </c>
      <c r="C70" s="154">
        <v>755</v>
      </c>
      <c r="D70" s="154">
        <v>959.68700000000001</v>
      </c>
      <c r="E70" s="154">
        <v>778</v>
      </c>
      <c r="F70" s="154">
        <v>816</v>
      </c>
      <c r="G70" s="154">
        <v>993</v>
      </c>
      <c r="H70" s="154">
        <v>854</v>
      </c>
      <c r="I70" s="154">
        <v>809</v>
      </c>
      <c r="J70" s="154">
        <v>1235</v>
      </c>
      <c r="K70" s="154">
        <v>880</v>
      </c>
      <c r="L70" s="154">
        <v>908.63800000000003</v>
      </c>
      <c r="M70" s="154">
        <v>1009</v>
      </c>
    </row>
    <row r="71" spans="1:13" ht="14.45" customHeight="1" x14ac:dyDescent="0.25">
      <c r="A71" s="25" t="s">
        <v>46</v>
      </c>
      <c r="B71" s="154">
        <v>10</v>
      </c>
      <c r="C71" s="154">
        <v>8</v>
      </c>
      <c r="D71" s="154">
        <f>4.964+12.249</f>
        <v>17.213000000000001</v>
      </c>
      <c r="E71" s="154">
        <v>10</v>
      </c>
      <c r="F71" s="154">
        <v>7</v>
      </c>
      <c r="G71" s="154">
        <v>21</v>
      </c>
      <c r="H71" s="154">
        <v>9</v>
      </c>
      <c r="I71" s="154">
        <v>7</v>
      </c>
      <c r="J71" s="154">
        <v>21</v>
      </c>
      <c r="K71" s="154">
        <v>7</v>
      </c>
      <c r="L71" s="154">
        <v>6.04</v>
      </c>
      <c r="M71" s="154">
        <v>18</v>
      </c>
    </row>
    <row r="72" spans="1:13" ht="14.45" customHeight="1" x14ac:dyDescent="0.25">
      <c r="A72" s="26" t="s">
        <v>51</v>
      </c>
      <c r="B72" s="152">
        <v>920</v>
      </c>
      <c r="C72" s="152">
        <v>764</v>
      </c>
      <c r="D72" s="152">
        <v>977.702</v>
      </c>
      <c r="E72" s="152">
        <v>788</v>
      </c>
      <c r="F72" s="152">
        <v>823</v>
      </c>
      <c r="G72" s="152">
        <v>1014</v>
      </c>
      <c r="H72" s="152">
        <v>863</v>
      </c>
      <c r="I72" s="152">
        <v>817</v>
      </c>
      <c r="J72" s="152">
        <v>1256</v>
      </c>
      <c r="K72" s="152">
        <v>888</v>
      </c>
      <c r="L72" s="152">
        <v>914.87400000000002</v>
      </c>
      <c r="M72" s="152">
        <v>1027</v>
      </c>
    </row>
    <row r="73" spans="1:13" ht="14.45" customHeight="1" x14ac:dyDescent="0.25">
      <c r="A73" s="26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ht="14.45" customHeight="1" x14ac:dyDescent="0.2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ht="14.45" customHeight="1" x14ac:dyDescent="0.25">
      <c r="A75" s="3" t="s">
        <v>44</v>
      </c>
      <c r="B75" s="154">
        <v>62</v>
      </c>
      <c r="C75" s="154">
        <v>70</v>
      </c>
      <c r="D75" s="154">
        <v>71.501999999999995</v>
      </c>
      <c r="E75" s="154">
        <v>66</v>
      </c>
      <c r="F75" s="154">
        <v>63</v>
      </c>
      <c r="G75" s="154">
        <v>84</v>
      </c>
      <c r="H75" s="154">
        <v>90</v>
      </c>
      <c r="I75" s="154">
        <v>62</v>
      </c>
      <c r="J75" s="154">
        <v>53</v>
      </c>
      <c r="K75" s="154">
        <v>49</v>
      </c>
      <c r="L75" s="154">
        <v>47.551000000000002</v>
      </c>
      <c r="M75" s="154">
        <v>34</v>
      </c>
    </row>
    <row r="76" spans="1:13" ht="14.45" customHeight="1" x14ac:dyDescent="0.25">
      <c r="A76" s="3" t="s">
        <v>45</v>
      </c>
      <c r="B76" s="154">
        <v>1080</v>
      </c>
      <c r="C76" s="154">
        <v>1431</v>
      </c>
      <c r="D76" s="154">
        <v>1016.633</v>
      </c>
      <c r="E76" s="154">
        <v>1454</v>
      </c>
      <c r="F76" s="154">
        <v>1100</v>
      </c>
      <c r="G76" s="154">
        <v>1610</v>
      </c>
      <c r="H76" s="154">
        <v>1524</v>
      </c>
      <c r="I76" s="154">
        <v>1287</v>
      </c>
      <c r="J76" s="154">
        <v>1043</v>
      </c>
      <c r="K76" s="154">
        <v>1092</v>
      </c>
      <c r="L76" s="154">
        <v>1470.7529999999999</v>
      </c>
      <c r="M76" s="154">
        <v>1040</v>
      </c>
    </row>
    <row r="77" spans="1:13" ht="14.45" customHeight="1" x14ac:dyDescent="0.25">
      <c r="A77" s="25" t="s">
        <v>46</v>
      </c>
      <c r="B77" s="154">
        <v>25</v>
      </c>
      <c r="C77" s="154">
        <v>41</v>
      </c>
      <c r="D77" s="154">
        <f>1.613+23.587</f>
        <v>25.2</v>
      </c>
      <c r="E77" s="154">
        <v>44</v>
      </c>
      <c r="F77" s="154">
        <v>21</v>
      </c>
      <c r="G77" s="154">
        <v>42</v>
      </c>
      <c r="H77" s="154">
        <v>27</v>
      </c>
      <c r="I77" s="154">
        <v>29</v>
      </c>
      <c r="J77" s="154">
        <v>27</v>
      </c>
      <c r="K77" s="154">
        <v>35</v>
      </c>
      <c r="L77" s="154">
        <v>33.49</v>
      </c>
      <c r="M77" s="154">
        <v>27</v>
      </c>
    </row>
    <row r="78" spans="1:13" ht="14.45" customHeight="1" x14ac:dyDescent="0.25">
      <c r="A78" s="26" t="s">
        <v>670</v>
      </c>
      <c r="B78" s="152">
        <v>1166</v>
      </c>
      <c r="C78" s="152">
        <v>1542</v>
      </c>
      <c r="D78" s="152">
        <v>1113.335</v>
      </c>
      <c r="E78" s="152">
        <v>1564</v>
      </c>
      <c r="F78" s="152">
        <v>1185</v>
      </c>
      <c r="G78" s="152">
        <v>1735</v>
      </c>
      <c r="H78" s="152">
        <v>1642</v>
      </c>
      <c r="I78" s="152">
        <v>1378</v>
      </c>
      <c r="J78" s="152">
        <v>1123</v>
      </c>
      <c r="K78" s="152">
        <v>1176</v>
      </c>
      <c r="L78" s="152">
        <v>1551.7950000000001</v>
      </c>
      <c r="M78" s="152">
        <v>1101</v>
      </c>
    </row>
    <row r="79" spans="1:13" ht="14.45" customHeight="1" x14ac:dyDescent="0.2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ht="14.45" customHeight="1" x14ac:dyDescent="0.2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4.45" customHeight="1" x14ac:dyDescent="0.25">
      <c r="A81" s="3" t="s">
        <v>44</v>
      </c>
      <c r="B81" s="154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>
        <v>0</v>
      </c>
      <c r="L81" s="154">
        <v>0</v>
      </c>
      <c r="M81" s="154">
        <v>0</v>
      </c>
    </row>
    <row r="82" spans="1:13" ht="14.45" customHeight="1" x14ac:dyDescent="0.25">
      <c r="A82" s="3" t="s">
        <v>45</v>
      </c>
      <c r="B82" s="154">
        <v>501</v>
      </c>
      <c r="C82" s="154">
        <v>496</v>
      </c>
      <c r="D82" s="154">
        <v>467.80099999999999</v>
      </c>
      <c r="E82" s="154">
        <v>525</v>
      </c>
      <c r="F82" s="154">
        <v>510</v>
      </c>
      <c r="G82" s="154">
        <v>489</v>
      </c>
      <c r="H82" s="154">
        <v>527</v>
      </c>
      <c r="I82" s="154">
        <v>594</v>
      </c>
      <c r="J82" s="154">
        <v>633</v>
      </c>
      <c r="K82" s="154">
        <v>545</v>
      </c>
      <c r="L82" s="154">
        <v>718.30700000000002</v>
      </c>
      <c r="M82" s="154">
        <v>505</v>
      </c>
    </row>
    <row r="83" spans="1:13" ht="14.45" customHeight="1" x14ac:dyDescent="0.25">
      <c r="A83" s="25" t="s">
        <v>46</v>
      </c>
      <c r="B83" s="154">
        <v>25</v>
      </c>
      <c r="C83" s="154">
        <v>27</v>
      </c>
      <c r="D83" s="154">
        <f>22.708+0.026</f>
        <v>22.733999999999998</v>
      </c>
      <c r="E83" s="154">
        <v>24</v>
      </c>
      <c r="F83" s="154">
        <v>30</v>
      </c>
      <c r="G83" s="154">
        <v>23</v>
      </c>
      <c r="H83" s="154">
        <v>23</v>
      </c>
      <c r="I83" s="154">
        <v>28</v>
      </c>
      <c r="J83" s="154">
        <v>27</v>
      </c>
      <c r="K83" s="154">
        <v>21</v>
      </c>
      <c r="L83" s="154">
        <v>31.015999999999998</v>
      </c>
      <c r="M83" s="154">
        <v>26</v>
      </c>
    </row>
    <row r="84" spans="1:13" ht="14.45" customHeight="1" x14ac:dyDescent="0.25">
      <c r="A84" s="27" t="s">
        <v>5</v>
      </c>
      <c r="B84" s="152">
        <v>525</v>
      </c>
      <c r="C84" s="152">
        <v>523</v>
      </c>
      <c r="D84" s="152">
        <v>490.536</v>
      </c>
      <c r="E84" s="152">
        <v>548</v>
      </c>
      <c r="F84" s="152">
        <v>540</v>
      </c>
      <c r="G84" s="152">
        <v>512</v>
      </c>
      <c r="H84" s="152">
        <v>550</v>
      </c>
      <c r="I84" s="152">
        <v>622</v>
      </c>
      <c r="J84" s="152">
        <v>660</v>
      </c>
      <c r="K84" s="152">
        <v>565</v>
      </c>
      <c r="L84" s="152">
        <v>749.32299999999998</v>
      </c>
      <c r="M84" s="152">
        <v>531</v>
      </c>
    </row>
    <row r="85" spans="1:13" ht="14.45" customHeight="1" thickBot="1" x14ac:dyDescent="0.3">
      <c r="A85" s="3"/>
    </row>
    <row r="86" spans="1:13" ht="14.45" customHeight="1" thickBot="1" x14ac:dyDescent="0.3">
      <c r="A86" s="26" t="s">
        <v>53</v>
      </c>
      <c r="B86" s="184">
        <v>42736</v>
      </c>
      <c r="C86" s="184">
        <v>42767</v>
      </c>
      <c r="D86" s="184">
        <v>42795</v>
      </c>
      <c r="E86" s="184">
        <v>42826</v>
      </c>
      <c r="F86" s="184">
        <v>42856</v>
      </c>
      <c r="G86" s="184">
        <v>42887</v>
      </c>
      <c r="H86" s="184">
        <v>42917</v>
      </c>
      <c r="I86" s="184">
        <v>42948</v>
      </c>
      <c r="J86" s="184">
        <v>42979</v>
      </c>
      <c r="K86" s="184">
        <v>43009</v>
      </c>
      <c r="L86" s="184">
        <v>43040</v>
      </c>
      <c r="M86" s="184">
        <v>43070</v>
      </c>
    </row>
    <row r="87" spans="1:13" ht="14.45" customHeight="1" x14ac:dyDescent="0.25">
      <c r="A87" s="3" t="s">
        <v>44</v>
      </c>
      <c r="B87" s="154">
        <v>1260</v>
      </c>
      <c r="C87" s="154">
        <v>1442</v>
      </c>
      <c r="D87" s="154">
        <v>1383.817</v>
      </c>
      <c r="E87" s="157">
        <v>1371</v>
      </c>
      <c r="F87" s="154">
        <v>1038</v>
      </c>
      <c r="G87" s="154">
        <v>970</v>
      </c>
      <c r="H87" s="157">
        <v>743</v>
      </c>
      <c r="I87" s="157">
        <v>851</v>
      </c>
      <c r="J87" s="157">
        <v>1078</v>
      </c>
      <c r="K87" s="157">
        <v>1159</v>
      </c>
      <c r="L87" s="157">
        <v>1076.5809999999999</v>
      </c>
      <c r="M87" s="154">
        <v>953</v>
      </c>
    </row>
    <row r="88" spans="1:13" ht="14.45" customHeight="1" x14ac:dyDescent="0.25">
      <c r="A88" s="3" t="s">
        <v>45</v>
      </c>
      <c r="B88" s="154">
        <v>13962</v>
      </c>
      <c r="C88" s="154">
        <v>16188</v>
      </c>
      <c r="D88" s="154">
        <v>14777.799000000001</v>
      </c>
      <c r="E88" s="154">
        <v>14154</v>
      </c>
      <c r="F88" s="154">
        <v>14719</v>
      </c>
      <c r="G88" s="154">
        <v>14816</v>
      </c>
      <c r="H88" s="154">
        <v>12787</v>
      </c>
      <c r="I88" s="154">
        <v>14667</v>
      </c>
      <c r="J88" s="154">
        <v>15276</v>
      </c>
      <c r="K88" s="154">
        <v>13173</v>
      </c>
      <c r="L88" s="154">
        <v>16267.652</v>
      </c>
      <c r="M88" s="154">
        <v>13362</v>
      </c>
    </row>
    <row r="89" spans="1:13" ht="14.45" customHeight="1" x14ac:dyDescent="0.25">
      <c r="A89" s="25" t="s">
        <v>46</v>
      </c>
      <c r="B89" s="154">
        <v>814</v>
      </c>
      <c r="C89" s="154">
        <v>779</v>
      </c>
      <c r="D89" s="154">
        <f>387.285+387.928</f>
        <v>775.21299999999997</v>
      </c>
      <c r="E89" s="154">
        <v>776</v>
      </c>
      <c r="F89" s="154">
        <v>724</v>
      </c>
      <c r="G89" s="154">
        <v>769</v>
      </c>
      <c r="H89" s="154">
        <v>505</v>
      </c>
      <c r="I89" s="154">
        <v>529</v>
      </c>
      <c r="J89" s="154">
        <v>623</v>
      </c>
      <c r="K89" s="154">
        <v>557</v>
      </c>
      <c r="L89" s="154">
        <v>635.26599999999996</v>
      </c>
      <c r="M89" s="154">
        <v>591</v>
      </c>
    </row>
    <row r="90" spans="1:13" ht="14.45" customHeight="1" x14ac:dyDescent="0.25">
      <c r="A90" s="26" t="s">
        <v>13</v>
      </c>
      <c r="B90" s="152">
        <v>16036</v>
      </c>
      <c r="C90" s="152">
        <v>18410</v>
      </c>
      <c r="D90" s="152">
        <v>16936.830000000002</v>
      </c>
      <c r="E90" s="152">
        <v>16301</v>
      </c>
      <c r="F90" s="152">
        <v>16481</v>
      </c>
      <c r="G90" s="152">
        <v>16555</v>
      </c>
      <c r="H90" s="152">
        <v>14036</v>
      </c>
      <c r="I90" s="152">
        <v>16048</v>
      </c>
      <c r="J90" s="152">
        <v>16977</v>
      </c>
      <c r="K90" s="152">
        <v>14890</v>
      </c>
      <c r="L90" s="152">
        <v>17979.499</v>
      </c>
      <c r="M90" s="152">
        <v>14906</v>
      </c>
    </row>
    <row r="91" spans="1:13" ht="14.45" customHeight="1" x14ac:dyDescent="0.25"/>
    <row r="92" spans="1:13" ht="27" customHeight="1" x14ac:dyDescent="0.25">
      <c r="A92" s="319" t="s">
        <v>919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</row>
    <row r="93" spans="1:13" ht="29.1" customHeight="1" x14ac:dyDescent="0.25">
      <c r="A93" s="179">
        <v>2016</v>
      </c>
      <c r="B93" s="324" t="s">
        <v>671</v>
      </c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</row>
    <row r="94" spans="1:13" ht="15.75" thickBot="1" x14ac:dyDescent="0.3">
      <c r="A94" s="3"/>
    </row>
    <row r="95" spans="1:13" ht="15.6" customHeight="1" thickBot="1" x14ac:dyDescent="0.3">
      <c r="A95" s="26" t="s">
        <v>0</v>
      </c>
      <c r="B95" s="184">
        <v>42370</v>
      </c>
      <c r="C95" s="182">
        <v>42401</v>
      </c>
      <c r="D95" s="182">
        <v>42430</v>
      </c>
      <c r="E95" s="182">
        <v>42461</v>
      </c>
      <c r="F95" s="182">
        <v>42491</v>
      </c>
      <c r="G95" s="182">
        <v>42522</v>
      </c>
      <c r="H95" s="182">
        <v>42552</v>
      </c>
      <c r="I95" s="182">
        <v>42583</v>
      </c>
      <c r="J95" s="182">
        <v>42614</v>
      </c>
      <c r="K95" s="182">
        <v>42644</v>
      </c>
      <c r="L95" s="182">
        <v>42675</v>
      </c>
      <c r="M95" s="183">
        <v>42705</v>
      </c>
    </row>
    <row r="96" spans="1:13" x14ac:dyDescent="0.25">
      <c r="A96" s="3" t="s">
        <v>44</v>
      </c>
      <c r="B96" s="154">
        <v>1799</v>
      </c>
      <c r="C96" s="154">
        <v>1250</v>
      </c>
      <c r="D96" s="154">
        <v>823</v>
      </c>
      <c r="E96" s="154">
        <v>765</v>
      </c>
      <c r="F96" s="154">
        <v>918</v>
      </c>
      <c r="G96" s="154">
        <v>989</v>
      </c>
      <c r="H96" s="154">
        <v>1067</v>
      </c>
      <c r="I96" s="154">
        <v>686</v>
      </c>
      <c r="J96" s="154">
        <v>827</v>
      </c>
      <c r="K96" s="154">
        <v>695</v>
      </c>
      <c r="L96" s="154">
        <v>1323</v>
      </c>
      <c r="M96" s="154">
        <v>1038</v>
      </c>
    </row>
    <row r="97" spans="1:13" x14ac:dyDescent="0.25">
      <c r="A97" s="3" t="s">
        <v>45</v>
      </c>
      <c r="B97" s="154">
        <v>6817</v>
      </c>
      <c r="C97" s="154">
        <v>8093</v>
      </c>
      <c r="D97" s="154">
        <v>5332</v>
      </c>
      <c r="E97" s="154">
        <v>4631</v>
      </c>
      <c r="F97" s="154">
        <v>6308</v>
      </c>
      <c r="G97" s="154">
        <v>6061</v>
      </c>
      <c r="H97" s="223">
        <v>5430</v>
      </c>
      <c r="I97" s="154">
        <v>6126</v>
      </c>
      <c r="J97" s="154">
        <v>5419</v>
      </c>
      <c r="K97" s="154">
        <v>4827</v>
      </c>
      <c r="L97" s="154">
        <v>9951</v>
      </c>
      <c r="M97" s="154">
        <v>6000</v>
      </c>
    </row>
    <row r="98" spans="1:13" x14ac:dyDescent="0.25">
      <c r="A98" s="25" t="s">
        <v>46</v>
      </c>
      <c r="B98" s="154">
        <v>319</v>
      </c>
      <c r="C98" s="154">
        <f>17+279</f>
        <v>296</v>
      </c>
      <c r="D98" s="154">
        <v>230</v>
      </c>
      <c r="E98" s="154">
        <v>128</v>
      </c>
      <c r="F98" s="154">
        <v>230</v>
      </c>
      <c r="G98" s="154">
        <f>14.723+257.414</f>
        <v>272.137</v>
      </c>
      <c r="H98" s="154">
        <v>291</v>
      </c>
      <c r="I98" s="154">
        <v>238</v>
      </c>
      <c r="J98" s="154">
        <v>261</v>
      </c>
      <c r="K98" s="154">
        <v>197</v>
      </c>
      <c r="L98" s="154">
        <v>573</v>
      </c>
      <c r="M98" s="154">
        <v>296</v>
      </c>
    </row>
    <row r="99" spans="1:13" ht="14.45" customHeight="1" x14ac:dyDescent="0.25">
      <c r="A99" s="26" t="s">
        <v>48</v>
      </c>
      <c r="B99" s="152">
        <v>8935</v>
      </c>
      <c r="C99" s="152">
        <v>9639</v>
      </c>
      <c r="D99" s="152">
        <v>6385</v>
      </c>
      <c r="E99" s="152">
        <v>5525</v>
      </c>
      <c r="F99" s="152">
        <v>7455</v>
      </c>
      <c r="G99" s="152">
        <f>SUM(G96:G98)</f>
        <v>7322.1369999999997</v>
      </c>
      <c r="H99" s="152">
        <v>6789</v>
      </c>
      <c r="I99" s="152">
        <v>7051</v>
      </c>
      <c r="J99" s="152">
        <v>6508</v>
      </c>
      <c r="K99" s="152">
        <v>5719</v>
      </c>
      <c r="L99" s="152">
        <v>11848</v>
      </c>
      <c r="M99" s="152">
        <v>7334</v>
      </c>
    </row>
    <row r="100" spans="1:13" x14ac:dyDescent="0.25">
      <c r="A100" s="3"/>
      <c r="B100" s="77"/>
      <c r="C100" s="77"/>
      <c r="D100" s="77"/>
      <c r="M100" s="77"/>
    </row>
    <row r="101" spans="1:13" x14ac:dyDescent="0.25">
      <c r="A101" s="27" t="s">
        <v>1</v>
      </c>
      <c r="B101" s="77"/>
      <c r="C101" s="77"/>
      <c r="D101" s="77"/>
      <c r="M101" s="77"/>
    </row>
    <row r="102" spans="1:13" x14ac:dyDescent="0.25">
      <c r="A102" s="3" t="s">
        <v>44</v>
      </c>
      <c r="B102" s="154">
        <v>68</v>
      </c>
      <c r="C102" s="154">
        <v>67</v>
      </c>
      <c r="D102" s="154">
        <v>72</v>
      </c>
      <c r="E102" s="154">
        <v>49</v>
      </c>
      <c r="F102" s="154">
        <v>55</v>
      </c>
      <c r="G102" s="154">
        <v>83</v>
      </c>
      <c r="H102" s="154">
        <v>55</v>
      </c>
      <c r="I102" s="154">
        <v>40</v>
      </c>
      <c r="J102" s="154">
        <v>57</v>
      </c>
      <c r="K102" s="154">
        <v>45</v>
      </c>
      <c r="L102" s="154">
        <v>56</v>
      </c>
      <c r="M102" s="154">
        <v>52</v>
      </c>
    </row>
    <row r="103" spans="1:13" x14ac:dyDescent="0.25">
      <c r="A103" s="3" t="s">
        <v>45</v>
      </c>
      <c r="B103" s="154">
        <v>4053</v>
      </c>
      <c r="C103" s="154">
        <v>3399</v>
      </c>
      <c r="D103" s="154">
        <v>3027</v>
      </c>
      <c r="E103" s="154">
        <v>2635</v>
      </c>
      <c r="F103" s="154">
        <v>2534</v>
      </c>
      <c r="G103" s="154">
        <v>3431</v>
      </c>
      <c r="H103" s="154">
        <v>2499</v>
      </c>
      <c r="I103" s="154">
        <v>2284</v>
      </c>
      <c r="J103" s="154">
        <v>3679</v>
      </c>
      <c r="K103" s="154">
        <v>2545</v>
      </c>
      <c r="L103" s="154">
        <v>3107</v>
      </c>
      <c r="M103" s="154">
        <v>2766</v>
      </c>
    </row>
    <row r="104" spans="1:13" x14ac:dyDescent="0.25">
      <c r="A104" s="25" t="s">
        <v>46</v>
      </c>
      <c r="B104" s="154">
        <v>18</v>
      </c>
      <c r="C104" s="154">
        <f>5.349+9.18</f>
        <v>14.529</v>
      </c>
      <c r="D104" s="154">
        <v>25</v>
      </c>
      <c r="E104" s="154">
        <v>12</v>
      </c>
      <c r="F104" s="154">
        <v>14</v>
      </c>
      <c r="G104" s="154">
        <f>10.095+18.537</f>
        <v>28.631999999999998</v>
      </c>
      <c r="H104" s="154">
        <v>15</v>
      </c>
      <c r="I104" s="154">
        <v>11</v>
      </c>
      <c r="J104" s="154">
        <v>24</v>
      </c>
      <c r="K104" s="154">
        <v>11</v>
      </c>
      <c r="L104" s="154">
        <v>17</v>
      </c>
      <c r="M104" s="154">
        <v>28</v>
      </c>
    </row>
    <row r="105" spans="1:13" x14ac:dyDescent="0.25">
      <c r="A105" s="26" t="s">
        <v>49</v>
      </c>
      <c r="B105" s="152">
        <v>4139</v>
      </c>
      <c r="C105" s="152">
        <v>3481</v>
      </c>
      <c r="D105" s="152">
        <v>3124</v>
      </c>
      <c r="E105" s="152">
        <v>2696</v>
      </c>
      <c r="F105" s="152">
        <v>2602</v>
      </c>
      <c r="G105" s="152">
        <f>SUM(G102:G104)</f>
        <v>3542.6320000000001</v>
      </c>
      <c r="H105" s="152">
        <v>2569</v>
      </c>
      <c r="I105" s="152">
        <v>2336</v>
      </c>
      <c r="J105" s="152">
        <v>3761</v>
      </c>
      <c r="K105" s="152">
        <v>2601</v>
      </c>
      <c r="L105" s="152">
        <v>3179</v>
      </c>
      <c r="M105" s="152">
        <v>2846</v>
      </c>
    </row>
    <row r="106" spans="1:13" x14ac:dyDescent="0.25">
      <c r="A106" s="2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x14ac:dyDescent="0.25">
      <c r="A107" s="26" t="s">
        <v>50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x14ac:dyDescent="0.25">
      <c r="A108" s="3" t="s">
        <v>44</v>
      </c>
      <c r="B108" s="154">
        <v>4</v>
      </c>
      <c r="C108" s="154">
        <v>2</v>
      </c>
      <c r="D108" s="154">
        <v>2</v>
      </c>
      <c r="E108" s="154">
        <v>2</v>
      </c>
      <c r="F108" s="154">
        <v>2</v>
      </c>
      <c r="G108" s="154">
        <v>2</v>
      </c>
      <c r="H108" s="154">
        <v>1</v>
      </c>
      <c r="I108" s="154">
        <v>1</v>
      </c>
      <c r="J108" s="154">
        <v>0.316</v>
      </c>
      <c r="K108" s="300">
        <v>0</v>
      </c>
      <c r="L108" s="300">
        <v>0</v>
      </c>
      <c r="M108" s="154">
        <v>1</v>
      </c>
    </row>
    <row r="109" spans="1:13" x14ac:dyDescent="0.25">
      <c r="A109" s="3" t="s">
        <v>45</v>
      </c>
      <c r="B109" s="154">
        <v>2147</v>
      </c>
      <c r="C109" s="154">
        <v>2242</v>
      </c>
      <c r="D109" s="154">
        <v>1901</v>
      </c>
      <c r="E109" s="154">
        <v>2099</v>
      </c>
      <c r="F109" s="154">
        <v>1905</v>
      </c>
      <c r="G109" s="154">
        <v>1903</v>
      </c>
      <c r="H109" s="154">
        <v>1833</v>
      </c>
      <c r="I109" s="154">
        <v>1931</v>
      </c>
      <c r="J109" s="154">
        <v>2127</v>
      </c>
      <c r="K109" s="154">
        <v>2093</v>
      </c>
      <c r="L109" s="154">
        <v>2395</v>
      </c>
      <c r="M109" s="154">
        <v>2157</v>
      </c>
    </row>
    <row r="110" spans="1:13" x14ac:dyDescent="0.25">
      <c r="A110" s="25" t="s">
        <v>46</v>
      </c>
      <c r="B110" s="154">
        <v>447</v>
      </c>
      <c r="C110" s="154">
        <f>482.099+11.699</f>
        <v>493.798</v>
      </c>
      <c r="D110" s="154">
        <v>396</v>
      </c>
      <c r="E110" s="154">
        <v>361</v>
      </c>
      <c r="F110" s="154">
        <v>327</v>
      </c>
      <c r="G110" s="154">
        <f>356.978+9.016</f>
        <v>365.99400000000003</v>
      </c>
      <c r="H110" s="154">
        <v>373</v>
      </c>
      <c r="I110" s="154">
        <v>304</v>
      </c>
      <c r="J110" s="154">
        <v>313</v>
      </c>
      <c r="K110" s="154">
        <v>316</v>
      </c>
      <c r="L110" s="154">
        <v>377</v>
      </c>
      <c r="M110" s="154">
        <v>418</v>
      </c>
    </row>
    <row r="111" spans="1:13" x14ac:dyDescent="0.25">
      <c r="A111" s="27" t="s">
        <v>4</v>
      </c>
      <c r="B111" s="152">
        <v>2597</v>
      </c>
      <c r="C111" s="152">
        <v>2738</v>
      </c>
      <c r="D111" s="152">
        <v>2299</v>
      </c>
      <c r="E111" s="152">
        <v>2463</v>
      </c>
      <c r="F111" s="152">
        <v>2234</v>
      </c>
      <c r="G111" s="152">
        <f>SUM(G108:G110)</f>
        <v>2270.9940000000001</v>
      </c>
      <c r="H111" s="152">
        <v>2207</v>
      </c>
      <c r="I111" s="152">
        <v>2236</v>
      </c>
      <c r="J111" s="152">
        <v>2440</v>
      </c>
      <c r="K111" s="152">
        <v>2409</v>
      </c>
      <c r="L111" s="152">
        <v>2772</v>
      </c>
      <c r="M111" s="152">
        <v>2575</v>
      </c>
    </row>
    <row r="112" spans="1:13" x14ac:dyDescent="0.25">
      <c r="A112" s="2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x14ac:dyDescent="0.25">
      <c r="A113" s="27" t="s">
        <v>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x14ac:dyDescent="0.25">
      <c r="A114" s="3" t="s">
        <v>44</v>
      </c>
      <c r="B114" s="154">
        <v>2</v>
      </c>
      <c r="C114" s="154">
        <v>1.7130000000000001</v>
      </c>
      <c r="D114" s="154">
        <v>2</v>
      </c>
      <c r="E114" s="154">
        <v>2</v>
      </c>
      <c r="F114" s="154">
        <v>1</v>
      </c>
      <c r="G114" s="154">
        <v>1</v>
      </c>
      <c r="H114" s="154">
        <v>1</v>
      </c>
      <c r="I114" s="154">
        <v>1</v>
      </c>
      <c r="J114" s="154">
        <v>1</v>
      </c>
      <c r="K114" s="154">
        <v>1</v>
      </c>
      <c r="L114" s="154">
        <v>1</v>
      </c>
      <c r="M114" s="154">
        <v>1</v>
      </c>
    </row>
    <row r="115" spans="1:13" x14ac:dyDescent="0.25">
      <c r="A115" s="3" t="s">
        <v>45</v>
      </c>
      <c r="B115" s="154">
        <v>961</v>
      </c>
      <c r="C115" s="154">
        <v>946</v>
      </c>
      <c r="D115" s="154">
        <v>899</v>
      </c>
      <c r="E115" s="154">
        <v>763</v>
      </c>
      <c r="F115" s="154">
        <v>708</v>
      </c>
      <c r="G115" s="154">
        <v>1004</v>
      </c>
      <c r="H115" s="154">
        <v>718</v>
      </c>
      <c r="I115" s="154">
        <v>625</v>
      </c>
      <c r="J115" s="154">
        <v>954</v>
      </c>
      <c r="K115" s="154">
        <v>762</v>
      </c>
      <c r="L115" s="154">
        <v>980</v>
      </c>
      <c r="M115" s="154">
        <v>870</v>
      </c>
    </row>
    <row r="116" spans="1:13" x14ac:dyDescent="0.25">
      <c r="A116" s="25" t="s">
        <v>46</v>
      </c>
      <c r="B116" s="154">
        <v>7</v>
      </c>
      <c r="C116" s="154">
        <f>2.745+3.095</f>
        <v>5.84</v>
      </c>
      <c r="D116" s="154">
        <v>12</v>
      </c>
      <c r="E116" s="154">
        <v>6</v>
      </c>
      <c r="F116" s="154">
        <v>7</v>
      </c>
      <c r="G116" s="154">
        <f>3.978+9.116</f>
        <v>13.093999999999999</v>
      </c>
      <c r="H116" s="154">
        <v>5</v>
      </c>
      <c r="I116" s="154">
        <v>6</v>
      </c>
      <c r="J116" s="154">
        <v>14</v>
      </c>
      <c r="K116" s="154">
        <v>8</v>
      </c>
      <c r="L116" s="154">
        <v>7</v>
      </c>
      <c r="M116" s="154">
        <v>22</v>
      </c>
    </row>
    <row r="117" spans="1:13" x14ac:dyDescent="0.25">
      <c r="A117" s="26" t="s">
        <v>51</v>
      </c>
      <c r="B117" s="152">
        <v>970</v>
      </c>
      <c r="C117" s="152">
        <v>954</v>
      </c>
      <c r="D117" s="152">
        <v>912</v>
      </c>
      <c r="E117" s="152">
        <v>771</v>
      </c>
      <c r="F117" s="152">
        <v>716</v>
      </c>
      <c r="G117" s="152">
        <f>SUM(G114:G116)</f>
        <v>1018.0940000000001</v>
      </c>
      <c r="H117" s="152">
        <v>724</v>
      </c>
      <c r="I117" s="152">
        <v>632</v>
      </c>
      <c r="J117" s="152">
        <v>969</v>
      </c>
      <c r="K117" s="152">
        <v>771</v>
      </c>
      <c r="L117" s="152">
        <v>987</v>
      </c>
      <c r="M117" s="152">
        <v>892</v>
      </c>
    </row>
    <row r="118" spans="1:13" x14ac:dyDescent="0.25">
      <c r="A118" s="26"/>
      <c r="B118" s="77"/>
      <c r="C118" s="77"/>
      <c r="D118" s="77"/>
      <c r="E118" s="168"/>
      <c r="F118" s="77"/>
      <c r="G118" s="77"/>
      <c r="H118" s="77"/>
      <c r="I118" s="77"/>
      <c r="J118" s="77"/>
      <c r="K118" s="77"/>
      <c r="L118" s="77"/>
      <c r="M118" s="77"/>
    </row>
    <row r="119" spans="1:13" x14ac:dyDescent="0.25">
      <c r="A119" s="26" t="s">
        <v>3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x14ac:dyDescent="0.25">
      <c r="A120" s="3" t="s">
        <v>44</v>
      </c>
      <c r="B120" s="154">
        <v>76</v>
      </c>
      <c r="C120" s="154">
        <v>74</v>
      </c>
      <c r="D120" s="154">
        <v>81</v>
      </c>
      <c r="E120" s="154">
        <v>112</v>
      </c>
      <c r="F120" s="154">
        <v>88</v>
      </c>
      <c r="G120" s="154">
        <v>140</v>
      </c>
      <c r="H120" s="154">
        <v>108</v>
      </c>
      <c r="I120" s="154">
        <v>68</v>
      </c>
      <c r="J120" s="154">
        <v>55</v>
      </c>
      <c r="K120" s="154">
        <v>62</v>
      </c>
      <c r="L120" s="154">
        <v>59</v>
      </c>
      <c r="M120" s="154">
        <v>51</v>
      </c>
    </row>
    <row r="121" spans="1:13" x14ac:dyDescent="0.25">
      <c r="A121" s="3" t="s">
        <v>45</v>
      </c>
      <c r="B121" s="154">
        <v>1030</v>
      </c>
      <c r="C121" s="154">
        <v>1259</v>
      </c>
      <c r="D121" s="154">
        <v>1015</v>
      </c>
      <c r="E121" s="154">
        <v>1789</v>
      </c>
      <c r="F121" s="154">
        <v>1305</v>
      </c>
      <c r="G121" s="154">
        <v>1619</v>
      </c>
      <c r="H121" s="154">
        <v>1209</v>
      </c>
      <c r="I121" s="154">
        <v>1072</v>
      </c>
      <c r="J121" s="154">
        <v>886</v>
      </c>
      <c r="K121" s="154">
        <v>1092</v>
      </c>
      <c r="L121" s="154">
        <v>1265</v>
      </c>
      <c r="M121" s="154">
        <v>940</v>
      </c>
    </row>
    <row r="122" spans="1:13" x14ac:dyDescent="0.25">
      <c r="A122" s="25" t="s">
        <v>46</v>
      </c>
      <c r="B122" s="154">
        <v>26</v>
      </c>
      <c r="C122" s="154">
        <f>0.617+38.248</f>
        <v>38.864999999999995</v>
      </c>
      <c r="D122" s="154">
        <v>23</v>
      </c>
      <c r="E122" s="154">
        <v>40</v>
      </c>
      <c r="F122" s="154">
        <v>23</v>
      </c>
      <c r="G122" s="154">
        <f>1.491+44.666</f>
        <v>46.156999999999996</v>
      </c>
      <c r="H122" s="154">
        <v>25</v>
      </c>
      <c r="I122" s="154">
        <v>29</v>
      </c>
      <c r="J122" s="154">
        <v>23</v>
      </c>
      <c r="K122" s="154">
        <v>37</v>
      </c>
      <c r="L122" s="154">
        <v>39</v>
      </c>
      <c r="M122" s="154">
        <v>32</v>
      </c>
    </row>
    <row r="123" spans="1:13" x14ac:dyDescent="0.25">
      <c r="A123" s="26" t="s">
        <v>670</v>
      </c>
      <c r="B123" s="152">
        <v>1133</v>
      </c>
      <c r="C123" s="152">
        <v>1371</v>
      </c>
      <c r="D123" s="152">
        <v>1119</v>
      </c>
      <c r="E123" s="152">
        <v>1941</v>
      </c>
      <c r="F123" s="152">
        <v>1416</v>
      </c>
      <c r="G123" s="152">
        <f>SUM(G120:G122)</f>
        <v>1805.1569999999999</v>
      </c>
      <c r="H123" s="152">
        <v>1342</v>
      </c>
      <c r="I123" s="152">
        <v>1169</v>
      </c>
      <c r="J123" s="152">
        <v>964</v>
      </c>
      <c r="K123" s="152">
        <v>1192</v>
      </c>
      <c r="L123" s="152">
        <v>1363</v>
      </c>
      <c r="M123" s="152">
        <v>1024</v>
      </c>
    </row>
    <row r="124" spans="1:13" x14ac:dyDescent="0.25">
      <c r="A124" s="26"/>
      <c r="B124" s="77"/>
      <c r="C124" s="77"/>
      <c r="D124" s="220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x14ac:dyDescent="0.25">
      <c r="A125" s="26" t="s">
        <v>52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x14ac:dyDescent="0.25">
      <c r="A126" s="3" t="s">
        <v>44</v>
      </c>
      <c r="B126" s="154">
        <v>5</v>
      </c>
      <c r="C126" s="154">
        <v>7</v>
      </c>
      <c r="D126" s="154">
        <v>6</v>
      </c>
      <c r="E126" s="154">
        <v>3</v>
      </c>
      <c r="F126" s="154">
        <v>4</v>
      </c>
      <c r="G126" s="154">
        <v>4</v>
      </c>
      <c r="H126" s="154">
        <v>3</v>
      </c>
      <c r="I126" s="154">
        <v>3</v>
      </c>
      <c r="J126" s="154">
        <v>2</v>
      </c>
      <c r="K126" s="154">
        <v>1</v>
      </c>
      <c r="L126" s="154">
        <v>2</v>
      </c>
      <c r="M126" s="154">
        <v>0</v>
      </c>
    </row>
    <row r="127" spans="1:13" x14ac:dyDescent="0.25">
      <c r="A127" s="3" t="s">
        <v>45</v>
      </c>
      <c r="B127" s="154">
        <v>374</v>
      </c>
      <c r="C127" s="154">
        <v>450</v>
      </c>
      <c r="D127" s="154">
        <v>437</v>
      </c>
      <c r="E127" s="154">
        <v>414</v>
      </c>
      <c r="F127" s="154">
        <v>451</v>
      </c>
      <c r="G127" s="154">
        <v>451</v>
      </c>
      <c r="H127" s="154">
        <v>473</v>
      </c>
      <c r="I127" s="154">
        <v>390</v>
      </c>
      <c r="J127" s="154">
        <v>358</v>
      </c>
      <c r="K127" s="154">
        <v>359</v>
      </c>
      <c r="L127" s="154">
        <v>681</v>
      </c>
      <c r="M127" s="154">
        <v>338</v>
      </c>
    </row>
    <row r="128" spans="1:13" x14ac:dyDescent="0.25">
      <c r="A128" s="25" t="s">
        <v>46</v>
      </c>
      <c r="B128" s="154">
        <v>26</v>
      </c>
      <c r="C128" s="154">
        <f>21.031+8.376</f>
        <v>29.406999999999996</v>
      </c>
      <c r="D128" s="154">
        <v>25</v>
      </c>
      <c r="E128" s="154">
        <v>23</v>
      </c>
      <c r="F128" s="154">
        <v>24</v>
      </c>
      <c r="G128" s="154">
        <f>19.365+8</f>
        <v>27.364999999999998</v>
      </c>
      <c r="H128" s="154">
        <v>27</v>
      </c>
      <c r="I128" s="154">
        <v>21</v>
      </c>
      <c r="J128" s="154">
        <v>23</v>
      </c>
      <c r="K128" s="154">
        <v>26</v>
      </c>
      <c r="L128" s="154">
        <v>36</v>
      </c>
      <c r="M128" s="154">
        <v>21</v>
      </c>
    </row>
    <row r="129" spans="1:13" x14ac:dyDescent="0.25">
      <c r="A129" s="27" t="s">
        <v>5</v>
      </c>
      <c r="B129" s="152">
        <v>405</v>
      </c>
      <c r="C129" s="152">
        <v>487</v>
      </c>
      <c r="D129" s="152">
        <v>467</v>
      </c>
      <c r="E129" s="152">
        <v>440</v>
      </c>
      <c r="F129" s="152">
        <v>479</v>
      </c>
      <c r="G129" s="152">
        <v>483</v>
      </c>
      <c r="H129" s="152">
        <v>503</v>
      </c>
      <c r="I129" s="152">
        <v>414</v>
      </c>
      <c r="J129" s="152">
        <v>383</v>
      </c>
      <c r="K129" s="152">
        <v>386</v>
      </c>
      <c r="L129" s="152">
        <v>718</v>
      </c>
      <c r="M129" s="152">
        <v>359</v>
      </c>
    </row>
    <row r="130" spans="1:13" ht="15.75" thickBot="1" x14ac:dyDescent="0.3">
      <c r="A130" s="3"/>
    </row>
    <row r="131" spans="1:13" ht="15.75" thickBot="1" x14ac:dyDescent="0.3">
      <c r="A131" s="26" t="s">
        <v>53</v>
      </c>
      <c r="B131" s="184">
        <v>42370</v>
      </c>
      <c r="C131" s="182">
        <v>42401</v>
      </c>
      <c r="D131" s="182">
        <v>42430</v>
      </c>
      <c r="E131" s="182">
        <v>42461</v>
      </c>
      <c r="F131" s="182">
        <v>42491</v>
      </c>
      <c r="G131" s="182">
        <v>42522</v>
      </c>
      <c r="H131" s="182">
        <v>42552</v>
      </c>
      <c r="I131" s="182">
        <v>42583</v>
      </c>
      <c r="J131" s="182">
        <v>42614</v>
      </c>
      <c r="K131" s="182">
        <v>42644</v>
      </c>
      <c r="L131" s="182">
        <v>42675</v>
      </c>
      <c r="M131" s="183">
        <v>42705</v>
      </c>
    </row>
    <row r="132" spans="1:13" x14ac:dyDescent="0.25">
      <c r="A132" s="3" t="s">
        <v>44</v>
      </c>
      <c r="B132" s="154">
        <v>1954</v>
      </c>
      <c r="C132" s="154">
        <v>1402</v>
      </c>
      <c r="D132" s="154">
        <v>985</v>
      </c>
      <c r="E132" s="157">
        <v>933</v>
      </c>
      <c r="F132" s="154">
        <v>1067</v>
      </c>
      <c r="G132" s="154">
        <v>1219</v>
      </c>
      <c r="H132" s="157">
        <v>1234</v>
      </c>
      <c r="I132" s="157">
        <v>798</v>
      </c>
      <c r="J132" s="157">
        <v>942</v>
      </c>
      <c r="K132" s="157">
        <v>806</v>
      </c>
      <c r="L132" s="157">
        <v>1441</v>
      </c>
      <c r="M132" s="154">
        <v>1142</v>
      </c>
    </row>
    <row r="133" spans="1:13" x14ac:dyDescent="0.25">
      <c r="A133" s="3" t="s">
        <v>45</v>
      </c>
      <c r="B133" s="154">
        <v>15382</v>
      </c>
      <c r="C133" s="154">
        <v>16390</v>
      </c>
      <c r="D133" s="154">
        <v>12611</v>
      </c>
      <c r="E133" s="154">
        <v>12332</v>
      </c>
      <c r="F133" s="154">
        <v>13212</v>
      </c>
      <c r="G133" s="154">
        <v>14469</v>
      </c>
      <c r="H133" s="154">
        <v>12163</v>
      </c>
      <c r="I133" s="154">
        <v>12429</v>
      </c>
      <c r="J133" s="154">
        <v>13424</v>
      </c>
      <c r="K133" s="154">
        <v>11678</v>
      </c>
      <c r="L133" s="154">
        <v>18378</v>
      </c>
      <c r="M133" s="154">
        <v>13070</v>
      </c>
    </row>
    <row r="134" spans="1:13" x14ac:dyDescent="0.25">
      <c r="A134" s="25" t="s">
        <v>46</v>
      </c>
      <c r="B134" s="154">
        <v>842</v>
      </c>
      <c r="C134" s="154">
        <v>879</v>
      </c>
      <c r="D134" s="154">
        <v>711</v>
      </c>
      <c r="E134" s="154">
        <v>570</v>
      </c>
      <c r="F134" s="154">
        <v>624</v>
      </c>
      <c r="G134" s="154">
        <f>406.629+346.749</f>
        <v>753.37800000000004</v>
      </c>
      <c r="H134" s="154">
        <v>737</v>
      </c>
      <c r="I134" s="154">
        <v>609</v>
      </c>
      <c r="J134" s="154">
        <v>659</v>
      </c>
      <c r="K134" s="154">
        <v>595</v>
      </c>
      <c r="L134" s="154">
        <v>1048</v>
      </c>
      <c r="M134" s="154">
        <v>817</v>
      </c>
    </row>
    <row r="135" spans="1:13" x14ac:dyDescent="0.25">
      <c r="A135" s="26" t="s">
        <v>13</v>
      </c>
      <c r="B135" s="152">
        <v>18179</v>
      </c>
      <c r="C135" s="152">
        <v>18671</v>
      </c>
      <c r="D135" s="152">
        <v>14307</v>
      </c>
      <c r="E135" s="152">
        <v>13836</v>
      </c>
      <c r="F135" s="152">
        <v>14903</v>
      </c>
      <c r="G135" s="152">
        <v>16442</v>
      </c>
      <c r="H135" s="152">
        <v>14133</v>
      </c>
      <c r="I135" s="152">
        <v>13836</v>
      </c>
      <c r="J135" s="152">
        <v>15025</v>
      </c>
      <c r="K135" s="152">
        <v>13078</v>
      </c>
      <c r="L135" s="152">
        <v>20867</v>
      </c>
      <c r="M135" s="152">
        <v>15030</v>
      </c>
    </row>
    <row r="136" spans="1:13" ht="9.75" customHeight="1" x14ac:dyDescent="0.25"/>
    <row r="137" spans="1:13" ht="29.25" customHeight="1" x14ac:dyDescent="0.25">
      <c r="A137" s="319" t="s">
        <v>919</v>
      </c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</row>
    <row r="138" spans="1:13" ht="9.75" customHeight="1" x14ac:dyDescent="0.25"/>
    <row r="139" spans="1:13" ht="30" customHeight="1" x14ac:dyDescent="0.25">
      <c r="A139" s="179">
        <v>2015</v>
      </c>
      <c r="B139" s="324" t="s">
        <v>671</v>
      </c>
      <c r="C139" s="324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</row>
    <row r="140" spans="1:13" ht="5.25" customHeight="1" thickBot="1" x14ac:dyDescent="0.3">
      <c r="A140" s="3"/>
    </row>
    <row r="141" spans="1:13" ht="15" customHeight="1" thickBot="1" x14ac:dyDescent="0.3">
      <c r="A141" s="26" t="s">
        <v>0</v>
      </c>
      <c r="B141" s="184">
        <v>42005</v>
      </c>
      <c r="C141" s="182">
        <v>42036</v>
      </c>
      <c r="D141" s="182">
        <v>42064</v>
      </c>
      <c r="E141" s="182">
        <v>42095</v>
      </c>
      <c r="F141" s="182">
        <v>42125</v>
      </c>
      <c r="G141" s="182">
        <v>42156</v>
      </c>
      <c r="H141" s="182">
        <v>42186</v>
      </c>
      <c r="I141" s="182">
        <v>42217</v>
      </c>
      <c r="J141" s="182">
        <v>42248</v>
      </c>
      <c r="K141" s="182">
        <v>42278</v>
      </c>
      <c r="L141" s="182">
        <v>42309</v>
      </c>
      <c r="M141" s="183">
        <v>42339</v>
      </c>
    </row>
    <row r="142" spans="1:13" ht="15" customHeight="1" x14ac:dyDescent="0.25">
      <c r="A142" s="3" t="s">
        <v>44</v>
      </c>
      <c r="B142" s="154">
        <v>1105</v>
      </c>
      <c r="C142" s="154">
        <v>1250</v>
      </c>
      <c r="D142" s="154">
        <v>942</v>
      </c>
      <c r="E142" s="154">
        <v>788</v>
      </c>
      <c r="F142" s="154">
        <v>951</v>
      </c>
      <c r="G142" s="154">
        <v>985</v>
      </c>
      <c r="H142" s="154">
        <v>939</v>
      </c>
      <c r="I142" s="154">
        <v>923</v>
      </c>
      <c r="J142" s="154">
        <v>898</v>
      </c>
      <c r="K142" s="154">
        <v>927</v>
      </c>
      <c r="L142" s="154">
        <v>904</v>
      </c>
      <c r="M142" s="154">
        <v>919</v>
      </c>
    </row>
    <row r="143" spans="1:13" ht="15" customHeight="1" x14ac:dyDescent="0.25">
      <c r="A143" s="3" t="s">
        <v>45</v>
      </c>
      <c r="B143" s="154">
        <v>6346</v>
      </c>
      <c r="C143" s="154">
        <v>7215</v>
      </c>
      <c r="D143" s="154">
        <v>5314</v>
      </c>
      <c r="E143" s="154">
        <v>4185</v>
      </c>
      <c r="F143" s="154">
        <v>6690</v>
      </c>
      <c r="G143" s="154">
        <v>5779</v>
      </c>
      <c r="H143" s="223">
        <v>4852</v>
      </c>
      <c r="I143" s="154">
        <v>6730</v>
      </c>
      <c r="J143" s="154">
        <v>5049</v>
      </c>
      <c r="K143" s="154">
        <v>4646</v>
      </c>
      <c r="L143" s="154">
        <v>5714</v>
      </c>
      <c r="M143" s="154">
        <v>4527</v>
      </c>
    </row>
    <row r="144" spans="1:13" ht="15" customHeight="1" x14ac:dyDescent="0.25">
      <c r="A144" s="25" t="s">
        <v>46</v>
      </c>
      <c r="B144" s="154">
        <v>235</v>
      </c>
      <c r="C144" s="154">
        <v>241</v>
      </c>
      <c r="D144" s="154">
        <v>211</v>
      </c>
      <c r="E144" s="154">
        <v>152</v>
      </c>
      <c r="F144" s="154">
        <v>193</v>
      </c>
      <c r="G144" s="154">
        <f>10+175</f>
        <v>185</v>
      </c>
      <c r="H144" s="154">
        <v>139</v>
      </c>
      <c r="I144" s="154">
        <v>228</v>
      </c>
      <c r="J144" s="154">
        <f>248+0.976</f>
        <v>248.976</v>
      </c>
      <c r="K144" s="154">
        <f>17+214</f>
        <v>231</v>
      </c>
      <c r="L144" s="154">
        <f>242+5</f>
        <v>247</v>
      </c>
      <c r="M144" s="154">
        <v>247</v>
      </c>
    </row>
    <row r="145" spans="1:13" ht="15" customHeight="1" x14ac:dyDescent="0.25">
      <c r="A145" s="26" t="s">
        <v>48</v>
      </c>
      <c r="B145" s="152">
        <v>7686</v>
      </c>
      <c r="C145" s="152">
        <v>8706</v>
      </c>
      <c r="D145" s="152">
        <v>6467</v>
      </c>
      <c r="E145" s="152">
        <v>5126</v>
      </c>
      <c r="F145" s="152">
        <v>7834</v>
      </c>
      <c r="G145" s="152">
        <v>6949</v>
      </c>
      <c r="H145" s="152">
        <v>5930</v>
      </c>
      <c r="I145" s="152">
        <v>7881</v>
      </c>
      <c r="J145" s="152">
        <v>6196</v>
      </c>
      <c r="K145" s="152">
        <v>5804</v>
      </c>
      <c r="L145" s="152">
        <v>6866</v>
      </c>
      <c r="M145" s="152">
        <v>5692</v>
      </c>
    </row>
    <row r="146" spans="1:13" ht="15" customHeight="1" x14ac:dyDescent="0.25">
      <c r="A146" s="3"/>
      <c r="B146" s="77"/>
      <c r="C146" s="77"/>
      <c r="D146" s="77"/>
      <c r="M146" s="77"/>
    </row>
    <row r="147" spans="1:13" ht="15" customHeight="1" x14ac:dyDescent="0.25">
      <c r="A147" s="27" t="s">
        <v>1</v>
      </c>
      <c r="B147" s="77"/>
      <c r="C147" s="77"/>
      <c r="D147" s="77"/>
      <c r="M147" s="77"/>
    </row>
    <row r="148" spans="1:13" ht="15" customHeight="1" x14ac:dyDescent="0.25">
      <c r="A148" s="3" t="s">
        <v>44</v>
      </c>
      <c r="B148" s="154">
        <v>56</v>
      </c>
      <c r="C148" s="154">
        <v>49</v>
      </c>
      <c r="D148" s="154">
        <v>55</v>
      </c>
      <c r="E148" s="154">
        <v>39</v>
      </c>
      <c r="F148" s="154">
        <v>46</v>
      </c>
      <c r="G148" s="154">
        <v>59</v>
      </c>
      <c r="H148" s="154">
        <v>63</v>
      </c>
      <c r="I148" s="154">
        <v>72</v>
      </c>
      <c r="J148" s="154">
        <v>58</v>
      </c>
      <c r="K148" s="154">
        <v>46</v>
      </c>
      <c r="L148" s="154">
        <v>48</v>
      </c>
      <c r="M148" s="154">
        <v>60</v>
      </c>
    </row>
    <row r="149" spans="1:13" ht="15" customHeight="1" x14ac:dyDescent="0.25">
      <c r="A149" s="3" t="s">
        <v>45</v>
      </c>
      <c r="B149" s="154">
        <v>3124</v>
      </c>
      <c r="C149" s="154">
        <v>2198</v>
      </c>
      <c r="D149" s="154">
        <v>2762</v>
      </c>
      <c r="E149" s="154">
        <v>2046</v>
      </c>
      <c r="F149" s="154">
        <v>2055</v>
      </c>
      <c r="G149" s="154">
        <v>2790</v>
      </c>
      <c r="H149" s="154">
        <v>2469</v>
      </c>
      <c r="I149" s="154">
        <v>3603</v>
      </c>
      <c r="J149" s="154">
        <v>3579</v>
      </c>
      <c r="K149" s="154">
        <v>2661</v>
      </c>
      <c r="L149" s="154">
        <v>2309</v>
      </c>
      <c r="M149" s="154">
        <v>3026</v>
      </c>
    </row>
    <row r="150" spans="1:13" ht="15" customHeight="1" x14ac:dyDescent="0.25">
      <c r="A150" s="25" t="s">
        <v>46</v>
      </c>
      <c r="B150" s="154">
        <v>10</v>
      </c>
      <c r="C150" s="154">
        <v>9</v>
      </c>
      <c r="D150" s="154">
        <v>16</v>
      </c>
      <c r="E150" s="154">
        <v>7</v>
      </c>
      <c r="F150" s="154">
        <f>2.7+5.1</f>
        <v>7.8</v>
      </c>
      <c r="G150" s="154">
        <f>8.4+10.5</f>
        <v>18.899999999999999</v>
      </c>
      <c r="H150" s="154">
        <v>10</v>
      </c>
      <c r="I150" s="154">
        <v>16</v>
      </c>
      <c r="J150" s="154">
        <f>11.647+15.15</f>
        <v>26.797000000000001</v>
      </c>
      <c r="K150" s="154">
        <f>5+7</f>
        <v>12</v>
      </c>
      <c r="L150" s="154">
        <v>11</v>
      </c>
      <c r="M150" s="154">
        <v>24</v>
      </c>
    </row>
    <row r="151" spans="1:13" ht="15" customHeight="1" x14ac:dyDescent="0.25">
      <c r="A151" s="26" t="s">
        <v>49</v>
      </c>
      <c r="B151" s="152">
        <v>3190</v>
      </c>
      <c r="C151" s="152">
        <v>2255</v>
      </c>
      <c r="D151" s="152">
        <v>2833</v>
      </c>
      <c r="E151" s="152">
        <v>2092</v>
      </c>
      <c r="F151" s="152">
        <v>2108</v>
      </c>
      <c r="G151" s="152">
        <v>2869</v>
      </c>
      <c r="H151" s="152">
        <v>2542</v>
      </c>
      <c r="I151" s="152">
        <v>3691</v>
      </c>
      <c r="J151" s="152">
        <v>3664</v>
      </c>
      <c r="K151" s="152">
        <v>2719</v>
      </c>
      <c r="L151" s="152">
        <v>2367</v>
      </c>
      <c r="M151" s="152">
        <v>3110</v>
      </c>
    </row>
    <row r="152" spans="1:13" ht="15" customHeight="1" x14ac:dyDescent="0.25">
      <c r="A152" s="26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15" customHeight="1" x14ac:dyDescent="0.25">
      <c r="A153" s="26" t="s">
        <v>50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ht="15" customHeight="1" x14ac:dyDescent="0.25">
      <c r="A154" s="3" t="s">
        <v>44</v>
      </c>
      <c r="B154" s="154">
        <v>13</v>
      </c>
      <c r="C154" s="154">
        <v>12</v>
      </c>
      <c r="D154" s="154">
        <v>12</v>
      </c>
      <c r="E154" s="154">
        <v>9</v>
      </c>
      <c r="F154" s="154">
        <v>9</v>
      </c>
      <c r="G154" s="154">
        <v>6</v>
      </c>
      <c r="H154" s="154">
        <v>4</v>
      </c>
      <c r="I154" s="154">
        <v>5</v>
      </c>
      <c r="J154" s="154">
        <v>6</v>
      </c>
      <c r="K154" s="154">
        <v>4</v>
      </c>
      <c r="L154" s="154">
        <v>7</v>
      </c>
      <c r="M154" s="154">
        <v>5</v>
      </c>
    </row>
    <row r="155" spans="1:13" ht="15" customHeight="1" x14ac:dyDescent="0.25">
      <c r="A155" s="3" t="s">
        <v>45</v>
      </c>
      <c r="B155" s="154">
        <v>1733</v>
      </c>
      <c r="C155" s="154">
        <v>2032</v>
      </c>
      <c r="D155" s="154">
        <v>1570</v>
      </c>
      <c r="E155" s="154">
        <v>1511</v>
      </c>
      <c r="F155" s="154">
        <v>1431</v>
      </c>
      <c r="G155" s="154">
        <v>1420</v>
      </c>
      <c r="H155" s="154">
        <v>1478</v>
      </c>
      <c r="I155" s="154">
        <v>1764</v>
      </c>
      <c r="J155" s="154">
        <v>1512</v>
      </c>
      <c r="K155" s="154">
        <v>1622</v>
      </c>
      <c r="L155" s="154">
        <v>1601</v>
      </c>
      <c r="M155" s="154">
        <v>1700</v>
      </c>
    </row>
    <row r="156" spans="1:13" ht="15" customHeight="1" x14ac:dyDescent="0.25">
      <c r="A156" s="25" t="s">
        <v>46</v>
      </c>
      <c r="B156" s="154">
        <v>450</v>
      </c>
      <c r="C156" s="154">
        <v>369</v>
      </c>
      <c r="D156" s="154">
        <v>277</v>
      </c>
      <c r="E156" s="154">
        <v>271</v>
      </c>
      <c r="F156" s="154">
        <f>288+16</f>
        <v>304</v>
      </c>
      <c r="G156" s="154">
        <v>286</v>
      </c>
      <c r="H156" s="154">
        <v>353</v>
      </c>
      <c r="I156" s="154">
        <v>349</v>
      </c>
      <c r="J156" s="154">
        <f>418.549+12.123</f>
        <v>430.67199999999997</v>
      </c>
      <c r="K156" s="154">
        <f>428+12</f>
        <v>440</v>
      </c>
      <c r="L156" s="154">
        <f>352+12</f>
        <v>364</v>
      </c>
      <c r="M156" s="154">
        <v>351</v>
      </c>
    </row>
    <row r="157" spans="1:13" ht="15" customHeight="1" x14ac:dyDescent="0.25">
      <c r="A157" s="27" t="s">
        <v>4</v>
      </c>
      <c r="B157" s="152">
        <v>2196</v>
      </c>
      <c r="C157" s="152">
        <f>SUM(C154:C156)</f>
        <v>2413</v>
      </c>
      <c r="D157" s="152">
        <v>1859</v>
      </c>
      <c r="E157" s="152">
        <v>1791</v>
      </c>
      <c r="F157" s="152">
        <v>1743</v>
      </c>
      <c r="G157" s="152">
        <v>1713</v>
      </c>
      <c r="H157" s="152">
        <v>1835</v>
      </c>
      <c r="I157" s="152">
        <v>2118</v>
      </c>
      <c r="J157" s="152">
        <v>1948</v>
      </c>
      <c r="K157" s="152">
        <v>2065</v>
      </c>
      <c r="L157" s="152">
        <v>1971</v>
      </c>
      <c r="M157" s="152">
        <v>2055</v>
      </c>
    </row>
    <row r="158" spans="1:13" ht="15" customHeight="1" x14ac:dyDescent="0.25">
      <c r="A158" s="2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 ht="15" customHeight="1" x14ac:dyDescent="0.25">
      <c r="A159" s="27" t="s">
        <v>2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 ht="15" customHeight="1" x14ac:dyDescent="0.25">
      <c r="A160" s="3" t="s">
        <v>44</v>
      </c>
      <c r="B160" s="154">
        <v>6</v>
      </c>
      <c r="C160" s="154">
        <v>4</v>
      </c>
      <c r="D160" s="154">
        <v>5</v>
      </c>
      <c r="E160" s="154">
        <v>6</v>
      </c>
      <c r="F160" s="154">
        <v>4</v>
      </c>
      <c r="G160" s="154">
        <v>5</v>
      </c>
      <c r="H160" s="154">
        <v>2</v>
      </c>
      <c r="I160" s="154">
        <v>3</v>
      </c>
      <c r="J160" s="154">
        <v>2</v>
      </c>
      <c r="K160" s="154">
        <v>2</v>
      </c>
      <c r="L160" s="154">
        <v>1</v>
      </c>
      <c r="M160" s="154">
        <v>2</v>
      </c>
    </row>
    <row r="161" spans="1:13" ht="15" customHeight="1" x14ac:dyDescent="0.25">
      <c r="A161" s="3" t="s">
        <v>45</v>
      </c>
      <c r="B161" s="154">
        <v>983</v>
      </c>
      <c r="C161" s="154">
        <v>747</v>
      </c>
      <c r="D161" s="154">
        <v>1072</v>
      </c>
      <c r="E161" s="154">
        <v>828</v>
      </c>
      <c r="F161" s="154">
        <v>873</v>
      </c>
      <c r="G161" s="154">
        <v>972</v>
      </c>
      <c r="H161" s="154">
        <v>727</v>
      </c>
      <c r="I161" s="154">
        <v>881</v>
      </c>
      <c r="J161" s="154">
        <v>934</v>
      </c>
      <c r="K161" s="154">
        <v>728</v>
      </c>
      <c r="L161" s="154">
        <v>704</v>
      </c>
      <c r="M161" s="154">
        <v>873</v>
      </c>
    </row>
    <row r="162" spans="1:13" ht="15" customHeight="1" x14ac:dyDescent="0.25">
      <c r="A162" s="25" t="s">
        <v>46</v>
      </c>
      <c r="B162" s="154">
        <v>7</v>
      </c>
      <c r="C162" s="154">
        <v>5</v>
      </c>
      <c r="D162" s="154">
        <v>10</v>
      </c>
      <c r="E162" s="154">
        <v>4</v>
      </c>
      <c r="F162" s="154">
        <f>2.5+1</f>
        <v>3.5</v>
      </c>
      <c r="G162" s="154">
        <f>9.1+1.2</f>
        <v>10.299999999999999</v>
      </c>
      <c r="H162" s="154">
        <v>3</v>
      </c>
      <c r="I162" s="154">
        <v>6</v>
      </c>
      <c r="J162" s="154">
        <f>1.75+8.949</f>
        <v>10.699</v>
      </c>
      <c r="K162" s="154">
        <f>3+2</f>
        <v>5</v>
      </c>
      <c r="L162" s="154">
        <v>7</v>
      </c>
      <c r="M162" s="154">
        <v>9</v>
      </c>
    </row>
    <row r="163" spans="1:13" ht="15" customHeight="1" x14ac:dyDescent="0.25">
      <c r="A163" s="26" t="s">
        <v>51</v>
      </c>
      <c r="B163" s="152">
        <v>996</v>
      </c>
      <c r="C163" s="152">
        <v>755</v>
      </c>
      <c r="D163" s="152">
        <v>1087</v>
      </c>
      <c r="E163" s="152">
        <v>838</v>
      </c>
      <c r="F163" s="152">
        <v>880</v>
      </c>
      <c r="G163" s="152">
        <f>SUM(G160:G162)</f>
        <v>987.3</v>
      </c>
      <c r="H163" s="152">
        <v>733</v>
      </c>
      <c r="I163" s="152">
        <v>890</v>
      </c>
      <c r="J163" s="152">
        <v>947</v>
      </c>
      <c r="K163" s="152">
        <v>735</v>
      </c>
      <c r="L163" s="152">
        <v>713</v>
      </c>
      <c r="M163" s="152">
        <v>884</v>
      </c>
    </row>
    <row r="164" spans="1:13" ht="15" customHeight="1" x14ac:dyDescent="0.25">
      <c r="A164" s="26"/>
      <c r="B164" s="77"/>
      <c r="C164" s="77"/>
      <c r="D164" s="77"/>
      <c r="E164" s="168"/>
      <c r="F164" s="77"/>
      <c r="G164" s="77"/>
      <c r="H164" s="77"/>
      <c r="I164" s="77"/>
      <c r="J164" s="77"/>
      <c r="K164" s="77"/>
      <c r="L164" s="77"/>
      <c r="M164" s="77"/>
    </row>
    <row r="165" spans="1:13" ht="15" customHeight="1" x14ac:dyDescent="0.25">
      <c r="A165" s="26" t="s">
        <v>3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ht="15" customHeight="1" x14ac:dyDescent="0.25">
      <c r="A166" s="3" t="s">
        <v>44</v>
      </c>
      <c r="B166" s="154">
        <v>134</v>
      </c>
      <c r="C166" s="154">
        <v>112</v>
      </c>
      <c r="D166" s="154">
        <v>113</v>
      </c>
      <c r="E166" s="154">
        <v>105</v>
      </c>
      <c r="F166" s="154">
        <v>116</v>
      </c>
      <c r="G166" s="154">
        <v>170</v>
      </c>
      <c r="H166" s="154">
        <v>149</v>
      </c>
      <c r="I166" s="154">
        <v>104</v>
      </c>
      <c r="J166" s="154">
        <v>86</v>
      </c>
      <c r="K166" s="154">
        <v>84</v>
      </c>
      <c r="L166" s="154">
        <v>76</v>
      </c>
      <c r="M166" s="154">
        <v>64</v>
      </c>
    </row>
    <row r="167" spans="1:13" ht="15" customHeight="1" x14ac:dyDescent="0.25">
      <c r="A167" s="3" t="s">
        <v>45</v>
      </c>
      <c r="B167" s="154">
        <v>984</v>
      </c>
      <c r="C167" s="154">
        <v>1198</v>
      </c>
      <c r="D167" s="154">
        <v>953</v>
      </c>
      <c r="E167" s="154">
        <v>1138</v>
      </c>
      <c r="F167" s="154">
        <v>1023</v>
      </c>
      <c r="G167" s="154">
        <v>1523</v>
      </c>
      <c r="H167" s="154">
        <v>1238</v>
      </c>
      <c r="I167" s="154">
        <v>1184</v>
      </c>
      <c r="J167" s="154">
        <v>948</v>
      </c>
      <c r="K167" s="154">
        <v>1083</v>
      </c>
      <c r="L167" s="154">
        <v>1261</v>
      </c>
      <c r="M167" s="154">
        <v>941</v>
      </c>
    </row>
    <row r="168" spans="1:13" ht="15" customHeight="1" x14ac:dyDescent="0.25">
      <c r="A168" s="25" t="s">
        <v>46</v>
      </c>
      <c r="B168" s="154">
        <v>27</v>
      </c>
      <c r="C168" s="154">
        <v>42</v>
      </c>
      <c r="D168" s="154">
        <v>30</v>
      </c>
      <c r="E168" s="154">
        <v>36</v>
      </c>
      <c r="F168" s="154">
        <v>24</v>
      </c>
      <c r="G168" s="154">
        <f>46.2+0.4</f>
        <v>46.6</v>
      </c>
      <c r="H168" s="154">
        <v>27</v>
      </c>
      <c r="I168" s="154">
        <v>31</v>
      </c>
      <c r="J168" s="154">
        <f>0.458+25.381</f>
        <v>25.838999999999999</v>
      </c>
      <c r="K168" s="154">
        <f>0.535+38</f>
        <v>38.534999999999997</v>
      </c>
      <c r="L168" s="154">
        <v>39</v>
      </c>
      <c r="M168" s="154">
        <v>27</v>
      </c>
    </row>
    <row r="169" spans="1:13" ht="15" customHeight="1" x14ac:dyDescent="0.25">
      <c r="A169" s="26" t="s">
        <v>670</v>
      </c>
      <c r="B169" s="152">
        <v>1144</v>
      </c>
      <c r="C169" s="152">
        <v>1352</v>
      </c>
      <c r="D169" s="152">
        <v>1096</v>
      </c>
      <c r="E169" s="152">
        <v>1279</v>
      </c>
      <c r="F169" s="152">
        <v>1162</v>
      </c>
      <c r="G169" s="152">
        <v>1739</v>
      </c>
      <c r="H169" s="152">
        <v>1414</v>
      </c>
      <c r="I169" s="152">
        <v>1319</v>
      </c>
      <c r="J169" s="152">
        <v>1060</v>
      </c>
      <c r="K169" s="152">
        <v>1206</v>
      </c>
      <c r="L169" s="152">
        <v>1376</v>
      </c>
      <c r="M169" s="152">
        <v>1033</v>
      </c>
    </row>
    <row r="170" spans="1:13" ht="15" customHeight="1" x14ac:dyDescent="0.25">
      <c r="A170" s="26"/>
      <c r="B170" s="77"/>
      <c r="C170" s="77"/>
      <c r="D170" s="220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ht="15" customHeight="1" x14ac:dyDescent="0.25">
      <c r="A171" s="26" t="s">
        <v>52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spans="1:13" ht="15" customHeight="1" x14ac:dyDescent="0.25">
      <c r="A172" s="3" t="s">
        <v>44</v>
      </c>
      <c r="B172" s="154">
        <v>10</v>
      </c>
      <c r="C172" s="154">
        <v>9</v>
      </c>
      <c r="D172" s="154">
        <v>10</v>
      </c>
      <c r="E172" s="154">
        <v>10</v>
      </c>
      <c r="F172" s="154">
        <v>9</v>
      </c>
      <c r="G172" s="154">
        <v>10</v>
      </c>
      <c r="H172" s="154">
        <v>7</v>
      </c>
      <c r="I172" s="154">
        <v>5</v>
      </c>
      <c r="J172" s="154">
        <v>4</v>
      </c>
      <c r="K172" s="154">
        <v>6</v>
      </c>
      <c r="L172" s="154">
        <v>4</v>
      </c>
      <c r="M172" s="154">
        <v>4</v>
      </c>
    </row>
    <row r="173" spans="1:13" ht="15" customHeight="1" x14ac:dyDescent="0.25">
      <c r="A173" s="3" t="s">
        <v>45</v>
      </c>
      <c r="B173" s="154">
        <v>374</v>
      </c>
      <c r="C173" s="154">
        <v>302</v>
      </c>
      <c r="D173" s="154">
        <v>333</v>
      </c>
      <c r="E173" s="154">
        <v>298</v>
      </c>
      <c r="F173" s="154">
        <v>310</v>
      </c>
      <c r="G173" s="154">
        <v>303</v>
      </c>
      <c r="H173" s="154">
        <v>353</v>
      </c>
      <c r="I173" s="154">
        <v>358</v>
      </c>
      <c r="J173" s="154">
        <v>273</v>
      </c>
      <c r="K173" s="154">
        <v>278</v>
      </c>
      <c r="L173" s="154">
        <v>391</v>
      </c>
      <c r="M173" s="154">
        <v>246</v>
      </c>
    </row>
    <row r="174" spans="1:13" ht="15" customHeight="1" x14ac:dyDescent="0.25">
      <c r="A174" s="25" t="s">
        <v>46</v>
      </c>
      <c r="B174" s="154">
        <v>26</v>
      </c>
      <c r="C174" s="154">
        <v>18</v>
      </c>
      <c r="D174" s="154">
        <v>23</v>
      </c>
      <c r="E174" s="154">
        <v>17</v>
      </c>
      <c r="F174" s="154">
        <f>12.1+5.4</f>
        <v>17.5</v>
      </c>
      <c r="G174" s="154">
        <f>14.6+5.8</f>
        <v>20.399999999999999</v>
      </c>
      <c r="H174" s="154">
        <v>22</v>
      </c>
      <c r="I174" s="154">
        <v>18</v>
      </c>
      <c r="J174" s="154">
        <f>11.463+6.06</f>
        <v>17.523</v>
      </c>
      <c r="K174" s="154">
        <f>12+8</f>
        <v>20</v>
      </c>
      <c r="L174" s="154">
        <v>24</v>
      </c>
      <c r="M174" s="154">
        <v>15</v>
      </c>
    </row>
    <row r="175" spans="1:13" ht="15" customHeight="1" x14ac:dyDescent="0.25">
      <c r="A175" s="27" t="s">
        <v>5</v>
      </c>
      <c r="B175" s="152">
        <v>410</v>
      </c>
      <c r="C175" s="152">
        <v>329</v>
      </c>
      <c r="D175" s="152">
        <v>365</v>
      </c>
      <c r="E175" s="152">
        <v>324</v>
      </c>
      <c r="F175" s="152">
        <v>337</v>
      </c>
      <c r="G175" s="152">
        <v>333</v>
      </c>
      <c r="H175" s="152">
        <v>381</v>
      </c>
      <c r="I175" s="152">
        <v>381</v>
      </c>
      <c r="J175" s="152">
        <v>295</v>
      </c>
      <c r="K175" s="152">
        <v>304</v>
      </c>
      <c r="L175" s="152">
        <v>419</v>
      </c>
      <c r="M175" s="152">
        <v>264</v>
      </c>
    </row>
    <row r="176" spans="1:13" ht="15" customHeight="1" thickBot="1" x14ac:dyDescent="0.3">
      <c r="A176" s="3"/>
    </row>
    <row r="177" spans="1:13" ht="15" customHeight="1" thickBot="1" x14ac:dyDescent="0.3">
      <c r="A177" s="26" t="s">
        <v>53</v>
      </c>
      <c r="B177" s="184">
        <v>42005</v>
      </c>
      <c r="C177" s="182">
        <v>42036</v>
      </c>
      <c r="D177" s="182">
        <v>42064</v>
      </c>
      <c r="E177" s="182">
        <v>42095</v>
      </c>
      <c r="F177" s="182">
        <v>42125</v>
      </c>
      <c r="G177" s="182">
        <v>42156</v>
      </c>
      <c r="H177" s="182">
        <v>42186</v>
      </c>
      <c r="I177" s="182">
        <v>42217</v>
      </c>
      <c r="J177" s="182">
        <v>42248</v>
      </c>
      <c r="K177" s="182">
        <v>42278</v>
      </c>
      <c r="L177" s="182">
        <v>42309</v>
      </c>
      <c r="M177" s="183">
        <v>42339</v>
      </c>
    </row>
    <row r="178" spans="1:13" ht="15" customHeight="1" x14ac:dyDescent="0.25">
      <c r="A178" s="3" t="s">
        <v>44</v>
      </c>
      <c r="B178" s="154">
        <v>1323</v>
      </c>
      <c r="C178" s="154">
        <v>1436</v>
      </c>
      <c r="D178" s="154">
        <v>1136</v>
      </c>
      <c r="E178" s="157">
        <v>956</v>
      </c>
      <c r="F178" s="154">
        <v>1134</v>
      </c>
      <c r="G178" s="154">
        <v>1236</v>
      </c>
      <c r="H178" s="157">
        <v>1164</v>
      </c>
      <c r="I178" s="157">
        <v>1111</v>
      </c>
      <c r="J178" s="157">
        <v>1054</v>
      </c>
      <c r="K178" s="157">
        <v>1068</v>
      </c>
      <c r="L178" s="157">
        <v>1041</v>
      </c>
      <c r="M178" s="154">
        <v>1054</v>
      </c>
    </row>
    <row r="179" spans="1:13" ht="15" customHeight="1" x14ac:dyDescent="0.25">
      <c r="A179" s="3" t="s">
        <v>45</v>
      </c>
      <c r="B179" s="154">
        <v>13545</v>
      </c>
      <c r="C179" s="154">
        <v>13690</v>
      </c>
      <c r="D179" s="154">
        <v>12004</v>
      </c>
      <c r="E179" s="154">
        <v>10007</v>
      </c>
      <c r="F179" s="154">
        <v>12383</v>
      </c>
      <c r="G179" s="154">
        <v>12787</v>
      </c>
      <c r="H179" s="154">
        <v>11117</v>
      </c>
      <c r="I179" s="154">
        <v>14519</v>
      </c>
      <c r="J179" s="154">
        <v>12296</v>
      </c>
      <c r="K179" s="154">
        <v>11019</v>
      </c>
      <c r="L179" s="154">
        <v>11980</v>
      </c>
      <c r="M179" s="154">
        <v>11312</v>
      </c>
    </row>
    <row r="180" spans="1:13" ht="15" customHeight="1" x14ac:dyDescent="0.25">
      <c r="A180" s="25" t="s">
        <v>46</v>
      </c>
      <c r="B180" s="154">
        <v>754</v>
      </c>
      <c r="C180" s="154">
        <v>684</v>
      </c>
      <c r="D180" s="154">
        <v>567</v>
      </c>
      <c r="E180" s="154">
        <v>487</v>
      </c>
      <c r="F180" s="154">
        <v>549</v>
      </c>
      <c r="G180" s="154">
        <f>309+258</f>
        <v>567</v>
      </c>
      <c r="H180" s="154">
        <v>554</v>
      </c>
      <c r="I180" s="154">
        <v>650</v>
      </c>
      <c r="J180" s="154">
        <v>760</v>
      </c>
      <c r="K180" s="154">
        <v>746</v>
      </c>
      <c r="L180" s="154">
        <v>692</v>
      </c>
      <c r="M180" s="154">
        <v>672</v>
      </c>
    </row>
    <row r="181" spans="1:13" ht="15" customHeight="1" x14ac:dyDescent="0.25">
      <c r="A181" s="26" t="s">
        <v>13</v>
      </c>
      <c r="B181" s="152">
        <v>15622</v>
      </c>
      <c r="C181" s="152">
        <v>15810</v>
      </c>
      <c r="D181" s="152">
        <v>13706</v>
      </c>
      <c r="E181" s="152">
        <v>11450</v>
      </c>
      <c r="F181" s="152">
        <v>14065</v>
      </c>
      <c r="G181" s="152">
        <v>14590</v>
      </c>
      <c r="H181" s="152">
        <v>12835</v>
      </c>
      <c r="I181" s="152">
        <v>16280</v>
      </c>
      <c r="J181" s="152">
        <v>14110</v>
      </c>
      <c r="K181" s="152">
        <v>12832</v>
      </c>
      <c r="L181" s="152">
        <v>13712</v>
      </c>
      <c r="M181" s="152">
        <v>13039</v>
      </c>
    </row>
    <row r="182" spans="1:13" ht="9" customHeight="1" x14ac:dyDescent="0.25"/>
    <row r="183" spans="1:13" ht="27.75" customHeight="1" x14ac:dyDescent="0.25">
      <c r="A183" s="319" t="s">
        <v>919</v>
      </c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  <c r="L183" s="319"/>
      <c r="M183" s="319"/>
    </row>
    <row r="184" spans="1:13" ht="5.25" customHeight="1" x14ac:dyDescent="0.25"/>
    <row r="185" spans="1:13" ht="15" customHeight="1" x14ac:dyDescent="0.25">
      <c r="A185" s="179">
        <v>2014</v>
      </c>
      <c r="B185" s="324" t="s">
        <v>671</v>
      </c>
      <c r="C185" s="324"/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</row>
    <row r="186" spans="1:13" ht="15" customHeight="1" thickBot="1" x14ac:dyDescent="0.3">
      <c r="A186" s="3"/>
    </row>
    <row r="187" spans="1:13" ht="15" customHeight="1" thickBot="1" x14ac:dyDescent="0.3">
      <c r="A187" s="26" t="s">
        <v>0</v>
      </c>
      <c r="B187" s="184">
        <v>41640</v>
      </c>
      <c r="C187" s="182">
        <v>41681</v>
      </c>
      <c r="D187" s="182">
        <v>41709</v>
      </c>
      <c r="E187" s="182">
        <v>41740</v>
      </c>
      <c r="F187" s="182">
        <v>41770</v>
      </c>
      <c r="G187" s="182">
        <v>41801</v>
      </c>
      <c r="H187" s="182">
        <v>41821</v>
      </c>
      <c r="I187" s="182">
        <v>41862</v>
      </c>
      <c r="J187" s="182">
        <v>41893</v>
      </c>
      <c r="K187" s="182">
        <v>41923</v>
      </c>
      <c r="L187" s="182">
        <v>41954</v>
      </c>
      <c r="M187" s="183">
        <v>41984</v>
      </c>
    </row>
    <row r="188" spans="1:13" ht="15" customHeight="1" x14ac:dyDescent="0.25">
      <c r="A188" s="3" t="s">
        <v>44</v>
      </c>
      <c r="B188" s="154">
        <v>911</v>
      </c>
      <c r="C188" s="154">
        <v>997</v>
      </c>
      <c r="D188" s="154">
        <v>964</v>
      </c>
      <c r="E188" s="154">
        <v>810</v>
      </c>
      <c r="F188" s="154">
        <v>977</v>
      </c>
      <c r="G188" s="154">
        <v>871</v>
      </c>
      <c r="H188" s="154">
        <v>831</v>
      </c>
      <c r="I188" s="154">
        <v>939</v>
      </c>
      <c r="J188" s="154">
        <v>1204</v>
      </c>
      <c r="K188" s="154">
        <v>1211</v>
      </c>
      <c r="L188" s="154">
        <v>779</v>
      </c>
      <c r="M188" s="154">
        <v>933</v>
      </c>
    </row>
    <row r="189" spans="1:13" ht="8.25" customHeight="1" x14ac:dyDescent="0.25">
      <c r="A189" s="3" t="s">
        <v>45</v>
      </c>
      <c r="B189" s="154">
        <v>5143</v>
      </c>
      <c r="C189" s="154">
        <v>5669</v>
      </c>
      <c r="D189" s="154">
        <v>5744</v>
      </c>
      <c r="E189" s="154">
        <v>4926</v>
      </c>
      <c r="F189" s="154">
        <v>6365</v>
      </c>
      <c r="G189" s="154">
        <v>5322</v>
      </c>
      <c r="H189" s="154">
        <v>5160</v>
      </c>
      <c r="I189" s="154">
        <v>6146</v>
      </c>
      <c r="J189" s="154">
        <v>6462</v>
      </c>
      <c r="K189" s="154">
        <v>7652</v>
      </c>
      <c r="L189" s="154">
        <v>5322</v>
      </c>
      <c r="M189" s="154">
        <v>5484</v>
      </c>
    </row>
    <row r="190" spans="1:13" ht="15" customHeight="1" x14ac:dyDescent="0.25">
      <c r="A190" s="25" t="s">
        <v>46</v>
      </c>
      <c r="B190" s="154">
        <v>249</v>
      </c>
      <c r="C190" s="154">
        <v>179</v>
      </c>
      <c r="D190" s="154">
        <v>328</v>
      </c>
      <c r="E190" s="154">
        <v>240</v>
      </c>
      <c r="F190" s="154">
        <v>252</v>
      </c>
      <c r="G190" s="154">
        <v>241</v>
      </c>
      <c r="H190" s="154">
        <v>227</v>
      </c>
      <c r="I190" s="154">
        <v>211</v>
      </c>
      <c r="J190" s="154">
        <v>408</v>
      </c>
      <c r="K190" s="154">
        <v>337</v>
      </c>
      <c r="L190" s="154">
        <v>170</v>
      </c>
      <c r="M190" s="154">
        <v>205</v>
      </c>
    </row>
    <row r="191" spans="1:13" ht="5.25" customHeight="1" x14ac:dyDescent="0.25">
      <c r="A191" s="25" t="s">
        <v>47</v>
      </c>
      <c r="B191" s="90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219">
        <v>3</v>
      </c>
    </row>
    <row r="192" spans="1:13" ht="15.75" customHeight="1" x14ac:dyDescent="0.25">
      <c r="A192" s="26" t="s">
        <v>48</v>
      </c>
      <c r="B192" s="152">
        <v>6303</v>
      </c>
      <c r="C192" s="152">
        <v>6846</v>
      </c>
      <c r="D192" s="152">
        <v>7036</v>
      </c>
      <c r="E192" s="152">
        <v>5976</v>
      </c>
      <c r="F192" s="152">
        <v>7594</v>
      </c>
      <c r="G192" s="152">
        <v>6434</v>
      </c>
      <c r="H192" s="152">
        <v>6219</v>
      </c>
      <c r="I192" s="152">
        <v>7297</v>
      </c>
      <c r="J192" s="152">
        <v>8074</v>
      </c>
      <c r="K192" s="152">
        <v>9199</v>
      </c>
      <c r="L192" s="152">
        <v>6271</v>
      </c>
      <c r="M192" s="152">
        <v>6624</v>
      </c>
    </row>
    <row r="193" spans="1:13" ht="15" customHeight="1" x14ac:dyDescent="0.25">
      <c r="A193" s="3"/>
      <c r="B193" s="77"/>
      <c r="C193" s="77"/>
      <c r="D193" s="77"/>
      <c r="M193" s="77"/>
    </row>
    <row r="194" spans="1:13" x14ac:dyDescent="0.25">
      <c r="A194" s="27" t="s">
        <v>1</v>
      </c>
      <c r="B194" s="77"/>
      <c r="C194" s="77"/>
      <c r="D194" s="77"/>
      <c r="M194" s="77"/>
    </row>
    <row r="195" spans="1:13" x14ac:dyDescent="0.25">
      <c r="A195" s="3" t="s">
        <v>44</v>
      </c>
      <c r="B195" s="154">
        <v>41</v>
      </c>
      <c r="C195" s="154">
        <v>51</v>
      </c>
      <c r="D195" s="154">
        <v>58</v>
      </c>
      <c r="E195" s="154">
        <v>44</v>
      </c>
      <c r="F195" s="154">
        <v>41</v>
      </c>
      <c r="G195" s="154">
        <v>60</v>
      </c>
      <c r="H195" s="154">
        <v>50</v>
      </c>
      <c r="I195" s="154">
        <v>48</v>
      </c>
      <c r="J195" s="154">
        <v>60</v>
      </c>
      <c r="K195" s="154">
        <v>84</v>
      </c>
      <c r="L195" s="154">
        <v>52</v>
      </c>
      <c r="M195" s="154">
        <v>70</v>
      </c>
    </row>
    <row r="196" spans="1:13" ht="15" customHeight="1" x14ac:dyDescent="0.25">
      <c r="A196" s="3" t="s">
        <v>45</v>
      </c>
      <c r="B196" s="154">
        <v>2555</v>
      </c>
      <c r="C196" s="154">
        <v>2769</v>
      </c>
      <c r="D196" s="154">
        <v>3161</v>
      </c>
      <c r="E196" s="154">
        <v>2701</v>
      </c>
      <c r="F196" s="154">
        <v>2123</v>
      </c>
      <c r="G196" s="154">
        <v>2407</v>
      </c>
      <c r="H196" s="154">
        <v>2356</v>
      </c>
      <c r="I196" s="154">
        <v>2233</v>
      </c>
      <c r="J196" s="154">
        <v>3001</v>
      </c>
      <c r="K196" s="154">
        <v>3941</v>
      </c>
      <c r="L196" s="154">
        <v>1983</v>
      </c>
      <c r="M196" s="154">
        <v>2993</v>
      </c>
    </row>
    <row r="197" spans="1:13" x14ac:dyDescent="0.25">
      <c r="A197" s="25" t="s">
        <v>46</v>
      </c>
      <c r="B197" s="154">
        <v>13</v>
      </c>
      <c r="C197" s="154">
        <v>7</v>
      </c>
      <c r="D197" s="154">
        <v>6</v>
      </c>
      <c r="E197" s="154">
        <v>4</v>
      </c>
      <c r="F197" s="154">
        <v>4</v>
      </c>
      <c r="G197" s="154">
        <v>8</v>
      </c>
      <c r="H197" s="154">
        <v>4</v>
      </c>
      <c r="I197" s="154">
        <v>4</v>
      </c>
      <c r="J197" s="154">
        <v>7</v>
      </c>
      <c r="K197" s="154">
        <v>7</v>
      </c>
      <c r="L197" s="154">
        <v>5</v>
      </c>
      <c r="M197" s="154">
        <v>9</v>
      </c>
    </row>
    <row r="198" spans="1:13" x14ac:dyDescent="0.25">
      <c r="A198" s="25" t="s">
        <v>47</v>
      </c>
      <c r="B198" s="90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v>0</v>
      </c>
      <c r="H198" s="90">
        <v>0</v>
      </c>
      <c r="I198" s="90">
        <v>0</v>
      </c>
      <c r="J198" s="154">
        <v>2</v>
      </c>
      <c r="K198" s="154">
        <v>3</v>
      </c>
      <c r="L198" s="154">
        <v>2</v>
      </c>
      <c r="M198" s="154">
        <v>4</v>
      </c>
    </row>
    <row r="199" spans="1:13" x14ac:dyDescent="0.25">
      <c r="A199" s="26" t="s">
        <v>49</v>
      </c>
      <c r="B199" s="152">
        <v>2610</v>
      </c>
      <c r="C199" s="152">
        <v>2829</v>
      </c>
      <c r="D199" s="152">
        <v>3226</v>
      </c>
      <c r="E199" s="152">
        <v>2750</v>
      </c>
      <c r="F199" s="152">
        <f>SUM(F195:F198)</f>
        <v>2168</v>
      </c>
      <c r="G199" s="152">
        <v>2476</v>
      </c>
      <c r="H199" s="152">
        <v>2411</v>
      </c>
      <c r="I199" s="152">
        <v>2287</v>
      </c>
      <c r="J199" s="152">
        <f>SUM(J195:J198)</f>
        <v>3070</v>
      </c>
      <c r="K199" s="152">
        <v>4035</v>
      </c>
      <c r="L199" s="152">
        <v>2042</v>
      </c>
      <c r="M199" s="152">
        <v>3076</v>
      </c>
    </row>
    <row r="200" spans="1:13" x14ac:dyDescent="0.25">
      <c r="A200" s="2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 x14ac:dyDescent="0.25">
      <c r="A201" s="26" t="s">
        <v>50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 x14ac:dyDescent="0.25">
      <c r="A202" s="3" t="s">
        <v>44</v>
      </c>
      <c r="B202" s="154">
        <v>27</v>
      </c>
      <c r="C202" s="154">
        <v>35</v>
      </c>
      <c r="D202" s="154">
        <v>24</v>
      </c>
      <c r="E202" s="154">
        <v>24</v>
      </c>
      <c r="F202" s="154">
        <v>23</v>
      </c>
      <c r="G202" s="154">
        <v>18</v>
      </c>
      <c r="H202" s="154">
        <v>20</v>
      </c>
      <c r="I202" s="154">
        <v>18</v>
      </c>
      <c r="J202" s="154">
        <v>15</v>
      </c>
      <c r="K202" s="154">
        <v>23</v>
      </c>
      <c r="L202" s="154">
        <v>21</v>
      </c>
      <c r="M202" s="154">
        <v>19</v>
      </c>
    </row>
    <row r="203" spans="1:13" x14ac:dyDescent="0.25">
      <c r="A203" s="3" t="s">
        <v>45</v>
      </c>
      <c r="B203" s="154">
        <v>1315</v>
      </c>
      <c r="C203" s="154">
        <v>1302</v>
      </c>
      <c r="D203" s="154">
        <v>1102</v>
      </c>
      <c r="E203" s="154">
        <v>1130</v>
      </c>
      <c r="F203" s="154">
        <v>1062</v>
      </c>
      <c r="G203" s="154">
        <v>1150</v>
      </c>
      <c r="H203" s="154">
        <v>1230</v>
      </c>
      <c r="I203" s="154">
        <v>1160</v>
      </c>
      <c r="J203" s="154">
        <v>1305</v>
      </c>
      <c r="K203" s="154">
        <v>1428</v>
      </c>
      <c r="L203" s="154">
        <v>1541</v>
      </c>
      <c r="M203" s="154">
        <v>1382</v>
      </c>
    </row>
    <row r="204" spans="1:13" x14ac:dyDescent="0.25">
      <c r="A204" s="25" t="s">
        <v>46</v>
      </c>
      <c r="B204" s="154">
        <v>28</v>
      </c>
      <c r="C204" s="154">
        <v>27</v>
      </c>
      <c r="D204" s="154">
        <v>23</v>
      </c>
      <c r="E204" s="154">
        <v>21</v>
      </c>
      <c r="F204" s="154">
        <v>21</v>
      </c>
      <c r="G204" s="154">
        <v>21</v>
      </c>
      <c r="H204" s="154">
        <v>20</v>
      </c>
      <c r="I204" s="154">
        <v>16</v>
      </c>
      <c r="J204" s="154">
        <v>17</v>
      </c>
      <c r="K204" s="154">
        <v>20</v>
      </c>
      <c r="L204" s="154">
        <v>19</v>
      </c>
      <c r="M204" s="154">
        <v>22</v>
      </c>
    </row>
    <row r="205" spans="1:13" x14ac:dyDescent="0.25">
      <c r="A205" s="25" t="s">
        <v>47</v>
      </c>
      <c r="B205" s="205">
        <v>479</v>
      </c>
      <c r="C205" s="205">
        <v>462</v>
      </c>
      <c r="D205" s="205">
        <v>303</v>
      </c>
      <c r="E205" s="205">
        <v>276</v>
      </c>
      <c r="F205" s="205">
        <v>301</v>
      </c>
      <c r="G205" s="205">
        <v>322</v>
      </c>
      <c r="H205" s="205">
        <v>366</v>
      </c>
      <c r="I205" s="205">
        <v>254</v>
      </c>
      <c r="J205" s="205">
        <v>260</v>
      </c>
      <c r="K205" s="205">
        <v>294</v>
      </c>
      <c r="L205" s="205">
        <v>342</v>
      </c>
      <c r="M205" s="205">
        <v>297</v>
      </c>
    </row>
    <row r="206" spans="1:13" x14ac:dyDescent="0.25">
      <c r="A206" s="27" t="s">
        <v>4</v>
      </c>
      <c r="B206" s="152">
        <f>SUM(B202:B205)</f>
        <v>1849</v>
      </c>
      <c r="C206" s="152">
        <v>1825</v>
      </c>
      <c r="D206" s="152">
        <v>1452</v>
      </c>
      <c r="E206" s="152">
        <v>1452</v>
      </c>
      <c r="F206" s="152">
        <v>1407</v>
      </c>
      <c r="G206" s="152">
        <v>1512</v>
      </c>
      <c r="H206" s="152">
        <v>1636</v>
      </c>
      <c r="I206" s="152">
        <v>1449</v>
      </c>
      <c r="J206" s="152">
        <v>1597</v>
      </c>
      <c r="K206" s="152">
        <v>1766</v>
      </c>
      <c r="L206" s="152">
        <v>1923</v>
      </c>
      <c r="M206" s="152">
        <v>1719</v>
      </c>
    </row>
    <row r="207" spans="1:13" x14ac:dyDescent="0.25">
      <c r="A207" s="2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13" x14ac:dyDescent="0.25">
      <c r="A208" s="27" t="s">
        <v>2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 x14ac:dyDescent="0.25">
      <c r="A209" s="3" t="s">
        <v>44</v>
      </c>
      <c r="B209" s="154">
        <v>8</v>
      </c>
      <c r="C209" s="154">
        <v>11</v>
      </c>
      <c r="D209" s="154">
        <v>8</v>
      </c>
      <c r="E209" s="154">
        <v>5</v>
      </c>
      <c r="F209" s="154">
        <v>8</v>
      </c>
      <c r="G209" s="154">
        <v>7</v>
      </c>
      <c r="H209" s="154">
        <v>6</v>
      </c>
      <c r="I209" s="154">
        <v>7</v>
      </c>
      <c r="J209" s="154">
        <v>11</v>
      </c>
      <c r="K209" s="154">
        <v>6</v>
      </c>
      <c r="L209" s="154">
        <v>7</v>
      </c>
      <c r="M209" s="154">
        <v>7</v>
      </c>
    </row>
    <row r="210" spans="1:13" x14ac:dyDescent="0.25">
      <c r="A210" s="3" t="s">
        <v>45</v>
      </c>
      <c r="B210" s="154">
        <v>800</v>
      </c>
      <c r="C210" s="154">
        <v>745</v>
      </c>
      <c r="D210" s="154">
        <v>803</v>
      </c>
      <c r="E210" s="154">
        <v>544</v>
      </c>
      <c r="F210" s="154">
        <v>568</v>
      </c>
      <c r="G210" s="154">
        <v>722</v>
      </c>
      <c r="H210" s="154">
        <v>565</v>
      </c>
      <c r="I210" s="154">
        <v>653</v>
      </c>
      <c r="J210" s="154">
        <v>1117</v>
      </c>
      <c r="K210" s="154">
        <v>971</v>
      </c>
      <c r="L210" s="154">
        <v>915</v>
      </c>
      <c r="M210" s="154">
        <v>930</v>
      </c>
    </row>
    <row r="211" spans="1:13" x14ac:dyDescent="0.25">
      <c r="A211" s="25" t="s">
        <v>46</v>
      </c>
      <c r="B211" s="154">
        <v>14</v>
      </c>
      <c r="C211" s="154">
        <v>13</v>
      </c>
      <c r="D211" s="154">
        <v>44</v>
      </c>
      <c r="E211" s="154">
        <v>9</v>
      </c>
      <c r="F211" s="154">
        <v>13</v>
      </c>
      <c r="G211" s="154">
        <v>36</v>
      </c>
      <c r="H211" s="154">
        <v>12</v>
      </c>
      <c r="I211" s="154">
        <v>6</v>
      </c>
      <c r="J211" s="154">
        <v>21</v>
      </c>
      <c r="K211" s="154">
        <v>9</v>
      </c>
      <c r="L211" s="154">
        <v>8</v>
      </c>
      <c r="M211" s="154">
        <v>20</v>
      </c>
    </row>
    <row r="212" spans="1:13" x14ac:dyDescent="0.25">
      <c r="A212" s="25" t="s">
        <v>47</v>
      </c>
      <c r="B212" s="90">
        <v>0</v>
      </c>
      <c r="C212" s="90">
        <v>0</v>
      </c>
      <c r="D212" s="90">
        <v>0</v>
      </c>
      <c r="E212" s="90">
        <v>0</v>
      </c>
      <c r="F212" s="90">
        <v>0</v>
      </c>
      <c r="G212" s="90">
        <v>0</v>
      </c>
      <c r="H212" s="205">
        <v>0</v>
      </c>
      <c r="I212" s="205">
        <v>2</v>
      </c>
      <c r="J212" s="205">
        <v>1</v>
      </c>
      <c r="K212" s="205">
        <v>0</v>
      </c>
      <c r="L212" s="205">
        <v>0</v>
      </c>
      <c r="M212" s="205">
        <v>0</v>
      </c>
    </row>
    <row r="213" spans="1:13" x14ac:dyDescent="0.25">
      <c r="A213" s="26" t="s">
        <v>51</v>
      </c>
      <c r="B213" s="152">
        <v>822</v>
      </c>
      <c r="C213" s="152">
        <v>769</v>
      </c>
      <c r="D213" s="152">
        <v>855</v>
      </c>
      <c r="E213" s="152">
        <v>559</v>
      </c>
      <c r="F213" s="152">
        <v>589</v>
      </c>
      <c r="G213" s="152">
        <v>765</v>
      </c>
      <c r="H213" s="152">
        <v>583</v>
      </c>
      <c r="I213" s="152">
        <v>669</v>
      </c>
      <c r="J213" s="152">
        <v>1150</v>
      </c>
      <c r="K213" s="152">
        <v>986</v>
      </c>
      <c r="L213" s="152">
        <v>929</v>
      </c>
      <c r="M213" s="152">
        <v>957</v>
      </c>
    </row>
    <row r="214" spans="1:13" x14ac:dyDescent="0.25">
      <c r="A214" s="26"/>
      <c r="B214" s="77"/>
      <c r="C214" s="77"/>
      <c r="D214" s="77"/>
      <c r="E214" s="168"/>
      <c r="F214" s="77"/>
      <c r="G214" s="77"/>
      <c r="H214" s="77"/>
      <c r="I214" s="77"/>
      <c r="J214" s="77"/>
      <c r="K214" s="77"/>
      <c r="L214" s="77"/>
      <c r="M214" s="77"/>
    </row>
    <row r="215" spans="1:13" x14ac:dyDescent="0.25">
      <c r="A215" s="26" t="s">
        <v>3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x14ac:dyDescent="0.25">
      <c r="A216" s="3" t="s">
        <v>44</v>
      </c>
      <c r="B216" s="154">
        <v>113</v>
      </c>
      <c r="C216" s="154">
        <v>118</v>
      </c>
      <c r="D216" s="154">
        <v>130</v>
      </c>
      <c r="E216" s="154">
        <v>125</v>
      </c>
      <c r="F216" s="154">
        <v>115</v>
      </c>
      <c r="G216" s="154">
        <v>123</v>
      </c>
      <c r="H216" s="154">
        <v>137</v>
      </c>
      <c r="I216" s="154">
        <v>112</v>
      </c>
      <c r="J216" s="154">
        <v>145</v>
      </c>
      <c r="K216" s="154">
        <v>148</v>
      </c>
      <c r="L216" s="154">
        <v>119</v>
      </c>
      <c r="M216" s="154">
        <v>96</v>
      </c>
    </row>
    <row r="217" spans="1:13" x14ac:dyDescent="0.25">
      <c r="A217" s="3" t="s">
        <v>45</v>
      </c>
      <c r="B217" s="154">
        <v>895</v>
      </c>
      <c r="C217" s="154">
        <v>1223</v>
      </c>
      <c r="D217" s="154">
        <v>957</v>
      </c>
      <c r="E217" s="154">
        <v>993</v>
      </c>
      <c r="F217" s="154">
        <v>776</v>
      </c>
      <c r="G217" s="154">
        <v>1012</v>
      </c>
      <c r="H217" s="154">
        <v>916</v>
      </c>
      <c r="I217" s="154">
        <v>922</v>
      </c>
      <c r="J217" s="154">
        <v>867</v>
      </c>
      <c r="K217" s="154">
        <v>1087</v>
      </c>
      <c r="L217" s="154">
        <v>1156</v>
      </c>
      <c r="M217" s="154">
        <v>826</v>
      </c>
    </row>
    <row r="218" spans="1:13" x14ac:dyDescent="0.25">
      <c r="A218" s="25" t="s">
        <v>46</v>
      </c>
      <c r="B218" s="154">
        <v>22</v>
      </c>
      <c r="C218" s="154">
        <v>40</v>
      </c>
      <c r="D218" s="154">
        <v>21</v>
      </c>
      <c r="E218" s="154">
        <v>41</v>
      </c>
      <c r="F218" s="154">
        <v>23</v>
      </c>
      <c r="G218" s="154">
        <v>41</v>
      </c>
      <c r="H218" s="154">
        <v>24</v>
      </c>
      <c r="I218" s="154">
        <v>24</v>
      </c>
      <c r="J218" s="154">
        <v>23</v>
      </c>
      <c r="K218" s="154">
        <v>34</v>
      </c>
      <c r="L218" s="154">
        <v>35</v>
      </c>
      <c r="M218" s="154">
        <v>27</v>
      </c>
    </row>
    <row r="219" spans="1:13" x14ac:dyDescent="0.25">
      <c r="A219" s="25" t="s">
        <v>47</v>
      </c>
      <c r="B219" s="205">
        <v>0</v>
      </c>
      <c r="C219" s="205">
        <v>1</v>
      </c>
      <c r="D219" s="205">
        <v>3</v>
      </c>
      <c r="E219" s="205">
        <v>0</v>
      </c>
      <c r="F219" s="205">
        <v>1</v>
      </c>
      <c r="G219" s="205">
        <v>3.6</v>
      </c>
      <c r="H219" s="205">
        <v>0</v>
      </c>
      <c r="I219" s="205">
        <v>0</v>
      </c>
      <c r="J219" s="205">
        <v>3</v>
      </c>
      <c r="K219" s="205">
        <v>1</v>
      </c>
      <c r="L219" s="205">
        <v>0</v>
      </c>
      <c r="M219" s="205">
        <v>4</v>
      </c>
    </row>
    <row r="220" spans="1:13" x14ac:dyDescent="0.25">
      <c r="A220" s="26" t="s">
        <v>670</v>
      </c>
      <c r="B220" s="152">
        <v>1031</v>
      </c>
      <c r="C220" s="152">
        <v>1383</v>
      </c>
      <c r="D220" s="152">
        <v>1111</v>
      </c>
      <c r="E220" s="152">
        <f>SUM(E216:E219)</f>
        <v>1159</v>
      </c>
      <c r="F220" s="152">
        <v>915</v>
      </c>
      <c r="G220" s="152">
        <v>1179</v>
      </c>
      <c r="H220" s="152">
        <v>1076</v>
      </c>
      <c r="I220" s="152">
        <v>1058</v>
      </c>
      <c r="J220" s="152">
        <v>1038</v>
      </c>
      <c r="K220" s="152">
        <v>1270</v>
      </c>
      <c r="L220" s="152">
        <v>1310</v>
      </c>
      <c r="M220" s="152">
        <v>952</v>
      </c>
    </row>
    <row r="221" spans="1:13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52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54">
        <v>15</v>
      </c>
      <c r="C223" s="154">
        <v>19</v>
      </c>
      <c r="D223" s="154">
        <v>10</v>
      </c>
      <c r="E223" s="154">
        <v>21</v>
      </c>
      <c r="F223" s="154">
        <v>16</v>
      </c>
      <c r="G223" s="154">
        <v>13</v>
      </c>
      <c r="H223" s="154">
        <v>11</v>
      </c>
      <c r="I223" s="154">
        <v>6.8</v>
      </c>
      <c r="J223" s="154">
        <v>10</v>
      </c>
      <c r="K223" s="154">
        <v>11</v>
      </c>
      <c r="L223" s="154">
        <v>16</v>
      </c>
      <c r="M223" s="154">
        <v>9</v>
      </c>
    </row>
    <row r="224" spans="1:13" x14ac:dyDescent="0.25">
      <c r="A224" s="3" t="s">
        <v>45</v>
      </c>
      <c r="B224" s="154">
        <v>296</v>
      </c>
      <c r="C224" s="154">
        <v>312</v>
      </c>
      <c r="D224" s="154">
        <v>349</v>
      </c>
      <c r="E224" s="154">
        <v>281</v>
      </c>
      <c r="F224" s="154">
        <v>288</v>
      </c>
      <c r="G224" s="154">
        <v>292</v>
      </c>
      <c r="H224" s="154">
        <v>291</v>
      </c>
      <c r="I224" s="154">
        <v>258</v>
      </c>
      <c r="J224" s="154">
        <v>295</v>
      </c>
      <c r="K224" s="154">
        <v>299</v>
      </c>
      <c r="L224" s="154">
        <v>439</v>
      </c>
      <c r="M224" s="154">
        <v>267</v>
      </c>
    </row>
    <row r="225" spans="1:13" x14ac:dyDescent="0.25">
      <c r="A225" s="25" t="s">
        <v>46</v>
      </c>
      <c r="B225" s="154">
        <v>8</v>
      </c>
      <c r="C225" s="154">
        <v>6</v>
      </c>
      <c r="D225" s="154">
        <v>6</v>
      </c>
      <c r="E225" s="154">
        <v>6</v>
      </c>
      <c r="F225" s="154">
        <v>6</v>
      </c>
      <c r="G225" s="154">
        <v>6</v>
      </c>
      <c r="H225" s="154">
        <v>7</v>
      </c>
      <c r="I225" s="154">
        <v>5.9</v>
      </c>
      <c r="J225" s="154">
        <v>7</v>
      </c>
      <c r="K225" s="154">
        <v>6</v>
      </c>
      <c r="L225" s="154">
        <v>7</v>
      </c>
      <c r="M225" s="154">
        <v>6</v>
      </c>
    </row>
    <row r="226" spans="1:13" x14ac:dyDescent="0.25">
      <c r="A226" s="25" t="s">
        <v>47</v>
      </c>
      <c r="B226" s="205">
        <v>12</v>
      </c>
      <c r="C226" s="205">
        <v>14</v>
      </c>
      <c r="D226" s="205">
        <v>15</v>
      </c>
      <c r="E226" s="205">
        <v>14</v>
      </c>
      <c r="F226" s="205">
        <v>13</v>
      </c>
      <c r="G226" s="205">
        <v>14</v>
      </c>
      <c r="H226" s="205">
        <v>10</v>
      </c>
      <c r="I226" s="205">
        <v>9.8000000000000007</v>
      </c>
      <c r="J226" s="205">
        <v>14</v>
      </c>
      <c r="K226" s="205">
        <v>13</v>
      </c>
      <c r="L226" s="205">
        <v>16</v>
      </c>
      <c r="M226" s="205">
        <v>10</v>
      </c>
    </row>
    <row r="227" spans="1:13" x14ac:dyDescent="0.25">
      <c r="A227" s="27" t="s">
        <v>5</v>
      </c>
      <c r="B227" s="152">
        <v>331</v>
      </c>
      <c r="C227" s="152">
        <v>351</v>
      </c>
      <c r="D227" s="152">
        <v>382</v>
      </c>
      <c r="E227" s="152">
        <v>321</v>
      </c>
      <c r="F227" s="152">
        <v>324</v>
      </c>
      <c r="G227" s="152">
        <v>325</v>
      </c>
      <c r="H227" s="152">
        <v>319</v>
      </c>
      <c r="I227" s="152">
        <v>281</v>
      </c>
      <c r="J227" s="152">
        <v>325</v>
      </c>
      <c r="K227" s="152">
        <v>330</v>
      </c>
      <c r="L227" s="152">
        <v>477</v>
      </c>
      <c r="M227" s="152">
        <v>293</v>
      </c>
    </row>
    <row r="228" spans="1:13" ht="15.75" thickBot="1" x14ac:dyDescent="0.3">
      <c r="A228" s="3"/>
    </row>
    <row r="229" spans="1:13" ht="15.75" thickBot="1" x14ac:dyDescent="0.3">
      <c r="A229" s="26" t="s">
        <v>53</v>
      </c>
      <c r="B229" s="184">
        <v>41640</v>
      </c>
      <c r="C229" s="182">
        <v>41681</v>
      </c>
      <c r="D229" s="182">
        <v>41709</v>
      </c>
      <c r="E229" s="182">
        <v>41740</v>
      </c>
      <c r="F229" s="182">
        <v>41770</v>
      </c>
      <c r="G229" s="182">
        <v>41801</v>
      </c>
      <c r="H229" s="182">
        <v>41821</v>
      </c>
      <c r="I229" s="182">
        <v>41862</v>
      </c>
      <c r="J229" s="182">
        <v>41893</v>
      </c>
      <c r="K229" s="182">
        <v>41923</v>
      </c>
      <c r="L229" s="182">
        <v>41954</v>
      </c>
      <c r="M229" s="183">
        <v>41984</v>
      </c>
    </row>
    <row r="230" spans="1:13" x14ac:dyDescent="0.25">
      <c r="A230" s="3" t="s">
        <v>44</v>
      </c>
      <c r="B230" s="154">
        <v>1116</v>
      </c>
      <c r="C230" s="154">
        <v>1231</v>
      </c>
      <c r="D230" s="154">
        <v>1194</v>
      </c>
      <c r="E230" s="157">
        <v>1029</v>
      </c>
      <c r="F230" s="154">
        <v>1181</v>
      </c>
      <c r="G230" s="154">
        <v>1091</v>
      </c>
      <c r="H230" s="157">
        <v>1053</v>
      </c>
      <c r="I230" s="157">
        <v>1133</v>
      </c>
      <c r="J230" s="157">
        <v>1445</v>
      </c>
      <c r="K230" s="157">
        <v>1484</v>
      </c>
      <c r="L230" s="157">
        <v>993</v>
      </c>
      <c r="M230" s="154">
        <v>1133</v>
      </c>
    </row>
    <row r="231" spans="1:13" x14ac:dyDescent="0.25">
      <c r="A231" s="3" t="s">
        <v>45</v>
      </c>
      <c r="B231" s="154">
        <v>11003</v>
      </c>
      <c r="C231" s="154">
        <v>12020</v>
      </c>
      <c r="D231" s="154">
        <v>12116</v>
      </c>
      <c r="E231" s="154">
        <v>10575</v>
      </c>
      <c r="F231" s="154">
        <v>11183</v>
      </c>
      <c r="G231" s="154">
        <v>10906</v>
      </c>
      <c r="H231" s="154">
        <v>10517</v>
      </c>
      <c r="I231" s="154">
        <v>11371</v>
      </c>
      <c r="J231" s="154">
        <v>13056</v>
      </c>
      <c r="K231" s="154">
        <v>15377</v>
      </c>
      <c r="L231" s="154">
        <v>11355</v>
      </c>
      <c r="M231" s="154">
        <v>11882</v>
      </c>
    </row>
    <row r="232" spans="1:13" x14ac:dyDescent="0.25">
      <c r="A232" s="25" t="s">
        <v>46</v>
      </c>
      <c r="B232" s="154">
        <v>827</v>
      </c>
      <c r="C232" s="154">
        <v>751</v>
      </c>
      <c r="D232" s="154">
        <v>752</v>
      </c>
      <c r="E232" s="154">
        <v>614</v>
      </c>
      <c r="F232" s="154">
        <v>634</v>
      </c>
      <c r="G232" s="154">
        <v>694</v>
      </c>
      <c r="H232" s="154">
        <v>673</v>
      </c>
      <c r="I232" s="154">
        <v>535</v>
      </c>
      <c r="J232" s="154">
        <v>763</v>
      </c>
      <c r="K232" s="154">
        <v>725</v>
      </c>
      <c r="L232" s="154">
        <v>604</v>
      </c>
      <c r="M232" s="154">
        <v>607</v>
      </c>
    </row>
    <row r="233" spans="1:13" x14ac:dyDescent="0.25">
      <c r="A233" s="26" t="s">
        <v>13</v>
      </c>
      <c r="B233" s="152">
        <v>12946</v>
      </c>
      <c r="C233" s="152">
        <v>14002</v>
      </c>
      <c r="D233" s="152">
        <v>14062</v>
      </c>
      <c r="E233" s="152">
        <v>12218</v>
      </c>
      <c r="F233" s="152">
        <v>12998</v>
      </c>
      <c r="G233" s="152">
        <v>12691</v>
      </c>
      <c r="H233" s="152">
        <v>12243</v>
      </c>
      <c r="I233" s="152">
        <v>13040</v>
      </c>
      <c r="J233" s="152">
        <v>15254</v>
      </c>
      <c r="K233" s="152">
        <v>17586</v>
      </c>
      <c r="L233" s="152">
        <v>12953</v>
      </c>
      <c r="M233" s="152">
        <v>13623</v>
      </c>
    </row>
    <row r="234" spans="1:13" x14ac:dyDescent="0.25">
      <c r="M234" s="94"/>
    </row>
    <row r="235" spans="1:13" ht="15.75" x14ac:dyDescent="0.25">
      <c r="A235" s="179">
        <v>2013</v>
      </c>
      <c r="B235" s="324" t="s">
        <v>671</v>
      </c>
      <c r="C235" s="324"/>
      <c r="D235" s="324"/>
      <c r="E235" s="324"/>
      <c r="F235" s="324"/>
      <c r="G235" s="324"/>
      <c r="H235" s="324"/>
      <c r="I235" s="324"/>
      <c r="J235" s="324"/>
      <c r="K235" s="324"/>
      <c r="L235" s="324"/>
      <c r="M235" s="324"/>
    </row>
    <row r="236" spans="1:13" ht="15.75" thickBot="1" x14ac:dyDescent="0.3">
      <c r="A236" s="3"/>
    </row>
    <row r="237" spans="1:13" ht="15.75" thickBot="1" x14ac:dyDescent="0.3">
      <c r="A237" s="26" t="s">
        <v>0</v>
      </c>
      <c r="B237" s="184">
        <v>41275</v>
      </c>
      <c r="C237" s="182">
        <v>41316</v>
      </c>
      <c r="D237" s="182">
        <v>41344</v>
      </c>
      <c r="E237" s="182">
        <v>41375</v>
      </c>
      <c r="F237" s="182">
        <v>41405</v>
      </c>
      <c r="G237" s="182">
        <v>41436</v>
      </c>
      <c r="H237" s="182">
        <v>41456</v>
      </c>
      <c r="I237" s="182">
        <v>41497</v>
      </c>
      <c r="J237" s="182">
        <v>41528</v>
      </c>
      <c r="K237" s="182">
        <v>41558</v>
      </c>
      <c r="L237" s="182">
        <v>41589</v>
      </c>
      <c r="M237" s="183">
        <v>41619</v>
      </c>
    </row>
    <row r="238" spans="1:13" x14ac:dyDescent="0.25">
      <c r="A238" s="3" t="s">
        <v>44</v>
      </c>
      <c r="B238" s="154">
        <v>622</v>
      </c>
      <c r="C238" s="154">
        <v>675</v>
      </c>
      <c r="D238" s="154">
        <v>562</v>
      </c>
      <c r="E238" s="154">
        <v>468</v>
      </c>
      <c r="F238" s="154">
        <v>921</v>
      </c>
      <c r="G238" s="154">
        <v>1222</v>
      </c>
      <c r="H238" s="154">
        <v>778</v>
      </c>
      <c r="I238" s="154">
        <v>945</v>
      </c>
      <c r="J238" s="154">
        <v>1062</v>
      </c>
      <c r="K238" s="154">
        <v>766</v>
      </c>
      <c r="L238" s="154">
        <v>748</v>
      </c>
      <c r="M238" s="154">
        <v>757</v>
      </c>
    </row>
    <row r="239" spans="1:13" x14ac:dyDescent="0.25">
      <c r="A239" s="3" t="s">
        <v>45</v>
      </c>
      <c r="B239" s="154">
        <v>4578</v>
      </c>
      <c r="C239" s="154">
        <v>5582</v>
      </c>
      <c r="D239" s="154">
        <v>4520</v>
      </c>
      <c r="E239" s="154">
        <v>3694</v>
      </c>
      <c r="F239" s="154">
        <v>6706</v>
      </c>
      <c r="G239" s="154">
        <v>7091</v>
      </c>
      <c r="H239" s="154">
        <v>4010</v>
      </c>
      <c r="I239" s="154">
        <v>4884</v>
      </c>
      <c r="J239" s="154">
        <v>5244</v>
      </c>
      <c r="K239" s="154">
        <v>3946</v>
      </c>
      <c r="L239" s="154">
        <v>5088</v>
      </c>
      <c r="M239" s="154">
        <v>4052</v>
      </c>
    </row>
    <row r="240" spans="1:13" x14ac:dyDescent="0.25">
      <c r="A240" s="25" t="s">
        <v>46</v>
      </c>
      <c r="B240" s="154">
        <v>128</v>
      </c>
      <c r="C240" s="154">
        <v>216</v>
      </c>
      <c r="D240" s="154">
        <v>142</v>
      </c>
      <c r="E240" s="154">
        <v>110</v>
      </c>
      <c r="F240" s="154">
        <v>164</v>
      </c>
      <c r="G240" s="154">
        <v>268</v>
      </c>
      <c r="H240" s="154">
        <v>180</v>
      </c>
      <c r="I240" s="154">
        <v>232</v>
      </c>
      <c r="J240" s="154">
        <v>248</v>
      </c>
      <c r="K240" s="154">
        <v>156</v>
      </c>
      <c r="L240" s="154">
        <v>180</v>
      </c>
      <c r="M240" s="154">
        <v>202</v>
      </c>
    </row>
    <row r="241" spans="1:13" x14ac:dyDescent="0.25">
      <c r="A241" s="25" t="s">
        <v>47</v>
      </c>
      <c r="B241" s="90">
        <v>0</v>
      </c>
      <c r="C241" s="90">
        <v>0</v>
      </c>
      <c r="D241" s="90">
        <v>0</v>
      </c>
      <c r="E241" s="90">
        <v>0</v>
      </c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90">
        <v>0</v>
      </c>
    </row>
    <row r="242" spans="1:13" x14ac:dyDescent="0.25">
      <c r="A242" s="26" t="s">
        <v>48</v>
      </c>
      <c r="B242" s="152">
        <v>5328</v>
      </c>
      <c r="C242" s="152">
        <v>6472</v>
      </c>
      <c r="D242" s="152">
        <v>5225</v>
      </c>
      <c r="E242" s="152">
        <v>4272</v>
      </c>
      <c r="F242" s="152">
        <v>7790</v>
      </c>
      <c r="G242" s="152">
        <v>8581</v>
      </c>
      <c r="H242" s="152">
        <v>4968</v>
      </c>
      <c r="I242" s="152">
        <v>6060</v>
      </c>
      <c r="J242" s="152">
        <v>6554</v>
      </c>
      <c r="K242" s="152">
        <v>4868</v>
      </c>
      <c r="L242" s="152">
        <v>6017</v>
      </c>
      <c r="M242" s="152">
        <v>5011</v>
      </c>
    </row>
    <row r="243" spans="1:13" ht="11.25" customHeight="1" x14ac:dyDescent="0.25">
      <c r="A243" s="3"/>
      <c r="B243" s="77"/>
      <c r="C243" s="77"/>
      <c r="D243" s="77"/>
      <c r="M243" s="77"/>
    </row>
    <row r="244" spans="1:13" ht="12" customHeight="1" x14ac:dyDescent="0.25">
      <c r="A244" s="27" t="s">
        <v>1</v>
      </c>
      <c r="B244" s="77"/>
      <c r="C244" s="77"/>
      <c r="D244" s="77"/>
      <c r="M244" s="77"/>
    </row>
    <row r="245" spans="1:13" ht="21.6" customHeight="1" x14ac:dyDescent="0.25">
      <c r="A245" s="3" t="s">
        <v>44</v>
      </c>
      <c r="B245" s="154">
        <v>36</v>
      </c>
      <c r="C245" s="154">
        <v>41</v>
      </c>
      <c r="D245" s="154">
        <v>68</v>
      </c>
      <c r="E245" s="154">
        <v>51</v>
      </c>
      <c r="F245" s="154">
        <v>57</v>
      </c>
      <c r="G245" s="154">
        <v>72</v>
      </c>
      <c r="H245" s="154">
        <v>33</v>
      </c>
      <c r="I245" s="154">
        <v>32</v>
      </c>
      <c r="J245" s="154">
        <v>59</v>
      </c>
      <c r="K245" s="154">
        <v>44</v>
      </c>
      <c r="L245" s="154">
        <v>35</v>
      </c>
      <c r="M245" s="154">
        <v>51</v>
      </c>
    </row>
    <row r="246" spans="1:13" ht="15.75" customHeight="1" x14ac:dyDescent="0.25">
      <c r="A246" s="3" t="s">
        <v>45</v>
      </c>
      <c r="B246" s="154">
        <v>2059</v>
      </c>
      <c r="C246" s="154">
        <v>2632</v>
      </c>
      <c r="D246" s="154">
        <v>2984</v>
      </c>
      <c r="E246" s="154">
        <v>2661</v>
      </c>
      <c r="F246" s="154">
        <v>2710</v>
      </c>
      <c r="G246" s="154">
        <v>3722</v>
      </c>
      <c r="H246" s="154">
        <v>1989</v>
      </c>
      <c r="I246" s="154">
        <v>2313</v>
      </c>
      <c r="J246" s="154">
        <v>2822</v>
      </c>
      <c r="K246" s="154">
        <v>2626</v>
      </c>
      <c r="L246" s="154">
        <v>2171</v>
      </c>
      <c r="M246" s="154">
        <v>2423</v>
      </c>
    </row>
    <row r="247" spans="1:13" ht="15.75" customHeight="1" x14ac:dyDescent="0.25">
      <c r="A247" s="25" t="s">
        <v>46</v>
      </c>
      <c r="B247" s="154">
        <v>13</v>
      </c>
      <c r="C247" s="154">
        <v>13</v>
      </c>
      <c r="D247" s="154">
        <v>7</v>
      </c>
      <c r="E247" s="154">
        <v>7</v>
      </c>
      <c r="F247" s="154">
        <v>6</v>
      </c>
      <c r="G247" s="154">
        <v>16</v>
      </c>
      <c r="H247" s="154">
        <v>16</v>
      </c>
      <c r="I247" s="154">
        <v>6</v>
      </c>
      <c r="J247" s="154">
        <v>8</v>
      </c>
      <c r="K247" s="154">
        <v>10</v>
      </c>
      <c r="L247" s="154">
        <v>7</v>
      </c>
      <c r="M247" s="154">
        <v>11.8</v>
      </c>
    </row>
    <row r="248" spans="1:13" ht="15.75" customHeight="1" x14ac:dyDescent="0.25">
      <c r="A248" s="25" t="s">
        <v>47</v>
      </c>
      <c r="B248" s="90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90">
        <v>0</v>
      </c>
      <c r="K248" s="154">
        <v>1</v>
      </c>
      <c r="L248" s="90">
        <v>0</v>
      </c>
      <c r="M248" s="154">
        <v>1</v>
      </c>
    </row>
    <row r="249" spans="1:13" ht="15.75" customHeight="1" x14ac:dyDescent="0.25">
      <c r="A249" s="26" t="s">
        <v>49</v>
      </c>
      <c r="B249" s="152">
        <v>2108</v>
      </c>
      <c r="C249" s="152">
        <v>2686</v>
      </c>
      <c r="D249" s="152">
        <v>3059</v>
      </c>
      <c r="E249" s="152">
        <v>2720</v>
      </c>
      <c r="F249" s="152">
        <v>2773</v>
      </c>
      <c r="G249" s="152">
        <v>3810</v>
      </c>
      <c r="H249" s="152">
        <v>2029</v>
      </c>
      <c r="I249" s="152">
        <v>2351</v>
      </c>
      <c r="J249" s="152">
        <v>2888</v>
      </c>
      <c r="K249" s="152">
        <v>2682</v>
      </c>
      <c r="L249" s="152">
        <v>2213</v>
      </c>
      <c r="M249" s="152">
        <v>2487</v>
      </c>
    </row>
    <row r="250" spans="1:13" ht="15.75" customHeight="1" x14ac:dyDescent="0.25">
      <c r="A250" s="26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3" ht="15.75" customHeight="1" x14ac:dyDescent="0.25">
      <c r="A251" s="26" t="s">
        <v>50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spans="1:13" ht="15.75" customHeight="1" x14ac:dyDescent="0.25">
      <c r="A252" s="3" t="s">
        <v>44</v>
      </c>
      <c r="B252" s="154">
        <v>37</v>
      </c>
      <c r="C252" s="154">
        <v>36</v>
      </c>
      <c r="D252" s="154">
        <v>35</v>
      </c>
      <c r="E252" s="154">
        <v>40</v>
      </c>
      <c r="F252" s="154">
        <v>39</v>
      </c>
      <c r="G252" s="154">
        <v>36</v>
      </c>
      <c r="H252" s="154">
        <v>46</v>
      </c>
      <c r="I252" s="154">
        <v>29</v>
      </c>
      <c r="J252" s="154">
        <v>26</v>
      </c>
      <c r="K252" s="154">
        <v>24</v>
      </c>
      <c r="L252" s="154">
        <v>25</v>
      </c>
      <c r="M252" s="154">
        <v>26</v>
      </c>
    </row>
    <row r="253" spans="1:13" ht="15.75" customHeight="1" x14ac:dyDescent="0.25">
      <c r="A253" s="3" t="s">
        <v>45</v>
      </c>
      <c r="B253" s="154">
        <v>1223</v>
      </c>
      <c r="C253" s="154">
        <v>1298</v>
      </c>
      <c r="D253" s="154">
        <v>1260</v>
      </c>
      <c r="E253" s="154">
        <v>1385</v>
      </c>
      <c r="F253" s="154">
        <v>1259</v>
      </c>
      <c r="G253" s="154">
        <v>1277</v>
      </c>
      <c r="H253" s="154">
        <v>1297</v>
      </c>
      <c r="I253" s="154">
        <v>1223</v>
      </c>
      <c r="J253" s="154">
        <v>1142</v>
      </c>
      <c r="K253" s="154">
        <v>1207</v>
      </c>
      <c r="L253" s="154">
        <v>1137</v>
      </c>
      <c r="M253" s="154">
        <v>1122</v>
      </c>
    </row>
    <row r="254" spans="1:13" ht="15.75" customHeight="1" x14ac:dyDescent="0.25">
      <c r="A254" s="25" t="s">
        <v>46</v>
      </c>
      <c r="B254" s="154">
        <v>42</v>
      </c>
      <c r="C254" s="154">
        <v>40</v>
      </c>
      <c r="D254" s="154">
        <v>32</v>
      </c>
      <c r="E254" s="154">
        <v>51</v>
      </c>
      <c r="F254" s="154">
        <v>41</v>
      </c>
      <c r="G254" s="154">
        <v>38</v>
      </c>
      <c r="H254" s="154">
        <v>41</v>
      </c>
      <c r="I254" s="154">
        <v>31</v>
      </c>
      <c r="J254" s="154">
        <v>34</v>
      </c>
      <c r="K254" s="154">
        <v>34</v>
      </c>
      <c r="L254" s="154">
        <v>29</v>
      </c>
      <c r="M254" s="154">
        <v>25</v>
      </c>
    </row>
    <row r="255" spans="1:13" x14ac:dyDescent="0.25">
      <c r="A255" s="25" t="s">
        <v>47</v>
      </c>
      <c r="B255" s="205">
        <v>377</v>
      </c>
      <c r="C255" s="205">
        <v>377</v>
      </c>
      <c r="D255" s="205">
        <v>436</v>
      </c>
      <c r="E255" s="205">
        <v>458</v>
      </c>
      <c r="F255" s="205">
        <v>373</v>
      </c>
      <c r="G255" s="205">
        <v>386</v>
      </c>
      <c r="H255" s="205">
        <v>314</v>
      </c>
      <c r="I255" s="205">
        <v>287</v>
      </c>
      <c r="J255" s="205">
        <v>352</v>
      </c>
      <c r="K255" s="205">
        <v>360</v>
      </c>
      <c r="L255" s="205">
        <v>341</v>
      </c>
      <c r="M255" s="205">
        <v>373</v>
      </c>
    </row>
    <row r="256" spans="1:13" x14ac:dyDescent="0.25">
      <c r="A256" s="27" t="s">
        <v>4</v>
      </c>
      <c r="B256" s="152">
        <v>1679</v>
      </c>
      <c r="C256" s="152">
        <v>1751</v>
      </c>
      <c r="D256" s="152">
        <v>1764</v>
      </c>
      <c r="E256" s="152">
        <v>1934</v>
      </c>
      <c r="F256" s="152">
        <v>1711</v>
      </c>
      <c r="G256" s="152">
        <v>1738</v>
      </c>
      <c r="H256" s="152">
        <v>1698</v>
      </c>
      <c r="I256" s="152">
        <v>1570</v>
      </c>
      <c r="J256" s="152">
        <v>1555</v>
      </c>
      <c r="K256" s="152">
        <v>1626</v>
      </c>
      <c r="L256" s="152">
        <v>1533</v>
      </c>
      <c r="M256" s="152">
        <v>1547</v>
      </c>
    </row>
    <row r="257" spans="1:13" x14ac:dyDescent="0.25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1:13" x14ac:dyDescent="0.25">
      <c r="A258" s="27" t="s">
        <v>2</v>
      </c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spans="1:13" x14ac:dyDescent="0.25">
      <c r="A259" s="3" t="s">
        <v>44</v>
      </c>
      <c r="B259" s="154">
        <v>9</v>
      </c>
      <c r="C259" s="154">
        <v>11</v>
      </c>
      <c r="D259" s="154">
        <v>12</v>
      </c>
      <c r="E259" s="154">
        <v>9</v>
      </c>
      <c r="F259" s="154">
        <v>11</v>
      </c>
      <c r="G259" s="154">
        <v>12</v>
      </c>
      <c r="H259" s="154">
        <v>9</v>
      </c>
      <c r="I259" s="154">
        <v>9</v>
      </c>
      <c r="J259" s="154">
        <v>12</v>
      </c>
      <c r="K259" s="154">
        <v>6</v>
      </c>
      <c r="L259" s="154">
        <v>9</v>
      </c>
      <c r="M259" s="154">
        <v>10</v>
      </c>
    </row>
    <row r="260" spans="1:13" x14ac:dyDescent="0.25">
      <c r="A260" s="3" t="s">
        <v>45</v>
      </c>
      <c r="B260" s="154">
        <v>873</v>
      </c>
      <c r="C260" s="154">
        <v>1029</v>
      </c>
      <c r="D260" s="154">
        <v>1013</v>
      </c>
      <c r="E260" s="154">
        <v>864</v>
      </c>
      <c r="F260" s="154">
        <v>997</v>
      </c>
      <c r="G260" s="154">
        <v>1152</v>
      </c>
      <c r="H260" s="154">
        <v>784</v>
      </c>
      <c r="I260" s="154">
        <v>720</v>
      </c>
      <c r="J260" s="154">
        <v>773</v>
      </c>
      <c r="K260" s="154">
        <v>623</v>
      </c>
      <c r="L260" s="154">
        <v>689</v>
      </c>
      <c r="M260" s="154">
        <v>714</v>
      </c>
    </row>
    <row r="261" spans="1:13" x14ac:dyDescent="0.25">
      <c r="A261" s="25" t="s">
        <v>46</v>
      </c>
      <c r="B261" s="154">
        <v>18</v>
      </c>
      <c r="C261" s="154">
        <v>27</v>
      </c>
      <c r="D261" s="154">
        <v>45</v>
      </c>
      <c r="E261" s="154">
        <v>24</v>
      </c>
      <c r="F261" s="154">
        <v>23</v>
      </c>
      <c r="G261" s="154">
        <v>48</v>
      </c>
      <c r="H261" s="154">
        <v>15</v>
      </c>
      <c r="I261" s="154">
        <v>16</v>
      </c>
      <c r="J261" s="154">
        <v>39</v>
      </c>
      <c r="K261" s="154">
        <v>14</v>
      </c>
      <c r="L261" s="154">
        <v>20</v>
      </c>
      <c r="M261" s="154">
        <v>36</v>
      </c>
    </row>
    <row r="262" spans="1:13" x14ac:dyDescent="0.25">
      <c r="A262" s="25" t="s">
        <v>47</v>
      </c>
      <c r="B262" s="90">
        <v>0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205">
        <v>0</v>
      </c>
      <c r="I262" s="205">
        <v>0</v>
      </c>
      <c r="J262" s="205">
        <v>0</v>
      </c>
      <c r="K262" s="205">
        <v>0</v>
      </c>
      <c r="L262" s="205">
        <v>0</v>
      </c>
      <c r="M262" s="205">
        <v>0</v>
      </c>
    </row>
    <row r="263" spans="1:13" x14ac:dyDescent="0.25">
      <c r="A263" s="26" t="s">
        <v>51</v>
      </c>
      <c r="B263" s="152">
        <v>900</v>
      </c>
      <c r="C263" s="152">
        <v>1067</v>
      </c>
      <c r="D263" s="152">
        <v>1072</v>
      </c>
      <c r="E263" s="152">
        <v>898</v>
      </c>
      <c r="F263" s="152">
        <v>1031</v>
      </c>
      <c r="G263" s="152">
        <v>1213</v>
      </c>
      <c r="H263" s="152">
        <v>807</v>
      </c>
      <c r="I263" s="152">
        <v>745</v>
      </c>
      <c r="J263" s="152">
        <v>825</v>
      </c>
      <c r="K263" s="152">
        <v>644</v>
      </c>
      <c r="L263" s="152">
        <v>718</v>
      </c>
      <c r="M263" s="152">
        <v>760</v>
      </c>
    </row>
    <row r="264" spans="1:13" x14ac:dyDescent="0.25">
      <c r="A264" s="26"/>
      <c r="B264" s="77"/>
      <c r="C264" s="77"/>
      <c r="D264" s="77"/>
      <c r="E264" s="168"/>
      <c r="F264" s="77"/>
      <c r="G264" s="77"/>
      <c r="H264" s="77"/>
      <c r="I264" s="77"/>
      <c r="J264" s="77"/>
      <c r="K264" s="77"/>
      <c r="L264" s="77"/>
      <c r="M264" s="77"/>
    </row>
    <row r="265" spans="1:13" x14ac:dyDescent="0.25">
      <c r="A265" s="26" t="s">
        <v>3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</row>
    <row r="266" spans="1:13" x14ac:dyDescent="0.25">
      <c r="A266" s="3" t="s">
        <v>44</v>
      </c>
      <c r="B266" s="154">
        <v>158</v>
      </c>
      <c r="C266" s="154">
        <v>155</v>
      </c>
      <c r="D266" s="154">
        <v>135</v>
      </c>
      <c r="E266" s="154">
        <v>152</v>
      </c>
      <c r="F266" s="154">
        <v>132</v>
      </c>
      <c r="G266" s="154">
        <v>144</v>
      </c>
      <c r="H266" s="154">
        <v>141</v>
      </c>
      <c r="I266" s="154">
        <v>164</v>
      </c>
      <c r="J266" s="154">
        <v>139</v>
      </c>
      <c r="K266" s="154">
        <v>114</v>
      </c>
      <c r="L266" s="154">
        <v>129</v>
      </c>
      <c r="M266" s="154">
        <v>79</v>
      </c>
    </row>
    <row r="267" spans="1:13" x14ac:dyDescent="0.25">
      <c r="A267" s="3" t="s">
        <v>45</v>
      </c>
      <c r="B267" s="154">
        <v>849</v>
      </c>
      <c r="C267" s="154">
        <v>1074</v>
      </c>
      <c r="D267" s="154">
        <v>811</v>
      </c>
      <c r="E267" s="154">
        <v>1021</v>
      </c>
      <c r="F267" s="154">
        <v>804</v>
      </c>
      <c r="G267" s="154">
        <v>972</v>
      </c>
      <c r="H267" s="154">
        <v>823</v>
      </c>
      <c r="I267" s="154">
        <v>927</v>
      </c>
      <c r="J267" s="154">
        <v>756</v>
      </c>
      <c r="K267" s="154">
        <v>829</v>
      </c>
      <c r="L267" s="154">
        <v>1058</v>
      </c>
      <c r="M267" s="154">
        <v>686</v>
      </c>
    </row>
    <row r="268" spans="1:13" ht="15" customHeight="1" x14ac:dyDescent="0.25">
      <c r="A268" s="25" t="s">
        <v>46</v>
      </c>
      <c r="B268" s="154">
        <v>21</v>
      </c>
      <c r="C268" s="154">
        <v>34</v>
      </c>
      <c r="D268" s="154">
        <v>22</v>
      </c>
      <c r="E268" s="154">
        <v>35</v>
      </c>
      <c r="F268" s="154">
        <v>21</v>
      </c>
      <c r="G268" s="154">
        <v>39</v>
      </c>
      <c r="H268" s="154">
        <v>20</v>
      </c>
      <c r="I268" s="154">
        <v>25</v>
      </c>
      <c r="J268" s="154">
        <v>22</v>
      </c>
      <c r="K268" s="154">
        <v>33</v>
      </c>
      <c r="L268" s="154">
        <v>32</v>
      </c>
      <c r="M268" s="154">
        <v>27</v>
      </c>
    </row>
    <row r="269" spans="1:13" x14ac:dyDescent="0.25">
      <c r="A269" s="25" t="s">
        <v>47</v>
      </c>
      <c r="B269" s="205">
        <v>1</v>
      </c>
      <c r="C269" s="205">
        <v>0</v>
      </c>
      <c r="D269" s="205">
        <v>1</v>
      </c>
      <c r="E269" s="205">
        <v>1</v>
      </c>
      <c r="F269" s="205">
        <v>0</v>
      </c>
      <c r="G269" s="205">
        <v>1</v>
      </c>
      <c r="H269" s="205">
        <v>0</v>
      </c>
      <c r="I269" s="205">
        <v>0</v>
      </c>
      <c r="J269" s="205">
        <v>1</v>
      </c>
      <c r="K269" s="205">
        <v>0</v>
      </c>
      <c r="L269" s="205">
        <v>1</v>
      </c>
      <c r="M269" s="205">
        <v>0</v>
      </c>
    </row>
    <row r="270" spans="1:13" ht="15" customHeight="1" x14ac:dyDescent="0.25">
      <c r="A270" s="26" t="s">
        <v>670</v>
      </c>
      <c r="B270" s="152">
        <v>1030</v>
      </c>
      <c r="C270" s="152">
        <v>1263</v>
      </c>
      <c r="D270" s="152">
        <v>969</v>
      </c>
      <c r="E270" s="152">
        <v>1210</v>
      </c>
      <c r="F270" s="152">
        <v>958</v>
      </c>
      <c r="G270" s="152">
        <v>1156</v>
      </c>
      <c r="H270" s="152">
        <v>984</v>
      </c>
      <c r="I270" s="152">
        <v>1117</v>
      </c>
      <c r="J270" s="152">
        <v>918</v>
      </c>
      <c r="K270" s="152">
        <v>976</v>
      </c>
      <c r="L270" s="152">
        <v>1220</v>
      </c>
      <c r="M270" s="152">
        <v>793</v>
      </c>
    </row>
    <row r="271" spans="1:13" x14ac:dyDescent="0.25">
      <c r="A271" s="26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3" x14ac:dyDescent="0.25">
      <c r="A272" s="26" t="s">
        <v>52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3" t="s">
        <v>44</v>
      </c>
      <c r="B273" s="154">
        <v>22</v>
      </c>
      <c r="C273" s="154">
        <v>23</v>
      </c>
      <c r="D273" s="154">
        <v>20</v>
      </c>
      <c r="E273" s="154">
        <v>29</v>
      </c>
      <c r="F273" s="154">
        <v>20</v>
      </c>
      <c r="G273" s="154">
        <v>22</v>
      </c>
      <c r="H273" s="154">
        <v>18</v>
      </c>
      <c r="I273" s="154">
        <v>15</v>
      </c>
      <c r="J273" s="154">
        <v>13</v>
      </c>
      <c r="K273" s="154">
        <v>11</v>
      </c>
      <c r="L273" s="154">
        <v>20</v>
      </c>
      <c r="M273" s="154">
        <v>15</v>
      </c>
    </row>
    <row r="274" spans="1:13" x14ac:dyDescent="0.25">
      <c r="A274" s="3" t="s">
        <v>45</v>
      </c>
      <c r="B274" s="154">
        <v>337</v>
      </c>
      <c r="C274" s="154">
        <v>386</v>
      </c>
      <c r="D274" s="154">
        <v>321</v>
      </c>
      <c r="E274" s="154">
        <v>470</v>
      </c>
      <c r="F274" s="154">
        <v>397</v>
      </c>
      <c r="G274" s="154">
        <v>385</v>
      </c>
      <c r="H274" s="154">
        <v>334</v>
      </c>
      <c r="I274" s="154">
        <v>33</v>
      </c>
      <c r="J274" s="154">
        <v>296</v>
      </c>
      <c r="K274" s="154">
        <v>272</v>
      </c>
      <c r="L274" s="154">
        <v>338</v>
      </c>
      <c r="M274" s="154">
        <v>245</v>
      </c>
    </row>
    <row r="275" spans="1:13" x14ac:dyDescent="0.25">
      <c r="A275" s="25" t="s">
        <v>46</v>
      </c>
      <c r="B275" s="154">
        <v>10</v>
      </c>
      <c r="C275" s="154">
        <v>10</v>
      </c>
      <c r="D275" s="154">
        <v>10</v>
      </c>
      <c r="E275" s="154">
        <v>11</v>
      </c>
      <c r="F275" s="154">
        <v>11</v>
      </c>
      <c r="G275" s="154">
        <v>10</v>
      </c>
      <c r="H275" s="154">
        <v>8</v>
      </c>
      <c r="I275" s="154">
        <v>7</v>
      </c>
      <c r="J275" s="154">
        <v>7</v>
      </c>
      <c r="K275" s="154">
        <v>7</v>
      </c>
      <c r="L275" s="154">
        <v>8</v>
      </c>
      <c r="M275" s="154">
        <v>7</v>
      </c>
    </row>
    <row r="276" spans="1:13" x14ac:dyDescent="0.25">
      <c r="A276" s="25" t="s">
        <v>47</v>
      </c>
      <c r="B276" s="205">
        <v>16</v>
      </c>
      <c r="C276" s="205">
        <v>20</v>
      </c>
      <c r="D276" s="205">
        <v>17</v>
      </c>
      <c r="E276" s="205">
        <v>22</v>
      </c>
      <c r="F276" s="205">
        <v>17</v>
      </c>
      <c r="G276" s="205">
        <v>18</v>
      </c>
      <c r="H276" s="205">
        <v>17</v>
      </c>
      <c r="I276" s="205">
        <v>15</v>
      </c>
      <c r="J276" s="205">
        <v>10</v>
      </c>
      <c r="K276" s="205">
        <v>12</v>
      </c>
      <c r="L276" s="205">
        <v>12</v>
      </c>
      <c r="M276" s="205">
        <v>9</v>
      </c>
    </row>
    <row r="277" spans="1:13" x14ac:dyDescent="0.25">
      <c r="A277" s="27" t="s">
        <v>5</v>
      </c>
      <c r="B277" s="152">
        <v>384</v>
      </c>
      <c r="C277" s="152">
        <v>439</v>
      </c>
      <c r="D277" s="152">
        <v>368</v>
      </c>
      <c r="E277" s="152">
        <v>532</v>
      </c>
      <c r="F277" s="152">
        <v>444</v>
      </c>
      <c r="G277" s="152">
        <v>435</v>
      </c>
      <c r="H277" s="152">
        <v>376</v>
      </c>
      <c r="I277" s="152">
        <v>374</v>
      </c>
      <c r="J277" s="152">
        <v>327</v>
      </c>
      <c r="K277" s="152">
        <v>302</v>
      </c>
      <c r="L277" s="152">
        <v>379</v>
      </c>
      <c r="M277" s="152">
        <v>276</v>
      </c>
    </row>
    <row r="278" spans="1:13" x14ac:dyDescent="0.25">
      <c r="A278" s="27"/>
    </row>
    <row r="279" spans="1:13" ht="15.75" thickBot="1" x14ac:dyDescent="0.3">
      <c r="A279" s="3"/>
    </row>
    <row r="280" spans="1:13" ht="15.75" thickBot="1" x14ac:dyDescent="0.3">
      <c r="A280" s="26" t="s">
        <v>53</v>
      </c>
      <c r="B280" s="184">
        <v>41275</v>
      </c>
      <c r="C280" s="182">
        <v>41316</v>
      </c>
      <c r="D280" s="182">
        <v>41344</v>
      </c>
      <c r="E280" s="182">
        <v>41375</v>
      </c>
      <c r="F280" s="182">
        <v>41405</v>
      </c>
      <c r="G280" s="182">
        <v>41436</v>
      </c>
      <c r="H280" s="182">
        <v>41456</v>
      </c>
      <c r="I280" s="182">
        <v>41497</v>
      </c>
      <c r="J280" s="182">
        <v>41528</v>
      </c>
      <c r="K280" s="182">
        <v>41558</v>
      </c>
      <c r="L280" s="182">
        <v>41589</v>
      </c>
      <c r="M280" s="183">
        <v>41619</v>
      </c>
    </row>
    <row r="281" spans="1:13" x14ac:dyDescent="0.25">
      <c r="A281" s="3" t="s">
        <v>44</v>
      </c>
      <c r="B281" s="154">
        <v>884</v>
      </c>
      <c r="C281" s="154">
        <v>941</v>
      </c>
      <c r="D281" s="154">
        <v>834</v>
      </c>
      <c r="E281" s="157">
        <v>749</v>
      </c>
      <c r="F281" s="154">
        <v>1180</v>
      </c>
      <c r="G281" s="154">
        <v>1508</v>
      </c>
      <c r="H281" s="157">
        <v>1025</v>
      </c>
      <c r="I281" s="157">
        <v>1195</v>
      </c>
      <c r="J281" s="157">
        <v>1312</v>
      </c>
      <c r="K281" s="157">
        <v>966</v>
      </c>
      <c r="L281" s="157">
        <v>966</v>
      </c>
      <c r="M281" s="154">
        <v>938</v>
      </c>
    </row>
    <row r="282" spans="1:13" x14ac:dyDescent="0.25">
      <c r="A282" s="3" t="s">
        <v>45</v>
      </c>
      <c r="B282" s="154">
        <v>9919</v>
      </c>
      <c r="C282" s="154">
        <v>12001</v>
      </c>
      <c r="D282" s="154">
        <v>10909</v>
      </c>
      <c r="E282" s="154">
        <v>10096</v>
      </c>
      <c r="F282" s="154">
        <v>12872</v>
      </c>
      <c r="G282" s="154">
        <v>14599</v>
      </c>
      <c r="H282" s="154">
        <v>9236</v>
      </c>
      <c r="I282" s="154">
        <v>10402</v>
      </c>
      <c r="J282" s="154">
        <v>11034</v>
      </c>
      <c r="K282" s="154">
        <v>9503</v>
      </c>
      <c r="L282" s="154">
        <v>10481</v>
      </c>
      <c r="M282" s="154">
        <v>9243</v>
      </c>
    </row>
    <row r="283" spans="1:13" x14ac:dyDescent="0.25">
      <c r="A283" s="25" t="s">
        <v>46</v>
      </c>
      <c r="B283" s="154">
        <v>232</v>
      </c>
      <c r="C283" s="154">
        <v>339</v>
      </c>
      <c r="D283" s="154">
        <v>259</v>
      </c>
      <c r="E283" s="154">
        <v>239</v>
      </c>
      <c r="F283" s="154">
        <v>264</v>
      </c>
      <c r="G283" s="154">
        <v>420</v>
      </c>
      <c r="H283" s="154">
        <v>271</v>
      </c>
      <c r="I283" s="154">
        <v>319</v>
      </c>
      <c r="J283" s="154">
        <v>357</v>
      </c>
      <c r="K283" s="154">
        <v>254</v>
      </c>
      <c r="L283" s="154">
        <v>278</v>
      </c>
      <c r="M283" s="154">
        <v>308</v>
      </c>
    </row>
    <row r="284" spans="1:13" x14ac:dyDescent="0.25">
      <c r="A284" s="25" t="s">
        <v>47</v>
      </c>
      <c r="B284" s="205">
        <v>394</v>
      </c>
      <c r="C284" s="205">
        <v>398</v>
      </c>
      <c r="D284" s="205">
        <v>455</v>
      </c>
      <c r="E284" s="154">
        <v>481</v>
      </c>
      <c r="F284" s="205">
        <v>391</v>
      </c>
      <c r="G284" s="205">
        <v>406</v>
      </c>
      <c r="H284" s="154">
        <v>331</v>
      </c>
      <c r="I284" s="154">
        <v>303</v>
      </c>
      <c r="J284" s="154">
        <v>364</v>
      </c>
      <c r="K284" s="154">
        <v>374</v>
      </c>
      <c r="L284" s="154">
        <v>355</v>
      </c>
      <c r="M284" s="205">
        <v>384</v>
      </c>
    </row>
    <row r="285" spans="1:13" x14ac:dyDescent="0.25">
      <c r="A285" s="26" t="s">
        <v>13</v>
      </c>
      <c r="B285" s="152">
        <v>11429</v>
      </c>
      <c r="C285" s="152">
        <v>13678</v>
      </c>
      <c r="D285" s="152">
        <v>12458</v>
      </c>
      <c r="E285" s="152">
        <v>11566</v>
      </c>
      <c r="F285" s="152">
        <v>14707</v>
      </c>
      <c r="G285" s="152">
        <v>16933</v>
      </c>
      <c r="H285" s="152">
        <v>10863</v>
      </c>
      <c r="I285" s="152">
        <v>12218</v>
      </c>
      <c r="J285" s="152">
        <v>13067</v>
      </c>
      <c r="K285" s="152">
        <v>11097</v>
      </c>
      <c r="L285" s="152">
        <v>12079</v>
      </c>
      <c r="M285" s="152">
        <v>10873</v>
      </c>
    </row>
    <row r="286" spans="1:13" x14ac:dyDescent="0.25">
      <c r="A286" s="25" t="s">
        <v>47</v>
      </c>
      <c r="B286" s="205">
        <v>394</v>
      </c>
      <c r="C286" s="205">
        <v>398</v>
      </c>
      <c r="D286" s="205">
        <v>455</v>
      </c>
      <c r="E286" s="154">
        <v>481</v>
      </c>
      <c r="F286" s="205">
        <v>391</v>
      </c>
      <c r="G286" s="205">
        <v>406</v>
      </c>
      <c r="H286" s="154">
        <v>331</v>
      </c>
      <c r="I286" s="154">
        <v>303</v>
      </c>
      <c r="J286" s="154">
        <v>364</v>
      </c>
      <c r="K286" s="154">
        <v>374</v>
      </c>
      <c r="L286" s="154">
        <v>355</v>
      </c>
      <c r="M286" s="205">
        <v>384</v>
      </c>
    </row>
    <row r="287" spans="1:13" x14ac:dyDescent="0.25">
      <c r="A287" s="26" t="s">
        <v>13</v>
      </c>
      <c r="B287" s="152">
        <v>11429</v>
      </c>
      <c r="C287" s="152">
        <v>13678</v>
      </c>
      <c r="D287" s="152">
        <v>12458</v>
      </c>
      <c r="E287" s="152">
        <v>11566</v>
      </c>
      <c r="F287" s="152">
        <v>14707</v>
      </c>
      <c r="G287" s="152">
        <v>16933</v>
      </c>
      <c r="H287" s="152">
        <v>10863</v>
      </c>
      <c r="I287" s="152">
        <v>12218</v>
      </c>
      <c r="J287" s="152">
        <v>13067</v>
      </c>
      <c r="K287" s="152">
        <v>11097</v>
      </c>
      <c r="L287" s="152">
        <v>12079</v>
      </c>
      <c r="M287" s="152">
        <v>10873</v>
      </c>
    </row>
    <row r="289" spans="1:14" ht="15.75" x14ac:dyDescent="0.25">
      <c r="A289" s="179">
        <v>2012</v>
      </c>
      <c r="B289" s="324" t="s">
        <v>671</v>
      </c>
      <c r="C289" s="324"/>
      <c r="D289" s="324"/>
      <c r="E289" s="324"/>
      <c r="F289" s="324"/>
      <c r="G289" s="324"/>
      <c r="H289" s="324"/>
      <c r="I289" s="324"/>
      <c r="J289" s="324"/>
      <c r="K289" s="324"/>
      <c r="L289" s="324"/>
      <c r="M289" s="324"/>
    </row>
    <row r="290" spans="1:14" ht="15.75" thickBot="1" x14ac:dyDescent="0.3">
      <c r="A290" s="3"/>
      <c r="N290" s="109"/>
    </row>
    <row r="291" spans="1:14" ht="15.75" thickBot="1" x14ac:dyDescent="0.3">
      <c r="A291" s="26" t="s">
        <v>0</v>
      </c>
      <c r="B291" s="184">
        <v>40909</v>
      </c>
      <c r="C291" s="182">
        <v>40950</v>
      </c>
      <c r="D291" s="182">
        <v>40979</v>
      </c>
      <c r="E291" s="182">
        <v>41010</v>
      </c>
      <c r="F291" s="182">
        <v>41040</v>
      </c>
      <c r="G291" s="182">
        <v>41071</v>
      </c>
      <c r="H291" s="182">
        <v>41091</v>
      </c>
      <c r="I291" s="182">
        <v>41132</v>
      </c>
      <c r="J291" s="182">
        <v>41163</v>
      </c>
      <c r="K291" s="182">
        <v>41193</v>
      </c>
      <c r="L291" s="182">
        <v>41224</v>
      </c>
      <c r="M291" s="183">
        <v>41254</v>
      </c>
    </row>
    <row r="292" spans="1:14" x14ac:dyDescent="0.25">
      <c r="A292" s="3" t="s">
        <v>44</v>
      </c>
      <c r="B292" s="154">
        <v>977</v>
      </c>
      <c r="C292" s="154">
        <v>1007</v>
      </c>
      <c r="D292" s="154">
        <v>964</v>
      </c>
      <c r="E292" s="154">
        <v>622</v>
      </c>
      <c r="F292" s="154">
        <v>839</v>
      </c>
      <c r="G292" s="154">
        <v>692</v>
      </c>
      <c r="H292" s="154">
        <v>645</v>
      </c>
      <c r="I292" s="154">
        <v>617</v>
      </c>
      <c r="J292" s="154">
        <v>623</v>
      </c>
      <c r="K292" s="154">
        <v>545</v>
      </c>
      <c r="L292" s="154">
        <v>530</v>
      </c>
      <c r="M292" s="154">
        <v>400</v>
      </c>
    </row>
    <row r="293" spans="1:14" x14ac:dyDescent="0.25">
      <c r="A293" s="3" t="s">
        <v>45</v>
      </c>
      <c r="B293" s="154">
        <v>4111</v>
      </c>
      <c r="C293" s="154">
        <v>4865</v>
      </c>
      <c r="D293" s="154">
        <v>4543</v>
      </c>
      <c r="E293" s="154">
        <v>3611</v>
      </c>
      <c r="F293" s="154">
        <v>4995</v>
      </c>
      <c r="G293" s="154">
        <v>4223</v>
      </c>
      <c r="H293" s="154">
        <v>3132</v>
      </c>
      <c r="I293" s="154">
        <v>3973</v>
      </c>
      <c r="J293" s="154">
        <v>4245</v>
      </c>
      <c r="K293" s="154">
        <v>3407</v>
      </c>
      <c r="L293" s="154">
        <v>3921</v>
      </c>
      <c r="M293" s="154">
        <v>3158</v>
      </c>
    </row>
    <row r="294" spans="1:14" x14ac:dyDescent="0.25">
      <c r="A294" s="25" t="s">
        <v>46</v>
      </c>
      <c r="B294" s="154">
        <v>115</v>
      </c>
      <c r="C294" s="154">
        <v>118</v>
      </c>
      <c r="D294" s="154">
        <v>135</v>
      </c>
      <c r="E294" s="154">
        <v>117</v>
      </c>
      <c r="F294" s="154">
        <v>123</v>
      </c>
      <c r="G294" s="154">
        <v>143</v>
      </c>
      <c r="H294" s="154">
        <v>109</v>
      </c>
      <c r="I294" s="154">
        <v>110</v>
      </c>
      <c r="J294" s="154">
        <v>115</v>
      </c>
      <c r="K294" s="154">
        <v>98</v>
      </c>
      <c r="L294" s="154">
        <v>123</v>
      </c>
      <c r="M294" s="154">
        <v>84</v>
      </c>
    </row>
    <row r="295" spans="1:14" x14ac:dyDescent="0.25">
      <c r="A295" s="25" t="s">
        <v>47</v>
      </c>
      <c r="B295" s="90">
        <v>0</v>
      </c>
      <c r="C295" s="90">
        <v>0</v>
      </c>
      <c r="D295" s="170">
        <v>0</v>
      </c>
      <c r="E295" s="90">
        <v>0</v>
      </c>
      <c r="F295" s="90">
        <v>0</v>
      </c>
      <c r="G295" s="90">
        <v>0</v>
      </c>
      <c r="H295" s="90">
        <v>0</v>
      </c>
      <c r="I295" s="90">
        <v>0</v>
      </c>
      <c r="J295" s="90">
        <v>0</v>
      </c>
      <c r="K295" s="90">
        <v>0</v>
      </c>
      <c r="L295" s="90">
        <v>0</v>
      </c>
      <c r="M295" s="90">
        <v>0</v>
      </c>
    </row>
    <row r="296" spans="1:14" ht="14.25" customHeight="1" x14ac:dyDescent="0.25">
      <c r="A296" s="26" t="s">
        <v>48</v>
      </c>
      <c r="B296" s="152">
        <v>5202</v>
      </c>
      <c r="C296" s="152">
        <v>5991</v>
      </c>
      <c r="D296" s="152">
        <v>5643</v>
      </c>
      <c r="E296" s="152">
        <v>4351</v>
      </c>
      <c r="F296" s="152">
        <v>5959</v>
      </c>
      <c r="G296" s="152">
        <v>5059</v>
      </c>
      <c r="H296" s="152">
        <v>3886</v>
      </c>
      <c r="I296" s="152">
        <v>4700</v>
      </c>
      <c r="J296" s="152">
        <v>4983</v>
      </c>
      <c r="K296" s="152">
        <v>4050</v>
      </c>
      <c r="L296" s="152">
        <v>4574</v>
      </c>
      <c r="M296" s="152">
        <v>3642</v>
      </c>
    </row>
    <row r="297" spans="1:14" x14ac:dyDescent="0.25">
      <c r="A297" s="3"/>
      <c r="B297" s="77"/>
      <c r="C297" s="77"/>
      <c r="D297" s="77"/>
      <c r="M297" s="77"/>
    </row>
    <row r="298" spans="1:14" s="77" customFormat="1" x14ac:dyDescent="0.25">
      <c r="A298" s="27" t="s">
        <v>1</v>
      </c>
      <c r="E298"/>
      <c r="F298"/>
      <c r="G298"/>
      <c r="H298"/>
      <c r="I298"/>
      <c r="J298"/>
      <c r="K298"/>
      <c r="L298"/>
    </row>
    <row r="299" spans="1:14" x14ac:dyDescent="0.25">
      <c r="A299" s="3" t="s">
        <v>44</v>
      </c>
      <c r="B299" s="154">
        <v>38</v>
      </c>
      <c r="C299" s="154">
        <v>45</v>
      </c>
      <c r="D299" s="154">
        <v>67</v>
      </c>
      <c r="E299" s="154">
        <v>35</v>
      </c>
      <c r="F299" s="154">
        <v>50</v>
      </c>
      <c r="G299" s="154">
        <v>75</v>
      </c>
      <c r="H299" s="154">
        <v>39</v>
      </c>
      <c r="I299" s="154">
        <v>34</v>
      </c>
      <c r="J299" s="154">
        <v>64</v>
      </c>
      <c r="K299" s="154">
        <v>34</v>
      </c>
      <c r="L299" s="154">
        <v>41</v>
      </c>
      <c r="M299" s="154">
        <v>61</v>
      </c>
    </row>
    <row r="300" spans="1:14" x14ac:dyDescent="0.25">
      <c r="A300" s="3" t="s">
        <v>45</v>
      </c>
      <c r="B300" s="154">
        <v>2182</v>
      </c>
      <c r="C300" s="154">
        <v>2146</v>
      </c>
      <c r="D300" s="154">
        <v>2634</v>
      </c>
      <c r="E300" s="154">
        <v>2309</v>
      </c>
      <c r="F300" s="154">
        <v>2887</v>
      </c>
      <c r="G300" s="154">
        <v>3375</v>
      </c>
      <c r="H300" s="154">
        <v>2440</v>
      </c>
      <c r="I300" s="154">
        <v>1940</v>
      </c>
      <c r="J300" s="154">
        <v>2708</v>
      </c>
      <c r="K300" s="154">
        <v>2223</v>
      </c>
      <c r="L300" s="154">
        <v>2634</v>
      </c>
      <c r="M300" s="154">
        <v>2609</v>
      </c>
    </row>
    <row r="301" spans="1:14" x14ac:dyDescent="0.25">
      <c r="A301" s="25" t="s">
        <v>46</v>
      </c>
      <c r="B301" s="154">
        <v>7</v>
      </c>
      <c r="C301" s="154">
        <v>8.7759999999999998</v>
      </c>
      <c r="D301" s="154">
        <v>9</v>
      </c>
      <c r="E301" s="154">
        <v>6.2830000000000004</v>
      </c>
      <c r="F301" s="154">
        <v>10</v>
      </c>
      <c r="G301" s="154">
        <v>8</v>
      </c>
      <c r="H301" s="154">
        <v>7</v>
      </c>
      <c r="I301" s="154">
        <v>7</v>
      </c>
      <c r="J301" s="154">
        <v>11</v>
      </c>
      <c r="K301" s="154">
        <v>6</v>
      </c>
      <c r="L301" s="154">
        <v>10</v>
      </c>
      <c r="M301" s="154">
        <v>12</v>
      </c>
    </row>
    <row r="302" spans="1:14" x14ac:dyDescent="0.25">
      <c r="A302" s="25" t="s">
        <v>47</v>
      </c>
      <c r="B302" s="90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v>0</v>
      </c>
      <c r="H302" s="90">
        <v>0</v>
      </c>
      <c r="I302" s="90">
        <v>0</v>
      </c>
      <c r="J302" s="90">
        <v>0</v>
      </c>
      <c r="K302" s="90">
        <v>0</v>
      </c>
      <c r="L302" s="90">
        <v>0</v>
      </c>
      <c r="M302" s="90">
        <v>0</v>
      </c>
    </row>
    <row r="303" spans="1:14" x14ac:dyDescent="0.25">
      <c r="A303" s="26" t="s">
        <v>49</v>
      </c>
      <c r="B303" s="152">
        <v>2227</v>
      </c>
      <c r="C303" s="152">
        <v>2201</v>
      </c>
      <c r="D303" s="152">
        <v>2710</v>
      </c>
      <c r="E303" s="152">
        <v>2350</v>
      </c>
      <c r="F303" s="152">
        <v>2948</v>
      </c>
      <c r="G303" s="152">
        <v>3458</v>
      </c>
      <c r="H303" s="152">
        <v>2486</v>
      </c>
      <c r="I303" s="152">
        <v>1981</v>
      </c>
      <c r="J303" s="152">
        <v>2783</v>
      </c>
      <c r="K303" s="152">
        <v>2263</v>
      </c>
      <c r="L303" s="152">
        <v>2685</v>
      </c>
      <c r="M303" s="152">
        <v>2682</v>
      </c>
    </row>
    <row r="304" spans="1:14" x14ac:dyDescent="0.25">
      <c r="A304" s="26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</row>
    <row r="305" spans="1:13" x14ac:dyDescent="0.25">
      <c r="A305" s="26" t="s">
        <v>50</v>
      </c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  <row r="306" spans="1:13" x14ac:dyDescent="0.25">
      <c r="A306" s="3" t="s">
        <v>44</v>
      </c>
      <c r="B306" s="154">
        <v>67</v>
      </c>
      <c r="C306" s="154">
        <v>70</v>
      </c>
      <c r="D306" s="154">
        <v>59</v>
      </c>
      <c r="E306" s="154">
        <v>50</v>
      </c>
      <c r="F306" s="154">
        <v>72</v>
      </c>
      <c r="G306" s="154">
        <v>64</v>
      </c>
      <c r="H306" s="154">
        <v>59</v>
      </c>
      <c r="I306" s="154">
        <v>44</v>
      </c>
      <c r="J306" s="154">
        <v>59</v>
      </c>
      <c r="K306" s="154">
        <v>46</v>
      </c>
      <c r="L306" s="154">
        <v>42</v>
      </c>
      <c r="M306" s="154">
        <v>31</v>
      </c>
    </row>
    <row r="307" spans="1:13" x14ac:dyDescent="0.25">
      <c r="A307" s="3" t="s">
        <v>45</v>
      </c>
      <c r="B307" s="154">
        <v>1365</v>
      </c>
      <c r="C307" s="154">
        <v>1434</v>
      </c>
      <c r="D307" s="154">
        <v>1185</v>
      </c>
      <c r="E307" s="154">
        <v>1140</v>
      </c>
      <c r="F307" s="154">
        <v>1238</v>
      </c>
      <c r="G307" s="154">
        <v>1309</v>
      </c>
      <c r="H307" s="154">
        <v>1143</v>
      </c>
      <c r="I307" s="154">
        <v>1145</v>
      </c>
      <c r="J307" s="154">
        <v>1235</v>
      </c>
      <c r="K307" s="154">
        <v>1211</v>
      </c>
      <c r="L307" s="154">
        <v>1090</v>
      </c>
      <c r="M307" s="154">
        <v>982</v>
      </c>
    </row>
    <row r="308" spans="1:13" x14ac:dyDescent="0.25">
      <c r="A308" s="25" t="s">
        <v>46</v>
      </c>
      <c r="B308" s="154">
        <v>31</v>
      </c>
      <c r="C308" s="154">
        <v>36</v>
      </c>
      <c r="D308" s="154">
        <v>29</v>
      </c>
      <c r="E308" s="154">
        <v>30</v>
      </c>
      <c r="F308" s="154">
        <v>35</v>
      </c>
      <c r="G308" s="154">
        <v>33</v>
      </c>
      <c r="H308" s="154">
        <v>31</v>
      </c>
      <c r="I308" s="154">
        <v>25</v>
      </c>
      <c r="J308" s="154">
        <v>30</v>
      </c>
      <c r="K308" s="154">
        <v>33</v>
      </c>
      <c r="L308" s="154">
        <v>41</v>
      </c>
      <c r="M308" s="154">
        <v>33</v>
      </c>
    </row>
    <row r="309" spans="1:13" x14ac:dyDescent="0.25">
      <c r="A309" s="25" t="s">
        <v>47</v>
      </c>
      <c r="B309" s="205">
        <v>560</v>
      </c>
      <c r="C309" s="205">
        <v>603</v>
      </c>
      <c r="D309" s="205">
        <v>441</v>
      </c>
      <c r="E309" s="205">
        <v>393</v>
      </c>
      <c r="F309" s="205">
        <v>468</v>
      </c>
      <c r="G309" s="205">
        <v>382</v>
      </c>
      <c r="H309" s="205">
        <v>308</v>
      </c>
      <c r="I309" s="205">
        <v>356</v>
      </c>
      <c r="J309" s="205">
        <v>345</v>
      </c>
      <c r="K309" s="205">
        <v>319</v>
      </c>
      <c r="L309" s="205">
        <v>332</v>
      </c>
      <c r="M309" s="205">
        <v>288</v>
      </c>
    </row>
    <row r="310" spans="1:13" x14ac:dyDescent="0.25">
      <c r="A310" s="27" t="s">
        <v>4</v>
      </c>
      <c r="B310" s="152">
        <v>2024</v>
      </c>
      <c r="C310" s="152">
        <v>2143</v>
      </c>
      <c r="D310" s="152">
        <v>1714</v>
      </c>
      <c r="E310" s="152">
        <v>1613</v>
      </c>
      <c r="F310" s="152">
        <v>1813</v>
      </c>
      <c r="G310" s="152">
        <v>1788</v>
      </c>
      <c r="H310" s="152">
        <v>1540</v>
      </c>
      <c r="I310" s="152">
        <v>1570</v>
      </c>
      <c r="J310" s="152">
        <v>1669</v>
      </c>
      <c r="K310" s="152">
        <v>1608</v>
      </c>
      <c r="L310" s="152">
        <v>1505</v>
      </c>
      <c r="M310" s="152">
        <v>1334</v>
      </c>
    </row>
    <row r="311" spans="1:13" ht="7.5" customHeight="1" x14ac:dyDescent="0.25">
      <c r="A311" s="2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x14ac:dyDescent="0.25">
      <c r="A312" s="27" t="s">
        <v>2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x14ac:dyDescent="0.25">
      <c r="A313" s="3" t="s">
        <v>44</v>
      </c>
      <c r="B313" s="154">
        <v>10</v>
      </c>
      <c r="C313" s="154">
        <v>15</v>
      </c>
      <c r="D313" s="154">
        <v>12</v>
      </c>
      <c r="E313" s="154">
        <v>7.5789999999999997</v>
      </c>
      <c r="F313" s="154">
        <v>14</v>
      </c>
      <c r="G313" s="154">
        <v>12</v>
      </c>
      <c r="H313" s="154">
        <v>10</v>
      </c>
      <c r="I313" s="154">
        <v>13</v>
      </c>
      <c r="J313" s="154">
        <v>16</v>
      </c>
      <c r="K313" s="154">
        <v>8</v>
      </c>
      <c r="L313" s="154">
        <v>12</v>
      </c>
      <c r="M313" s="154">
        <v>12</v>
      </c>
    </row>
    <row r="314" spans="1:13" x14ac:dyDescent="0.25">
      <c r="A314" s="3" t="s">
        <v>45</v>
      </c>
      <c r="B314" s="154">
        <v>709</v>
      </c>
      <c r="C314" s="154">
        <v>807</v>
      </c>
      <c r="D314" s="154">
        <v>879</v>
      </c>
      <c r="E314" s="154">
        <v>730</v>
      </c>
      <c r="F314" s="154">
        <v>909</v>
      </c>
      <c r="G314" s="154">
        <v>996</v>
      </c>
      <c r="H314" s="154">
        <v>775</v>
      </c>
      <c r="I314" s="154">
        <v>702</v>
      </c>
      <c r="J314" s="154">
        <v>959</v>
      </c>
      <c r="K314" s="154">
        <v>683</v>
      </c>
      <c r="L314" s="154">
        <v>744</v>
      </c>
      <c r="M314" s="154">
        <v>759</v>
      </c>
    </row>
    <row r="315" spans="1:13" x14ac:dyDescent="0.25">
      <c r="A315" s="25" t="s">
        <v>46</v>
      </c>
      <c r="B315" s="154">
        <v>24</v>
      </c>
      <c r="C315" s="154">
        <v>25.323</v>
      </c>
      <c r="D315" s="154">
        <v>45</v>
      </c>
      <c r="E315" s="154">
        <v>20</v>
      </c>
      <c r="F315" s="154">
        <v>22</v>
      </c>
      <c r="G315" s="154">
        <v>45</v>
      </c>
      <c r="H315" s="154">
        <v>16</v>
      </c>
      <c r="I315" s="154">
        <v>16</v>
      </c>
      <c r="J315" s="154">
        <v>60</v>
      </c>
      <c r="K315" s="154">
        <v>18</v>
      </c>
      <c r="L315" s="154">
        <v>19</v>
      </c>
      <c r="M315" s="154">
        <v>55</v>
      </c>
    </row>
    <row r="316" spans="1:13" x14ac:dyDescent="0.25">
      <c r="A316" s="25" t="s">
        <v>47</v>
      </c>
      <c r="B316" s="205">
        <v>0.80600000000000005</v>
      </c>
      <c r="C316" s="205">
        <v>1.0289999999999999</v>
      </c>
      <c r="D316" s="205">
        <v>0.70299999999999996</v>
      </c>
      <c r="E316" s="205">
        <v>0.70299999999999996</v>
      </c>
      <c r="F316" s="205">
        <v>1</v>
      </c>
      <c r="G316" s="205">
        <v>0.69799999999999995</v>
      </c>
      <c r="H316" s="205">
        <v>0.58199999999999996</v>
      </c>
      <c r="I316" s="205">
        <v>0.36499999999999999</v>
      </c>
      <c r="J316" s="205">
        <v>0.32600000000000001</v>
      </c>
      <c r="K316" s="205">
        <v>0</v>
      </c>
      <c r="L316" s="205">
        <v>0</v>
      </c>
      <c r="M316" s="205">
        <v>0</v>
      </c>
    </row>
    <row r="317" spans="1:13" x14ac:dyDescent="0.25">
      <c r="A317" s="26" t="s">
        <v>51</v>
      </c>
      <c r="B317" s="152">
        <v>744</v>
      </c>
      <c r="C317" s="152">
        <v>848</v>
      </c>
      <c r="D317" s="152">
        <v>936</v>
      </c>
      <c r="E317" s="152">
        <v>759</v>
      </c>
      <c r="F317" s="152">
        <v>947</v>
      </c>
      <c r="G317" s="152">
        <v>1054</v>
      </c>
      <c r="H317" s="152">
        <v>801</v>
      </c>
      <c r="I317" s="152">
        <v>731</v>
      </c>
      <c r="J317" s="152">
        <v>1035</v>
      </c>
      <c r="K317" s="152">
        <v>709</v>
      </c>
      <c r="L317" s="152">
        <v>775</v>
      </c>
      <c r="M317" s="152">
        <v>826</v>
      </c>
    </row>
    <row r="318" spans="1:13" x14ac:dyDescent="0.25">
      <c r="A318" s="26"/>
      <c r="B318" s="77"/>
      <c r="C318" s="77"/>
      <c r="D318" s="77"/>
      <c r="E318" s="168"/>
      <c r="F318" s="77"/>
      <c r="G318" s="77"/>
      <c r="H318" s="77"/>
      <c r="I318" s="77"/>
      <c r="J318" s="77"/>
      <c r="K318" s="77"/>
      <c r="L318" s="77"/>
      <c r="M318" s="77"/>
    </row>
    <row r="319" spans="1:13" x14ac:dyDescent="0.25">
      <c r="A319" s="26" t="s">
        <v>3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x14ac:dyDescent="0.25">
      <c r="A320" s="3" t="s">
        <v>44</v>
      </c>
      <c r="B320" s="154">
        <v>217</v>
      </c>
      <c r="C320" s="154">
        <v>212</v>
      </c>
      <c r="D320" s="154">
        <v>210</v>
      </c>
      <c r="E320" s="154">
        <v>233</v>
      </c>
      <c r="F320" s="154">
        <v>227</v>
      </c>
      <c r="G320" s="154">
        <v>265</v>
      </c>
      <c r="H320" s="154">
        <v>280</v>
      </c>
      <c r="I320" s="154">
        <v>188</v>
      </c>
      <c r="J320" s="154">
        <v>196</v>
      </c>
      <c r="K320" s="154">
        <v>151</v>
      </c>
      <c r="L320" s="154">
        <v>149</v>
      </c>
      <c r="M320" s="154">
        <v>128</v>
      </c>
    </row>
    <row r="321" spans="1:13" x14ac:dyDescent="0.25">
      <c r="A321" s="3" t="s">
        <v>45</v>
      </c>
      <c r="B321" s="154">
        <v>812</v>
      </c>
      <c r="C321" s="154">
        <v>946</v>
      </c>
      <c r="D321" s="154">
        <v>879</v>
      </c>
      <c r="E321" s="154">
        <v>1015</v>
      </c>
      <c r="F321" s="154">
        <v>920</v>
      </c>
      <c r="G321" s="154">
        <v>1104</v>
      </c>
      <c r="H321" s="154">
        <v>1072</v>
      </c>
      <c r="I321" s="154">
        <v>836</v>
      </c>
      <c r="J321" s="154">
        <v>863</v>
      </c>
      <c r="K321" s="154">
        <v>792</v>
      </c>
      <c r="L321" s="154">
        <v>913</v>
      </c>
      <c r="M321" s="154">
        <v>727</v>
      </c>
    </row>
    <row r="322" spans="1:13" x14ac:dyDescent="0.25">
      <c r="A322" s="25" t="s">
        <v>46</v>
      </c>
      <c r="B322" s="154">
        <v>22</v>
      </c>
      <c r="C322" s="154">
        <v>29.579000000000001</v>
      </c>
      <c r="D322" s="154">
        <v>25</v>
      </c>
      <c r="E322" s="154">
        <v>38</v>
      </c>
      <c r="F322" s="154">
        <v>24</v>
      </c>
      <c r="G322" s="154">
        <v>34</v>
      </c>
      <c r="H322" s="154">
        <v>28</v>
      </c>
      <c r="I322" s="154">
        <v>21</v>
      </c>
      <c r="J322" s="154">
        <v>22</v>
      </c>
      <c r="K322" s="154">
        <v>27</v>
      </c>
      <c r="L322" s="154">
        <v>28</v>
      </c>
      <c r="M322" s="154">
        <v>22</v>
      </c>
    </row>
    <row r="323" spans="1:13" x14ac:dyDescent="0.25">
      <c r="A323" s="25" t="s">
        <v>47</v>
      </c>
      <c r="B323" s="205">
        <v>4.54</v>
      </c>
      <c r="C323" s="205">
        <v>3.532</v>
      </c>
      <c r="D323" s="205">
        <v>5</v>
      </c>
      <c r="E323" s="205">
        <v>6.1479999999999997</v>
      </c>
      <c r="F323" s="205">
        <v>4.4379999999999997</v>
      </c>
      <c r="G323" s="205">
        <v>3.7160000000000002</v>
      </c>
      <c r="H323" s="205">
        <v>3.4769999999999999</v>
      </c>
      <c r="I323" s="205">
        <v>2.6030000000000002</v>
      </c>
      <c r="J323" s="205">
        <v>4</v>
      </c>
      <c r="K323" s="205">
        <v>3</v>
      </c>
      <c r="L323" s="205">
        <v>2</v>
      </c>
      <c r="M323" s="205">
        <v>0.86299999999999999</v>
      </c>
    </row>
    <row r="324" spans="1:13" x14ac:dyDescent="0.25">
      <c r="A324" s="26" t="s">
        <v>670</v>
      </c>
      <c r="B324" s="152">
        <v>1056</v>
      </c>
      <c r="C324" s="152">
        <v>1191</v>
      </c>
      <c r="D324" s="152">
        <v>1118</v>
      </c>
      <c r="E324" s="152">
        <v>1293</v>
      </c>
      <c r="F324" s="152">
        <v>1175</v>
      </c>
      <c r="G324" s="152">
        <v>1407</v>
      </c>
      <c r="H324" s="152">
        <v>1384</v>
      </c>
      <c r="I324" s="152">
        <v>1047</v>
      </c>
      <c r="J324" s="152">
        <v>1084</v>
      </c>
      <c r="K324" s="152">
        <v>973</v>
      </c>
      <c r="L324" s="152">
        <v>1091</v>
      </c>
      <c r="M324" s="152">
        <v>878</v>
      </c>
    </row>
    <row r="325" spans="1:13" x14ac:dyDescent="0.25">
      <c r="A325" s="2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x14ac:dyDescent="0.25">
      <c r="A326" s="26" t="s">
        <v>52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3" t="s">
        <v>44</v>
      </c>
      <c r="B327" s="154">
        <v>27</v>
      </c>
      <c r="C327" s="154">
        <v>23</v>
      </c>
      <c r="D327" s="154">
        <v>23</v>
      </c>
      <c r="E327" s="154">
        <v>20.654</v>
      </c>
      <c r="F327" s="154">
        <v>22</v>
      </c>
      <c r="G327" s="154">
        <v>20</v>
      </c>
      <c r="H327" s="154">
        <v>19</v>
      </c>
      <c r="I327" s="154">
        <v>16</v>
      </c>
      <c r="J327" s="154">
        <v>22</v>
      </c>
      <c r="K327" s="154">
        <v>14</v>
      </c>
      <c r="L327" s="154">
        <v>21</v>
      </c>
      <c r="M327" s="154">
        <v>17</v>
      </c>
    </row>
    <row r="328" spans="1:13" x14ac:dyDescent="0.25">
      <c r="A328" s="3" t="s">
        <v>45</v>
      </c>
      <c r="B328" s="154">
        <v>314</v>
      </c>
      <c r="C328" s="154">
        <v>347</v>
      </c>
      <c r="D328" s="154">
        <v>344</v>
      </c>
      <c r="E328" s="154">
        <v>290</v>
      </c>
      <c r="F328" s="154">
        <v>358</v>
      </c>
      <c r="G328" s="154">
        <v>341</v>
      </c>
      <c r="H328" s="154">
        <v>279</v>
      </c>
      <c r="I328" s="154">
        <v>255</v>
      </c>
      <c r="J328" s="154">
        <v>319</v>
      </c>
      <c r="K328" s="154">
        <v>241</v>
      </c>
      <c r="L328" s="154">
        <v>370</v>
      </c>
      <c r="M328" s="154">
        <v>248</v>
      </c>
    </row>
    <row r="329" spans="1:13" x14ac:dyDescent="0.25">
      <c r="A329" s="25" t="s">
        <v>46</v>
      </c>
      <c r="B329" s="154">
        <v>8.76</v>
      </c>
      <c r="C329" s="154">
        <v>6.8440000000000003</v>
      </c>
      <c r="D329" s="154">
        <v>10</v>
      </c>
      <c r="E329" s="154">
        <v>6.19</v>
      </c>
      <c r="F329" s="154">
        <v>8</v>
      </c>
      <c r="G329" s="154">
        <v>7</v>
      </c>
      <c r="H329" s="154">
        <v>8</v>
      </c>
      <c r="I329" s="154">
        <v>7</v>
      </c>
      <c r="J329" s="154">
        <v>11</v>
      </c>
      <c r="K329" s="154">
        <v>7</v>
      </c>
      <c r="L329" s="154">
        <v>8</v>
      </c>
      <c r="M329" s="154">
        <v>8</v>
      </c>
    </row>
    <row r="330" spans="1:13" x14ac:dyDescent="0.25">
      <c r="A330" s="25" t="s">
        <v>47</v>
      </c>
      <c r="B330" s="205">
        <v>16</v>
      </c>
      <c r="C330" s="205">
        <v>17</v>
      </c>
      <c r="D330" s="205">
        <v>18</v>
      </c>
      <c r="E330" s="205">
        <v>11.933999999999999</v>
      </c>
      <c r="F330" s="205">
        <v>15</v>
      </c>
      <c r="G330" s="205">
        <v>14</v>
      </c>
      <c r="H330" s="205">
        <v>19</v>
      </c>
      <c r="I330" s="205">
        <v>13</v>
      </c>
      <c r="J330" s="205">
        <v>21</v>
      </c>
      <c r="K330" s="205">
        <v>13</v>
      </c>
      <c r="L330" s="205">
        <v>16</v>
      </c>
      <c r="M330" s="205">
        <v>11</v>
      </c>
    </row>
    <row r="331" spans="1:13" x14ac:dyDescent="0.25">
      <c r="A331" s="27" t="s">
        <v>5</v>
      </c>
      <c r="B331" s="152">
        <v>365</v>
      </c>
      <c r="C331" s="152">
        <v>395</v>
      </c>
      <c r="D331" s="152">
        <v>395</v>
      </c>
      <c r="E331" s="152">
        <v>329</v>
      </c>
      <c r="F331" s="152">
        <v>404</v>
      </c>
      <c r="G331" s="152">
        <v>381</v>
      </c>
      <c r="H331" s="152">
        <v>324</v>
      </c>
      <c r="I331" s="152">
        <v>290</v>
      </c>
      <c r="J331" s="152">
        <v>374</v>
      </c>
      <c r="K331" s="152">
        <v>275</v>
      </c>
      <c r="L331" s="152">
        <v>415</v>
      </c>
      <c r="M331" s="152">
        <v>284</v>
      </c>
    </row>
    <row r="332" spans="1:13" x14ac:dyDescent="0.25">
      <c r="A332" s="27"/>
    </row>
    <row r="333" spans="1:13" ht="15.75" thickBot="1" x14ac:dyDescent="0.3">
      <c r="A333" s="3"/>
    </row>
    <row r="334" spans="1:13" ht="15.75" thickBot="1" x14ac:dyDescent="0.3">
      <c r="A334" s="26" t="s">
        <v>53</v>
      </c>
      <c r="B334" s="184">
        <v>40909</v>
      </c>
      <c r="C334" s="182">
        <v>40950</v>
      </c>
      <c r="D334" s="182">
        <v>40978</v>
      </c>
      <c r="E334" s="182">
        <v>41010</v>
      </c>
      <c r="F334" s="182">
        <v>41040</v>
      </c>
      <c r="G334" s="182">
        <v>41071</v>
      </c>
      <c r="H334" s="182">
        <v>41091</v>
      </c>
      <c r="I334" s="182">
        <v>41132</v>
      </c>
      <c r="J334" s="182">
        <v>41163</v>
      </c>
      <c r="K334" s="182">
        <v>41193</v>
      </c>
      <c r="L334" s="182">
        <v>41224</v>
      </c>
      <c r="M334" s="183">
        <v>41254</v>
      </c>
    </row>
    <row r="335" spans="1:13" x14ac:dyDescent="0.25">
      <c r="A335" s="3" t="s">
        <v>44</v>
      </c>
      <c r="B335" s="154">
        <v>1336</v>
      </c>
      <c r="C335" s="154">
        <v>1374</v>
      </c>
      <c r="D335" s="154">
        <v>1335</v>
      </c>
      <c r="E335" s="157">
        <v>969</v>
      </c>
      <c r="F335" s="154">
        <v>1224</v>
      </c>
      <c r="G335" s="157">
        <v>1128</v>
      </c>
      <c r="H335" s="157">
        <v>1051</v>
      </c>
      <c r="I335" s="157">
        <v>913</v>
      </c>
      <c r="J335" s="157">
        <v>980</v>
      </c>
      <c r="K335" s="157">
        <v>798</v>
      </c>
      <c r="L335" s="157">
        <v>795</v>
      </c>
      <c r="M335" s="154">
        <v>649</v>
      </c>
    </row>
    <row r="336" spans="1:13" x14ac:dyDescent="0.25">
      <c r="A336" s="3" t="s">
        <v>45</v>
      </c>
      <c r="B336" s="154">
        <v>9492</v>
      </c>
      <c r="C336" s="154">
        <v>10545</v>
      </c>
      <c r="D336" s="154">
        <v>10464</v>
      </c>
      <c r="E336" s="154">
        <v>9095</v>
      </c>
      <c r="F336" s="154">
        <v>11308</v>
      </c>
      <c r="G336" s="154">
        <v>11348</v>
      </c>
      <c r="H336" s="154">
        <v>8841</v>
      </c>
      <c r="I336" s="154">
        <v>8850</v>
      </c>
      <c r="J336" s="154">
        <v>10330</v>
      </c>
      <c r="K336" s="154">
        <v>8556</v>
      </c>
      <c r="L336" s="154">
        <v>9670</v>
      </c>
      <c r="M336" s="154">
        <v>8482</v>
      </c>
    </row>
    <row r="337" spans="1:22" x14ac:dyDescent="0.25">
      <c r="A337" s="25" t="s">
        <v>46</v>
      </c>
      <c r="B337" s="154">
        <v>208</v>
      </c>
      <c r="C337" s="154">
        <v>225</v>
      </c>
      <c r="D337" s="154">
        <v>252</v>
      </c>
      <c r="E337" s="154">
        <v>219</v>
      </c>
      <c r="F337" s="154">
        <v>225</v>
      </c>
      <c r="G337" s="154">
        <v>271</v>
      </c>
      <c r="H337" s="154">
        <v>198</v>
      </c>
      <c r="I337" s="154">
        <v>185</v>
      </c>
      <c r="J337" s="154">
        <v>248</v>
      </c>
      <c r="K337" s="154">
        <v>188</v>
      </c>
      <c r="L337" s="154">
        <v>229</v>
      </c>
      <c r="M337" s="154">
        <v>214</v>
      </c>
    </row>
    <row r="338" spans="1:22" x14ac:dyDescent="0.25">
      <c r="A338" s="25" t="s">
        <v>47</v>
      </c>
      <c r="B338" s="205">
        <v>582</v>
      </c>
      <c r="C338" s="205">
        <v>624</v>
      </c>
      <c r="D338" s="205">
        <v>464</v>
      </c>
      <c r="E338" s="154">
        <v>412</v>
      </c>
      <c r="F338" s="205">
        <v>489</v>
      </c>
      <c r="G338" s="154">
        <v>400</v>
      </c>
      <c r="H338" s="154">
        <v>330</v>
      </c>
      <c r="I338" s="154">
        <v>373</v>
      </c>
      <c r="J338" s="154">
        <v>370</v>
      </c>
      <c r="K338" s="154">
        <v>335</v>
      </c>
      <c r="L338" s="154">
        <v>351</v>
      </c>
      <c r="M338" s="205">
        <v>300</v>
      </c>
    </row>
    <row r="339" spans="1:22" x14ac:dyDescent="0.25">
      <c r="A339" s="26" t="s">
        <v>13</v>
      </c>
      <c r="B339" s="152">
        <v>11619</v>
      </c>
      <c r="C339" s="152">
        <v>12768</v>
      </c>
      <c r="D339" s="152">
        <v>12516</v>
      </c>
      <c r="E339" s="152">
        <v>10694</v>
      </c>
      <c r="F339" s="152">
        <v>13245</v>
      </c>
      <c r="G339" s="152">
        <v>13147</v>
      </c>
      <c r="H339" s="152">
        <v>10421</v>
      </c>
      <c r="I339" s="152">
        <v>10320</v>
      </c>
      <c r="J339" s="152">
        <v>11928</v>
      </c>
      <c r="K339" s="152">
        <v>9878</v>
      </c>
      <c r="L339" s="152">
        <v>11045</v>
      </c>
      <c r="M339" s="152">
        <v>9645</v>
      </c>
    </row>
    <row r="341" spans="1:22" ht="15.75" x14ac:dyDescent="0.25">
      <c r="A341" s="179">
        <v>2011</v>
      </c>
      <c r="B341" s="324" t="s">
        <v>671</v>
      </c>
      <c r="C341" s="324"/>
      <c r="D341" s="324"/>
      <c r="E341" s="324"/>
      <c r="F341" s="324"/>
      <c r="G341" s="324"/>
      <c r="H341" s="324"/>
      <c r="I341" s="324"/>
      <c r="J341" s="324"/>
      <c r="K341" s="324"/>
      <c r="L341" s="324"/>
      <c r="M341" s="324"/>
    </row>
    <row r="342" spans="1:22" ht="15.75" thickBot="1" x14ac:dyDescent="0.3">
      <c r="A342" s="3"/>
    </row>
    <row r="343" spans="1:22" ht="15.75" thickBot="1" x14ac:dyDescent="0.3">
      <c r="A343" s="26" t="s">
        <v>0</v>
      </c>
      <c r="B343" s="184">
        <v>40544</v>
      </c>
      <c r="C343" s="182">
        <v>40585</v>
      </c>
      <c r="D343" s="182">
        <v>40613</v>
      </c>
      <c r="E343" s="182">
        <v>40644</v>
      </c>
      <c r="F343" s="182">
        <v>40674</v>
      </c>
      <c r="G343" s="182">
        <v>40705</v>
      </c>
      <c r="H343" s="182">
        <v>40725</v>
      </c>
      <c r="I343" s="182">
        <v>40766</v>
      </c>
      <c r="J343" s="182">
        <v>40797</v>
      </c>
      <c r="K343" s="182">
        <v>40827</v>
      </c>
      <c r="L343" s="182">
        <v>40858</v>
      </c>
      <c r="M343" s="183">
        <v>40888</v>
      </c>
    </row>
    <row r="344" spans="1:22" x14ac:dyDescent="0.25">
      <c r="A344" s="3" t="s">
        <v>44</v>
      </c>
      <c r="B344" s="154">
        <v>806</v>
      </c>
      <c r="C344" s="154">
        <v>1218</v>
      </c>
      <c r="D344" s="154">
        <v>966</v>
      </c>
      <c r="E344" s="154">
        <v>880</v>
      </c>
      <c r="F344" s="154">
        <v>947</v>
      </c>
      <c r="G344" s="154">
        <v>1001</v>
      </c>
      <c r="H344" s="154">
        <v>938</v>
      </c>
      <c r="I344" s="154">
        <v>1417</v>
      </c>
      <c r="J344" s="154">
        <v>923</v>
      </c>
      <c r="K344" s="154">
        <v>784</v>
      </c>
      <c r="L344" s="154">
        <v>1038</v>
      </c>
      <c r="M344" s="154">
        <v>577</v>
      </c>
    </row>
    <row r="345" spans="1:22" x14ac:dyDescent="0.25">
      <c r="A345" s="3" t="s">
        <v>45</v>
      </c>
      <c r="B345" s="154">
        <v>4421</v>
      </c>
      <c r="C345" s="154">
        <v>6015</v>
      </c>
      <c r="D345" s="154">
        <v>5515</v>
      </c>
      <c r="E345" s="154">
        <v>4722</v>
      </c>
      <c r="F345" s="154">
        <v>5442</v>
      </c>
      <c r="G345" s="154">
        <v>5889</v>
      </c>
      <c r="H345" s="154">
        <v>5041</v>
      </c>
      <c r="I345" s="154">
        <v>6368</v>
      </c>
      <c r="J345" s="154">
        <v>4250</v>
      </c>
      <c r="K345" s="154">
        <v>3919</v>
      </c>
      <c r="L345" s="154">
        <v>4699</v>
      </c>
      <c r="M345" s="154">
        <v>2893</v>
      </c>
    </row>
    <row r="346" spans="1:22" x14ac:dyDescent="0.25">
      <c r="A346" s="25" t="s">
        <v>46</v>
      </c>
      <c r="B346" s="154">
        <v>85</v>
      </c>
      <c r="C346" s="154">
        <v>134</v>
      </c>
      <c r="D346" s="154">
        <v>130</v>
      </c>
      <c r="E346" s="154">
        <v>132</v>
      </c>
      <c r="F346" s="154">
        <v>105</v>
      </c>
      <c r="G346" s="154">
        <v>166</v>
      </c>
      <c r="H346" s="154">
        <v>141</v>
      </c>
      <c r="I346" s="154">
        <v>194</v>
      </c>
      <c r="J346" s="154">
        <v>122</v>
      </c>
      <c r="K346" s="154">
        <v>96</v>
      </c>
      <c r="L346" s="154">
        <v>113</v>
      </c>
      <c r="M346" s="154">
        <v>70</v>
      </c>
    </row>
    <row r="347" spans="1:22" x14ac:dyDescent="0.25">
      <c r="A347" s="25" t="s">
        <v>47</v>
      </c>
      <c r="B347" s="90" t="s">
        <v>547</v>
      </c>
      <c r="C347" s="90" t="s">
        <v>547</v>
      </c>
      <c r="D347" s="170" t="s">
        <v>547</v>
      </c>
      <c r="E347" s="90">
        <v>0</v>
      </c>
      <c r="F347" s="90" t="s">
        <v>547</v>
      </c>
      <c r="G347" s="90">
        <v>0</v>
      </c>
      <c r="H347" s="90">
        <v>0</v>
      </c>
      <c r="I347" s="90">
        <v>0</v>
      </c>
      <c r="J347" s="90">
        <v>4.8000000000000001E-2</v>
      </c>
      <c r="K347" s="90">
        <v>0</v>
      </c>
      <c r="L347" s="90">
        <v>4.8000000000000001E-2</v>
      </c>
      <c r="M347" s="90">
        <v>0</v>
      </c>
      <c r="N347" s="180"/>
      <c r="O347" s="180"/>
      <c r="P347" s="180"/>
      <c r="Q347" s="180"/>
      <c r="R347" s="180"/>
      <c r="S347" s="180"/>
      <c r="T347" s="180"/>
      <c r="U347" s="180"/>
      <c r="V347" s="180"/>
    </row>
    <row r="348" spans="1:22" x14ac:dyDescent="0.25">
      <c r="A348" s="26" t="s">
        <v>48</v>
      </c>
      <c r="B348" s="152">
        <v>5312</v>
      </c>
      <c r="C348" s="152">
        <v>7368029</v>
      </c>
      <c r="D348" s="152">
        <v>6611</v>
      </c>
      <c r="E348" s="152">
        <v>5734</v>
      </c>
      <c r="F348" s="152">
        <v>6494</v>
      </c>
      <c r="G348" s="152">
        <v>7056</v>
      </c>
      <c r="H348" s="152">
        <v>6121</v>
      </c>
      <c r="I348" s="152">
        <v>7979</v>
      </c>
      <c r="J348" s="152">
        <v>5296</v>
      </c>
      <c r="K348" s="152">
        <v>4799</v>
      </c>
      <c r="L348" s="152">
        <v>5850</v>
      </c>
      <c r="M348" s="152">
        <v>3539</v>
      </c>
      <c r="S348" s="109"/>
    </row>
    <row r="349" spans="1:22" x14ac:dyDescent="0.25">
      <c r="A349" s="3"/>
      <c r="B349" s="77"/>
      <c r="C349" s="77"/>
      <c r="D349" s="77"/>
      <c r="M349" s="77"/>
    </row>
    <row r="350" spans="1:22" x14ac:dyDescent="0.25">
      <c r="A350" s="27" t="s">
        <v>1</v>
      </c>
      <c r="B350" s="77"/>
      <c r="C350" s="77"/>
      <c r="D350" s="77"/>
      <c r="M350" s="77"/>
    </row>
    <row r="351" spans="1:22" x14ac:dyDescent="0.25">
      <c r="A351" s="3" t="s">
        <v>44</v>
      </c>
      <c r="B351" s="154">
        <v>62</v>
      </c>
      <c r="C351" s="154">
        <v>69</v>
      </c>
      <c r="D351" s="154">
        <v>98</v>
      </c>
      <c r="E351" s="154">
        <v>66</v>
      </c>
      <c r="F351" s="154">
        <v>64</v>
      </c>
      <c r="G351" s="154">
        <v>90</v>
      </c>
      <c r="H351" s="154">
        <v>71</v>
      </c>
      <c r="I351" s="154">
        <v>96</v>
      </c>
      <c r="J351" s="154">
        <v>102</v>
      </c>
      <c r="K351" s="154">
        <v>76</v>
      </c>
      <c r="L351" s="154">
        <v>58</v>
      </c>
      <c r="M351" s="154">
        <v>70</v>
      </c>
    </row>
    <row r="352" spans="1:22" x14ac:dyDescent="0.25">
      <c r="A352" s="3" t="s">
        <v>45</v>
      </c>
      <c r="B352" s="154">
        <v>2480</v>
      </c>
      <c r="C352" s="154">
        <v>2476</v>
      </c>
      <c r="D352" s="154">
        <v>3391</v>
      </c>
      <c r="E352" s="154">
        <v>2148</v>
      </c>
      <c r="F352" s="154">
        <v>2665</v>
      </c>
      <c r="G352" s="154">
        <v>3402</v>
      </c>
      <c r="H352" s="154">
        <v>2805</v>
      </c>
      <c r="I352" s="154">
        <v>4608</v>
      </c>
      <c r="J352" s="154">
        <v>4273</v>
      </c>
      <c r="K352" s="154">
        <v>3345</v>
      </c>
      <c r="L352" s="154">
        <v>3119</v>
      </c>
      <c r="M352" s="154">
        <v>2731</v>
      </c>
    </row>
    <row r="353" spans="1:13" x14ac:dyDescent="0.25">
      <c r="A353" s="25" t="s">
        <v>46</v>
      </c>
      <c r="B353" s="154">
        <v>11</v>
      </c>
      <c r="C353" s="154">
        <v>8</v>
      </c>
      <c r="D353" s="154">
        <v>15</v>
      </c>
      <c r="E353" s="154">
        <v>10</v>
      </c>
      <c r="F353" s="154">
        <v>7</v>
      </c>
      <c r="G353" s="154">
        <v>13</v>
      </c>
      <c r="H353" s="154">
        <v>7</v>
      </c>
      <c r="I353" s="154">
        <v>21</v>
      </c>
      <c r="J353" s="154">
        <v>17</v>
      </c>
      <c r="K353" s="154">
        <v>18</v>
      </c>
      <c r="L353" s="154">
        <v>13</v>
      </c>
      <c r="M353" s="154">
        <v>10</v>
      </c>
    </row>
    <row r="354" spans="1:13" x14ac:dyDescent="0.25">
      <c r="A354" s="25" t="s">
        <v>47</v>
      </c>
      <c r="B354" s="90" t="s">
        <v>547</v>
      </c>
      <c r="C354" s="90" t="s">
        <v>547</v>
      </c>
      <c r="D354" s="90" t="s">
        <v>547</v>
      </c>
      <c r="E354" s="90">
        <v>0</v>
      </c>
      <c r="F354" s="90" t="s">
        <v>547</v>
      </c>
      <c r="G354" s="90">
        <v>0</v>
      </c>
      <c r="H354" s="90">
        <v>0</v>
      </c>
      <c r="I354" s="90">
        <v>0</v>
      </c>
      <c r="J354" s="90">
        <v>0</v>
      </c>
      <c r="K354" s="90">
        <v>0</v>
      </c>
      <c r="L354" s="90">
        <v>1.6E-2</v>
      </c>
      <c r="M354" s="90">
        <v>0</v>
      </c>
    </row>
    <row r="355" spans="1:13" x14ac:dyDescent="0.25">
      <c r="A355" s="26" t="s">
        <v>49</v>
      </c>
      <c r="B355" s="152">
        <v>2553</v>
      </c>
      <c r="C355" s="152">
        <v>2554</v>
      </c>
      <c r="D355" s="152">
        <v>3504</v>
      </c>
      <c r="E355" s="152">
        <v>2224</v>
      </c>
      <c r="F355" s="152">
        <v>2735</v>
      </c>
      <c r="G355" s="152">
        <v>3504</v>
      </c>
      <c r="H355" s="152">
        <v>2883</v>
      </c>
      <c r="I355" s="152">
        <v>4726</v>
      </c>
      <c r="J355" s="152">
        <v>4392</v>
      </c>
      <c r="K355" s="152">
        <v>3439</v>
      </c>
      <c r="L355" s="152">
        <v>3190</v>
      </c>
      <c r="M355" s="152">
        <v>2811</v>
      </c>
    </row>
    <row r="356" spans="1:13" x14ac:dyDescent="0.25">
      <c r="A356" s="26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x14ac:dyDescent="0.25">
      <c r="A357" s="26" t="s">
        <v>50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x14ac:dyDescent="0.25">
      <c r="A358" s="3" t="s">
        <v>44</v>
      </c>
      <c r="B358" s="154">
        <v>90</v>
      </c>
      <c r="C358" s="154">
        <v>95</v>
      </c>
      <c r="D358" s="154">
        <v>85</v>
      </c>
      <c r="E358" s="154">
        <v>81</v>
      </c>
      <c r="F358" s="154">
        <v>92</v>
      </c>
      <c r="G358" s="154">
        <v>71</v>
      </c>
      <c r="H358" s="154">
        <v>59</v>
      </c>
      <c r="I358" s="154">
        <v>78</v>
      </c>
      <c r="J358" s="154">
        <v>68</v>
      </c>
      <c r="K358" s="154">
        <v>82</v>
      </c>
      <c r="L358" s="154">
        <v>75</v>
      </c>
      <c r="M358" s="154">
        <v>58</v>
      </c>
    </row>
    <row r="359" spans="1:13" x14ac:dyDescent="0.25">
      <c r="A359" s="3" t="s">
        <v>45</v>
      </c>
      <c r="B359" s="154">
        <v>1450</v>
      </c>
      <c r="C359" s="154">
        <v>1486</v>
      </c>
      <c r="D359" s="154">
        <v>1209</v>
      </c>
      <c r="E359" s="154">
        <v>1144</v>
      </c>
      <c r="F359" s="154">
        <v>1285</v>
      </c>
      <c r="G359" s="154">
        <v>1246</v>
      </c>
      <c r="H359" s="154">
        <v>1035</v>
      </c>
      <c r="I359" s="154">
        <v>1289</v>
      </c>
      <c r="J359" s="154">
        <v>1190</v>
      </c>
      <c r="K359" s="154">
        <v>1295</v>
      </c>
      <c r="L359" s="154">
        <v>1187</v>
      </c>
      <c r="M359" s="154">
        <v>959</v>
      </c>
    </row>
    <row r="360" spans="1:13" x14ac:dyDescent="0.25">
      <c r="A360" s="25" t="s">
        <v>46</v>
      </c>
      <c r="B360" s="154">
        <v>32</v>
      </c>
      <c r="C360" s="154">
        <v>42</v>
      </c>
      <c r="D360" s="154">
        <v>24</v>
      </c>
      <c r="E360" s="154">
        <v>28</v>
      </c>
      <c r="F360" s="154">
        <v>29</v>
      </c>
      <c r="G360" s="154">
        <v>32</v>
      </c>
      <c r="H360" s="154">
        <v>26</v>
      </c>
      <c r="I360" s="154">
        <v>29</v>
      </c>
      <c r="J360" s="154">
        <v>27</v>
      </c>
      <c r="K360" s="154">
        <v>29</v>
      </c>
      <c r="L360" s="154">
        <v>29</v>
      </c>
      <c r="M360" s="154">
        <v>24</v>
      </c>
    </row>
    <row r="361" spans="1:13" x14ac:dyDescent="0.25">
      <c r="A361" s="25" t="s">
        <v>47</v>
      </c>
      <c r="B361" s="155">
        <v>438</v>
      </c>
      <c r="C361" s="155">
        <v>527</v>
      </c>
      <c r="D361" s="155">
        <v>476</v>
      </c>
      <c r="E361" s="155">
        <v>426</v>
      </c>
      <c r="F361" s="155">
        <v>420</v>
      </c>
      <c r="G361" s="155">
        <v>413</v>
      </c>
      <c r="H361" s="155">
        <v>328</v>
      </c>
      <c r="I361" s="155">
        <v>451</v>
      </c>
      <c r="J361" s="155">
        <v>403</v>
      </c>
      <c r="K361" s="155">
        <v>470</v>
      </c>
      <c r="L361" s="155">
        <v>529</v>
      </c>
      <c r="M361" s="155">
        <v>375</v>
      </c>
    </row>
    <row r="362" spans="1:13" x14ac:dyDescent="0.25">
      <c r="A362" s="27" t="s">
        <v>4</v>
      </c>
      <c r="B362" s="152">
        <v>2011</v>
      </c>
      <c r="C362" s="152">
        <v>2150</v>
      </c>
      <c r="D362" s="152">
        <v>1794</v>
      </c>
      <c r="E362" s="152">
        <v>1679</v>
      </c>
      <c r="F362" s="152">
        <v>1826</v>
      </c>
      <c r="G362" s="152">
        <v>1761</v>
      </c>
      <c r="H362" s="152">
        <v>1447</v>
      </c>
      <c r="I362" s="152">
        <v>1848</v>
      </c>
      <c r="J362" s="152">
        <v>1688</v>
      </c>
      <c r="K362" s="152">
        <v>1876</v>
      </c>
      <c r="L362" s="152">
        <v>1821</v>
      </c>
      <c r="M362" s="152">
        <v>1416</v>
      </c>
    </row>
    <row r="363" spans="1:13" x14ac:dyDescent="0.25">
      <c r="A363" s="2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 x14ac:dyDescent="0.25">
      <c r="A364" s="27" t="s">
        <v>2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x14ac:dyDescent="0.25">
      <c r="A365" s="3" t="s">
        <v>44</v>
      </c>
      <c r="B365" s="154">
        <v>13</v>
      </c>
      <c r="C365" s="154">
        <v>12</v>
      </c>
      <c r="D365" s="154">
        <v>14</v>
      </c>
      <c r="E365" s="154">
        <v>10</v>
      </c>
      <c r="F365" s="154">
        <v>11</v>
      </c>
      <c r="G365" s="154">
        <v>13</v>
      </c>
      <c r="H365" s="154">
        <v>9</v>
      </c>
      <c r="I365" s="154">
        <v>13</v>
      </c>
      <c r="J365" s="154">
        <v>19</v>
      </c>
      <c r="K365" s="154">
        <v>11</v>
      </c>
      <c r="L365" s="154">
        <v>14</v>
      </c>
      <c r="M365" s="154">
        <v>11</v>
      </c>
    </row>
    <row r="366" spans="1:13" x14ac:dyDescent="0.25">
      <c r="A366" s="3" t="s">
        <v>45</v>
      </c>
      <c r="B366" s="154">
        <v>908</v>
      </c>
      <c r="C366" s="154">
        <v>898</v>
      </c>
      <c r="D366" s="154">
        <v>954</v>
      </c>
      <c r="E366" s="154">
        <v>766</v>
      </c>
      <c r="F366" s="154">
        <v>935</v>
      </c>
      <c r="G366" s="154">
        <v>930</v>
      </c>
      <c r="H366" s="154">
        <v>856</v>
      </c>
      <c r="I366" s="154">
        <v>949</v>
      </c>
      <c r="J366" s="154">
        <v>1020</v>
      </c>
      <c r="K366" s="154">
        <v>882</v>
      </c>
      <c r="L366" s="154">
        <v>770</v>
      </c>
      <c r="M366" s="154">
        <v>666</v>
      </c>
    </row>
    <row r="367" spans="1:13" x14ac:dyDescent="0.25">
      <c r="A367" s="25" t="s">
        <v>46</v>
      </c>
      <c r="B367" s="154">
        <v>17</v>
      </c>
      <c r="C367" s="154">
        <v>22</v>
      </c>
      <c r="D367" s="154">
        <v>33</v>
      </c>
      <c r="E367" s="154">
        <v>19</v>
      </c>
      <c r="F367" s="154">
        <v>25</v>
      </c>
      <c r="G367" s="154">
        <v>33</v>
      </c>
      <c r="H367" s="154">
        <v>19</v>
      </c>
      <c r="I367" s="154">
        <v>27</v>
      </c>
      <c r="J367" s="154">
        <v>42</v>
      </c>
      <c r="K367" s="154">
        <v>33</v>
      </c>
      <c r="L367" s="154">
        <v>27</v>
      </c>
      <c r="M367" s="154">
        <v>45</v>
      </c>
    </row>
    <row r="368" spans="1:13" x14ac:dyDescent="0.25">
      <c r="A368" s="25" t="s">
        <v>47</v>
      </c>
      <c r="B368" s="155">
        <v>1</v>
      </c>
      <c r="C368" s="155">
        <v>1</v>
      </c>
      <c r="D368" s="155">
        <v>1.413</v>
      </c>
      <c r="E368" s="155">
        <v>1.605</v>
      </c>
      <c r="F368" s="155">
        <v>1</v>
      </c>
      <c r="G368" s="155">
        <v>1.8120000000000001</v>
      </c>
      <c r="H368" s="155">
        <v>1</v>
      </c>
      <c r="I368" s="155">
        <v>2.093</v>
      </c>
      <c r="J368" s="155">
        <v>1.377</v>
      </c>
      <c r="K368" s="155">
        <v>0.59499999999999997</v>
      </c>
      <c r="L368" s="155">
        <v>0.623</v>
      </c>
      <c r="M368" s="155">
        <v>1</v>
      </c>
    </row>
    <row r="369" spans="1:13" x14ac:dyDescent="0.25">
      <c r="A369" s="26" t="s">
        <v>51</v>
      </c>
      <c r="B369" s="152">
        <v>939</v>
      </c>
      <c r="C369" s="152">
        <v>933</v>
      </c>
      <c r="D369" s="152">
        <v>1003</v>
      </c>
      <c r="E369" s="152">
        <v>796</v>
      </c>
      <c r="F369" s="152">
        <v>972</v>
      </c>
      <c r="G369" s="152">
        <v>977</v>
      </c>
      <c r="H369" s="152">
        <v>885</v>
      </c>
      <c r="I369" s="152">
        <v>991</v>
      </c>
      <c r="J369" s="152">
        <v>1083</v>
      </c>
      <c r="K369" s="152">
        <v>926</v>
      </c>
      <c r="L369" s="152">
        <v>811</v>
      </c>
      <c r="M369" s="152">
        <v>724</v>
      </c>
    </row>
    <row r="370" spans="1:13" x14ac:dyDescent="0.25">
      <c r="A370" s="2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25">
      <c r="A371" s="26" t="s">
        <v>3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 x14ac:dyDescent="0.25">
      <c r="A372" s="3" t="s">
        <v>44</v>
      </c>
      <c r="B372" s="154">
        <v>260</v>
      </c>
      <c r="C372" s="154">
        <v>287</v>
      </c>
      <c r="D372" s="154">
        <v>258</v>
      </c>
      <c r="E372" s="154">
        <v>272</v>
      </c>
      <c r="F372" s="154">
        <v>228</v>
      </c>
      <c r="G372" s="154">
        <v>272</v>
      </c>
      <c r="H372" s="154">
        <v>231</v>
      </c>
      <c r="I372" s="154">
        <v>244</v>
      </c>
      <c r="J372" s="154">
        <v>272</v>
      </c>
      <c r="K372" s="154">
        <v>230</v>
      </c>
      <c r="L372" s="154">
        <v>213</v>
      </c>
      <c r="M372" s="154">
        <v>160</v>
      </c>
    </row>
    <row r="373" spans="1:13" x14ac:dyDescent="0.25">
      <c r="A373" s="3" t="s">
        <v>45</v>
      </c>
      <c r="B373" s="154">
        <v>763</v>
      </c>
      <c r="C373" s="154">
        <v>978</v>
      </c>
      <c r="D373" s="154">
        <v>821</v>
      </c>
      <c r="E373" s="154">
        <v>969</v>
      </c>
      <c r="F373" s="154">
        <v>714</v>
      </c>
      <c r="G373" s="154">
        <v>908</v>
      </c>
      <c r="H373" s="154">
        <v>703</v>
      </c>
      <c r="I373" s="154">
        <v>756</v>
      </c>
      <c r="J373" s="154">
        <v>808</v>
      </c>
      <c r="K373" s="154">
        <v>810</v>
      </c>
      <c r="L373" s="154">
        <v>859</v>
      </c>
      <c r="M373" s="154">
        <v>637</v>
      </c>
    </row>
    <row r="374" spans="1:13" x14ac:dyDescent="0.25">
      <c r="A374" s="25" t="s">
        <v>46</v>
      </c>
      <c r="B374" s="154">
        <v>27</v>
      </c>
      <c r="C374" s="154">
        <v>41</v>
      </c>
      <c r="D374" s="154">
        <v>24</v>
      </c>
      <c r="E374" s="154">
        <v>39</v>
      </c>
      <c r="F374" s="154">
        <v>21</v>
      </c>
      <c r="G374" s="154">
        <v>42</v>
      </c>
      <c r="H374" s="154">
        <v>17</v>
      </c>
      <c r="I374" s="154">
        <v>25</v>
      </c>
      <c r="J374" s="154">
        <v>21</v>
      </c>
      <c r="K374" s="154">
        <v>30</v>
      </c>
      <c r="L374" s="154">
        <v>34</v>
      </c>
      <c r="M374" s="154">
        <v>20</v>
      </c>
    </row>
    <row r="375" spans="1:13" x14ac:dyDescent="0.25">
      <c r="A375" s="25" t="s">
        <v>47</v>
      </c>
      <c r="B375" s="155">
        <v>5</v>
      </c>
      <c r="C375" s="155">
        <v>9</v>
      </c>
      <c r="D375" s="155">
        <v>4</v>
      </c>
      <c r="E375" s="155">
        <v>4.625</v>
      </c>
      <c r="F375" s="155">
        <v>4</v>
      </c>
      <c r="G375" s="155">
        <v>5.26</v>
      </c>
      <c r="H375" s="155">
        <v>4</v>
      </c>
      <c r="I375" s="155">
        <v>4.9610000000000003</v>
      </c>
      <c r="J375" s="155">
        <v>6</v>
      </c>
      <c r="K375" s="155">
        <v>8.5090000000000003</v>
      </c>
      <c r="L375" s="155">
        <v>6</v>
      </c>
      <c r="M375" s="155">
        <v>4</v>
      </c>
    </row>
    <row r="376" spans="1:13" x14ac:dyDescent="0.25">
      <c r="A376" s="26" t="s">
        <v>670</v>
      </c>
      <c r="B376" s="152">
        <v>1056</v>
      </c>
      <c r="C376" s="152">
        <v>1315</v>
      </c>
      <c r="D376" s="152">
        <v>1108</v>
      </c>
      <c r="E376" s="152">
        <v>1284</v>
      </c>
      <c r="F376" s="152">
        <v>967</v>
      </c>
      <c r="G376" s="152">
        <v>1228</v>
      </c>
      <c r="H376" s="152">
        <v>955</v>
      </c>
      <c r="I376" s="152">
        <v>1030</v>
      </c>
      <c r="J376" s="152">
        <v>1107</v>
      </c>
      <c r="K376" s="152">
        <v>1078</v>
      </c>
      <c r="L376" s="152">
        <v>1112</v>
      </c>
      <c r="M376" s="152">
        <v>821</v>
      </c>
    </row>
    <row r="377" spans="1:13" x14ac:dyDescent="0.25">
      <c r="A377" s="26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x14ac:dyDescent="0.25">
      <c r="A378" s="26" t="s">
        <v>52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</row>
    <row r="379" spans="1:13" x14ac:dyDescent="0.25">
      <c r="A379" s="3" t="s">
        <v>44</v>
      </c>
      <c r="B379" s="154">
        <v>31</v>
      </c>
      <c r="C379" s="154">
        <v>27</v>
      </c>
      <c r="D379" s="154">
        <v>25</v>
      </c>
      <c r="E379" s="154">
        <v>27</v>
      </c>
      <c r="F379" s="154">
        <v>27</v>
      </c>
      <c r="G379" s="154">
        <v>20</v>
      </c>
      <c r="H379" s="154">
        <v>23</v>
      </c>
      <c r="I379" s="154">
        <v>37</v>
      </c>
      <c r="J379" s="154">
        <v>29</v>
      </c>
      <c r="K379" s="154">
        <v>20</v>
      </c>
      <c r="L379" s="154">
        <v>25</v>
      </c>
      <c r="M379" s="154">
        <v>17</v>
      </c>
    </row>
    <row r="380" spans="1:13" x14ac:dyDescent="0.25">
      <c r="A380" s="3" t="s">
        <v>45</v>
      </c>
      <c r="B380" s="154">
        <v>358</v>
      </c>
      <c r="C380" s="154">
        <v>306</v>
      </c>
      <c r="D380" s="154">
        <v>322</v>
      </c>
      <c r="E380" s="154">
        <v>377</v>
      </c>
      <c r="F380" s="154">
        <v>414</v>
      </c>
      <c r="G380" s="154">
        <v>288</v>
      </c>
      <c r="H380" s="154">
        <v>328</v>
      </c>
      <c r="I380" s="154">
        <v>449</v>
      </c>
      <c r="J380" s="154">
        <v>391</v>
      </c>
      <c r="K380" s="154">
        <v>263</v>
      </c>
      <c r="L380" s="154">
        <v>326</v>
      </c>
      <c r="M380" s="154">
        <v>231</v>
      </c>
    </row>
    <row r="381" spans="1:13" x14ac:dyDescent="0.25">
      <c r="A381" s="25" t="s">
        <v>46</v>
      </c>
      <c r="B381" s="154">
        <v>10</v>
      </c>
      <c r="C381" s="154">
        <v>7</v>
      </c>
      <c r="D381" s="154">
        <v>8</v>
      </c>
      <c r="E381" s="154">
        <v>9</v>
      </c>
      <c r="F381" s="154">
        <v>8</v>
      </c>
      <c r="G381" s="154">
        <v>7</v>
      </c>
      <c r="H381" s="154">
        <v>9</v>
      </c>
      <c r="I381" s="154">
        <v>11</v>
      </c>
      <c r="J381" s="154">
        <v>10</v>
      </c>
      <c r="K381" s="154">
        <v>6</v>
      </c>
      <c r="L381" s="154">
        <v>9</v>
      </c>
      <c r="M381" s="154">
        <v>6</v>
      </c>
    </row>
    <row r="382" spans="1:13" x14ac:dyDescent="0.25">
      <c r="A382" s="25" t="s">
        <v>47</v>
      </c>
      <c r="B382" s="155">
        <v>13</v>
      </c>
      <c r="C382" s="155">
        <v>12</v>
      </c>
      <c r="D382" s="155">
        <v>11</v>
      </c>
      <c r="E382" s="155">
        <v>11</v>
      </c>
      <c r="F382" s="155">
        <v>13</v>
      </c>
      <c r="G382" s="155">
        <v>12</v>
      </c>
      <c r="H382" s="155">
        <v>18</v>
      </c>
      <c r="I382" s="155">
        <v>26</v>
      </c>
      <c r="J382" s="155">
        <v>23</v>
      </c>
      <c r="K382" s="155">
        <v>13</v>
      </c>
      <c r="L382" s="155">
        <v>14</v>
      </c>
      <c r="M382" s="155">
        <v>14</v>
      </c>
    </row>
    <row r="383" spans="1:13" x14ac:dyDescent="0.25">
      <c r="A383" s="27" t="s">
        <v>5</v>
      </c>
      <c r="B383" s="152">
        <v>412</v>
      </c>
      <c r="C383" s="152">
        <v>352</v>
      </c>
      <c r="D383" s="152">
        <v>366</v>
      </c>
      <c r="E383" s="152">
        <v>424</v>
      </c>
      <c r="F383" s="152">
        <v>463</v>
      </c>
      <c r="G383" s="152">
        <v>326</v>
      </c>
      <c r="H383" s="152">
        <v>377</v>
      </c>
      <c r="I383" s="152">
        <v>522</v>
      </c>
      <c r="J383" s="152">
        <v>453</v>
      </c>
      <c r="K383" s="152">
        <v>303</v>
      </c>
      <c r="L383" s="152">
        <v>373</v>
      </c>
      <c r="M383" s="152">
        <v>268</v>
      </c>
    </row>
    <row r="384" spans="1:13" x14ac:dyDescent="0.25">
      <c r="A384" s="27"/>
    </row>
    <row r="385" spans="1:13" ht="15.75" thickBot="1" x14ac:dyDescent="0.3">
      <c r="A385" s="3"/>
    </row>
    <row r="386" spans="1:13" ht="15.75" thickBot="1" x14ac:dyDescent="0.3">
      <c r="A386" s="26" t="s">
        <v>53</v>
      </c>
      <c r="B386" s="184">
        <v>40544</v>
      </c>
      <c r="C386" s="182">
        <v>40585</v>
      </c>
      <c r="D386" s="182">
        <v>40612</v>
      </c>
      <c r="E386" s="182">
        <v>40644</v>
      </c>
      <c r="F386" s="182">
        <v>40674</v>
      </c>
      <c r="G386" s="182">
        <v>40705</v>
      </c>
      <c r="H386" s="182">
        <v>40725</v>
      </c>
      <c r="I386" s="182">
        <v>40766</v>
      </c>
      <c r="J386" s="182">
        <v>40797</v>
      </c>
      <c r="K386" s="182">
        <v>40827</v>
      </c>
      <c r="L386" s="182">
        <v>40858</v>
      </c>
      <c r="M386" s="183">
        <v>40888</v>
      </c>
    </row>
    <row r="387" spans="1:13" x14ac:dyDescent="0.25">
      <c r="A387" s="3" t="s">
        <v>44</v>
      </c>
      <c r="B387" s="154">
        <v>1263</v>
      </c>
      <c r="C387" s="154">
        <v>1709</v>
      </c>
      <c r="D387" s="154">
        <v>1445</v>
      </c>
      <c r="E387" s="157">
        <v>1337</v>
      </c>
      <c r="F387" s="154">
        <v>1369</v>
      </c>
      <c r="G387" s="157">
        <v>1466</v>
      </c>
      <c r="H387" s="157">
        <v>1332</v>
      </c>
      <c r="I387" s="157">
        <v>1884</v>
      </c>
      <c r="J387" s="157">
        <v>1413</v>
      </c>
      <c r="K387" s="157">
        <v>1203</v>
      </c>
      <c r="L387" s="157">
        <v>1422</v>
      </c>
      <c r="M387" s="154">
        <v>894</v>
      </c>
    </row>
    <row r="388" spans="1:13" x14ac:dyDescent="0.25">
      <c r="A388" s="3" t="s">
        <v>45</v>
      </c>
      <c r="B388" s="154">
        <v>10379</v>
      </c>
      <c r="C388" s="154">
        <v>12160</v>
      </c>
      <c r="D388" s="154">
        <v>12212</v>
      </c>
      <c r="E388" s="154">
        <v>10125</v>
      </c>
      <c r="F388" s="154">
        <v>11455</v>
      </c>
      <c r="G388" s="154">
        <v>12661</v>
      </c>
      <c r="H388" s="154">
        <v>10768</v>
      </c>
      <c r="I388" s="154">
        <v>14420</v>
      </c>
      <c r="J388" s="154">
        <v>11932</v>
      </c>
      <c r="K388" s="154">
        <v>10514</v>
      </c>
      <c r="L388" s="154">
        <v>10961</v>
      </c>
      <c r="M388" s="154">
        <v>8117</v>
      </c>
    </row>
    <row r="389" spans="1:13" x14ac:dyDescent="0.25">
      <c r="A389" s="25" t="s">
        <v>46</v>
      </c>
      <c r="B389" s="154">
        <v>182</v>
      </c>
      <c r="C389" s="154">
        <v>254</v>
      </c>
      <c r="D389" s="154">
        <v>234</v>
      </c>
      <c r="E389" s="154">
        <v>237</v>
      </c>
      <c r="F389" s="154">
        <v>194</v>
      </c>
      <c r="G389" s="154">
        <v>294</v>
      </c>
      <c r="H389" s="154">
        <v>219</v>
      </c>
      <c r="I389" s="154">
        <v>306</v>
      </c>
      <c r="J389" s="154">
        <v>239</v>
      </c>
      <c r="K389" s="154">
        <v>212</v>
      </c>
      <c r="L389" s="154">
        <v>224</v>
      </c>
      <c r="M389" s="154">
        <v>175</v>
      </c>
    </row>
    <row r="390" spans="1:13" x14ac:dyDescent="0.25">
      <c r="A390" s="25" t="s">
        <v>47</v>
      </c>
      <c r="B390" s="155">
        <v>457</v>
      </c>
      <c r="C390" s="155">
        <v>548</v>
      </c>
      <c r="D390" s="155">
        <v>493</v>
      </c>
      <c r="E390" s="154">
        <v>444</v>
      </c>
      <c r="F390" s="155">
        <v>440</v>
      </c>
      <c r="G390" s="154">
        <v>432</v>
      </c>
      <c r="H390" s="154">
        <v>350</v>
      </c>
      <c r="I390" s="154">
        <v>484</v>
      </c>
      <c r="J390" s="154">
        <v>433</v>
      </c>
      <c r="K390" s="154">
        <v>492</v>
      </c>
      <c r="L390" s="154">
        <v>549</v>
      </c>
      <c r="M390" s="155">
        <v>394</v>
      </c>
    </row>
    <row r="391" spans="1:13" x14ac:dyDescent="0.25">
      <c r="A391" s="26" t="s">
        <v>13</v>
      </c>
      <c r="B391" s="152">
        <v>12282</v>
      </c>
      <c r="C391" s="152">
        <v>14672</v>
      </c>
      <c r="D391" s="152">
        <v>14385</v>
      </c>
      <c r="E391" s="152">
        <v>12143</v>
      </c>
      <c r="F391" s="152">
        <v>13458</v>
      </c>
      <c r="G391" s="152">
        <v>14853</v>
      </c>
      <c r="H391" s="152">
        <v>12668</v>
      </c>
      <c r="I391" s="152">
        <v>17095</v>
      </c>
      <c r="J391" s="152">
        <v>14018</v>
      </c>
      <c r="K391" s="152">
        <v>12421</v>
      </c>
      <c r="L391" s="152">
        <v>13156</v>
      </c>
      <c r="M391" s="152">
        <v>9580</v>
      </c>
    </row>
    <row r="392" spans="1:13" ht="15.75" thickBot="1" x14ac:dyDescent="0.3">
      <c r="A392" s="26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</row>
    <row r="393" spans="1:13" ht="15.75" thickBot="1" x14ac:dyDescent="0.3">
      <c r="A393" s="196" t="s">
        <v>713</v>
      </c>
      <c r="B393" s="184">
        <v>40179</v>
      </c>
      <c r="C393" s="182">
        <v>40219</v>
      </c>
      <c r="D393" s="182">
        <v>40238</v>
      </c>
      <c r="E393" s="182">
        <v>40278</v>
      </c>
      <c r="F393" s="182">
        <v>40308</v>
      </c>
      <c r="G393" s="182">
        <v>40339</v>
      </c>
      <c r="H393" s="182">
        <v>40369</v>
      </c>
      <c r="I393" s="182">
        <v>40400</v>
      </c>
      <c r="J393" s="182">
        <v>40431</v>
      </c>
      <c r="K393" s="182">
        <v>40452</v>
      </c>
      <c r="L393" s="182">
        <v>40483</v>
      </c>
      <c r="M393" s="183">
        <v>40513</v>
      </c>
    </row>
    <row r="394" spans="1:13" x14ac:dyDescent="0.25">
      <c r="A394" s="26" t="s">
        <v>0</v>
      </c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</row>
    <row r="395" spans="1:13" x14ac:dyDescent="0.25">
      <c r="A395" s="3" t="s">
        <v>44</v>
      </c>
      <c r="B395" s="154">
        <v>878</v>
      </c>
      <c r="C395" s="154">
        <v>915</v>
      </c>
      <c r="D395" s="154">
        <v>883</v>
      </c>
      <c r="E395" s="154">
        <v>1015</v>
      </c>
      <c r="F395" s="154">
        <v>1472</v>
      </c>
      <c r="G395" s="154">
        <v>807</v>
      </c>
      <c r="H395" s="154">
        <v>804</v>
      </c>
      <c r="I395" s="154">
        <v>976</v>
      </c>
      <c r="J395" s="154">
        <v>910</v>
      </c>
      <c r="K395" s="154">
        <v>869</v>
      </c>
      <c r="L395" s="154">
        <v>1194</v>
      </c>
      <c r="M395" s="154">
        <v>823</v>
      </c>
    </row>
    <row r="396" spans="1:13" x14ac:dyDescent="0.25">
      <c r="A396" s="3" t="s">
        <v>45</v>
      </c>
      <c r="B396" s="154">
        <v>3810</v>
      </c>
      <c r="C396" s="154">
        <v>4665</v>
      </c>
      <c r="D396" s="154">
        <v>3983</v>
      </c>
      <c r="E396" s="154">
        <v>4500</v>
      </c>
      <c r="F396" s="154">
        <v>6488</v>
      </c>
      <c r="G396" s="154">
        <v>3806</v>
      </c>
      <c r="H396" s="154">
        <v>3609</v>
      </c>
      <c r="I396" s="154">
        <v>4344</v>
      </c>
      <c r="J396" s="154">
        <v>4127</v>
      </c>
      <c r="K396" s="154">
        <v>3742</v>
      </c>
      <c r="L396" s="154">
        <v>5625</v>
      </c>
      <c r="M396" s="154">
        <v>4110</v>
      </c>
    </row>
    <row r="397" spans="1:13" x14ac:dyDescent="0.25">
      <c r="A397" s="25" t="s">
        <v>46</v>
      </c>
      <c r="B397" s="154">
        <v>73</v>
      </c>
      <c r="C397" s="154">
        <v>91</v>
      </c>
      <c r="D397" s="154">
        <v>95</v>
      </c>
      <c r="E397" s="154">
        <v>90</v>
      </c>
      <c r="F397" s="154">
        <v>145</v>
      </c>
      <c r="G397" s="154">
        <v>84</v>
      </c>
      <c r="H397" s="154">
        <v>72</v>
      </c>
      <c r="I397" s="154">
        <v>107</v>
      </c>
      <c r="J397" s="154">
        <v>94</v>
      </c>
      <c r="K397" s="154">
        <v>110</v>
      </c>
      <c r="L397" s="154">
        <v>152</v>
      </c>
      <c r="M397" s="154">
        <v>98</v>
      </c>
    </row>
    <row r="398" spans="1:13" x14ac:dyDescent="0.25">
      <c r="A398" s="25" t="s">
        <v>47</v>
      </c>
      <c r="B398" s="90"/>
      <c r="C398" s="90"/>
      <c r="D398" s="90"/>
      <c r="E398" s="90"/>
      <c r="F398" s="90"/>
      <c r="G398" s="90"/>
      <c r="H398" s="90"/>
      <c r="I398" s="90"/>
      <c r="J398" s="90"/>
      <c r="K398" s="90">
        <v>0</v>
      </c>
      <c r="L398" s="90">
        <v>0</v>
      </c>
      <c r="M398" s="90">
        <v>0</v>
      </c>
    </row>
    <row r="399" spans="1:13" x14ac:dyDescent="0.25">
      <c r="A399" s="26" t="s">
        <v>48</v>
      </c>
      <c r="B399" s="152">
        <v>4761</v>
      </c>
      <c r="C399" s="152">
        <v>5671</v>
      </c>
      <c r="D399" s="152">
        <v>4961</v>
      </c>
      <c r="E399" s="152">
        <v>5605</v>
      </c>
      <c r="F399" s="152">
        <v>8105</v>
      </c>
      <c r="G399" s="152">
        <v>4697</v>
      </c>
      <c r="H399" s="152">
        <v>4484</v>
      </c>
      <c r="I399" s="152">
        <v>5427</v>
      </c>
      <c r="J399" s="152">
        <v>5130</v>
      </c>
      <c r="K399" s="152">
        <v>4722</v>
      </c>
      <c r="L399" s="152">
        <v>6971</v>
      </c>
      <c r="M399" s="152">
        <v>5031</v>
      </c>
    </row>
    <row r="400" spans="1:13" x14ac:dyDescent="0.25">
      <c r="A400" s="3"/>
      <c r="B400" s="77"/>
      <c r="C400" s="77"/>
      <c r="F400" s="109"/>
      <c r="G400" s="109"/>
      <c r="H400" s="109"/>
      <c r="I400" s="109"/>
      <c r="J400" s="109"/>
      <c r="K400" s="77"/>
      <c r="L400" s="77"/>
      <c r="M400" s="77"/>
    </row>
    <row r="401" spans="1:13" x14ac:dyDescent="0.25">
      <c r="A401" s="27" t="s">
        <v>1</v>
      </c>
      <c r="B401" s="77"/>
      <c r="C401" s="77"/>
      <c r="K401" s="77"/>
      <c r="L401" s="77"/>
      <c r="M401" s="77"/>
    </row>
    <row r="402" spans="1:13" x14ac:dyDescent="0.25">
      <c r="A402" s="3" t="s">
        <v>44</v>
      </c>
      <c r="B402" s="154">
        <v>65</v>
      </c>
      <c r="C402" s="154">
        <v>68</v>
      </c>
      <c r="D402" s="154">
        <v>86</v>
      </c>
      <c r="E402" s="154">
        <v>58</v>
      </c>
      <c r="F402" s="154">
        <v>100</v>
      </c>
      <c r="G402" s="154">
        <v>100</v>
      </c>
      <c r="H402" s="154">
        <v>70</v>
      </c>
      <c r="I402" s="154">
        <v>59</v>
      </c>
      <c r="J402" s="154">
        <v>95</v>
      </c>
      <c r="K402" s="154">
        <v>59</v>
      </c>
      <c r="L402" s="154">
        <v>76</v>
      </c>
      <c r="M402" s="154">
        <v>83</v>
      </c>
    </row>
    <row r="403" spans="1:13" x14ac:dyDescent="0.25">
      <c r="A403" s="3" t="s">
        <v>45</v>
      </c>
      <c r="B403" s="154">
        <v>2785</v>
      </c>
      <c r="C403" s="154">
        <v>2878</v>
      </c>
      <c r="D403" s="154">
        <v>2567</v>
      </c>
      <c r="E403" s="154">
        <v>2523</v>
      </c>
      <c r="F403" s="154">
        <v>4116</v>
      </c>
      <c r="G403" s="154">
        <v>3507</v>
      </c>
      <c r="H403" s="154">
        <v>2771</v>
      </c>
      <c r="I403" s="154">
        <v>2515</v>
      </c>
      <c r="J403" s="154">
        <v>2896</v>
      </c>
      <c r="K403" s="154">
        <v>2590</v>
      </c>
      <c r="L403" s="154">
        <v>2762</v>
      </c>
      <c r="M403" s="154">
        <v>2055</v>
      </c>
    </row>
    <row r="404" spans="1:13" x14ac:dyDescent="0.25">
      <c r="A404" s="25" t="s">
        <v>46</v>
      </c>
      <c r="B404" s="154">
        <v>11</v>
      </c>
      <c r="C404" s="154">
        <v>10</v>
      </c>
      <c r="D404" s="154">
        <v>9</v>
      </c>
      <c r="E404" s="154">
        <v>8</v>
      </c>
      <c r="F404" s="154">
        <v>12</v>
      </c>
      <c r="G404" s="154">
        <v>10</v>
      </c>
      <c r="H404" s="154">
        <v>8</v>
      </c>
      <c r="I404" s="154">
        <v>10</v>
      </c>
      <c r="J404" s="154">
        <v>13</v>
      </c>
      <c r="K404" s="154">
        <v>8</v>
      </c>
      <c r="L404" s="154">
        <v>10</v>
      </c>
      <c r="M404" s="154">
        <v>9</v>
      </c>
    </row>
    <row r="405" spans="1:13" x14ac:dyDescent="0.25">
      <c r="A405" s="25" t="s">
        <v>47</v>
      </c>
      <c r="B405" s="90"/>
      <c r="C405" s="90"/>
      <c r="D405" s="90"/>
      <c r="E405" s="90"/>
      <c r="F405" s="90"/>
      <c r="G405" s="156">
        <v>3.5999999999999997E-2</v>
      </c>
      <c r="H405" s="156">
        <v>3.7999999999999999E-2</v>
      </c>
      <c r="I405" s="156"/>
      <c r="J405" s="156"/>
      <c r="K405" s="156">
        <v>0</v>
      </c>
      <c r="L405" s="156">
        <v>0</v>
      </c>
      <c r="M405" s="156">
        <v>0</v>
      </c>
    </row>
    <row r="406" spans="1:13" x14ac:dyDescent="0.25">
      <c r="A406" s="26" t="s">
        <v>49</v>
      </c>
      <c r="B406" s="152">
        <v>2861</v>
      </c>
      <c r="C406" s="152">
        <v>2956</v>
      </c>
      <c r="D406" s="152">
        <v>2662</v>
      </c>
      <c r="E406" s="152">
        <v>2590</v>
      </c>
      <c r="F406" s="152">
        <v>4228</v>
      </c>
      <c r="G406" s="152">
        <v>3617</v>
      </c>
      <c r="H406" s="152">
        <v>2850</v>
      </c>
      <c r="I406" s="152">
        <v>2584</v>
      </c>
      <c r="J406" s="152">
        <v>3004</v>
      </c>
      <c r="K406" s="152">
        <v>2657</v>
      </c>
      <c r="L406" s="152">
        <v>2849</v>
      </c>
      <c r="M406" s="152">
        <v>2147</v>
      </c>
    </row>
    <row r="407" spans="1:13" x14ac:dyDescent="0.25">
      <c r="A407" s="26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x14ac:dyDescent="0.25">
      <c r="A408" s="26" t="s">
        <v>50</v>
      </c>
      <c r="B408" s="77"/>
      <c r="C408" s="77"/>
      <c r="D408" s="77"/>
      <c r="E408" s="77"/>
      <c r="F408" s="77"/>
      <c r="G408" s="168"/>
      <c r="H408" s="168"/>
      <c r="I408" s="168"/>
      <c r="J408" s="168"/>
      <c r="K408" s="77"/>
      <c r="L408" s="77"/>
      <c r="M408" s="77"/>
    </row>
    <row r="409" spans="1:13" x14ac:dyDescent="0.25">
      <c r="A409" s="3" t="s">
        <v>44</v>
      </c>
      <c r="B409" s="154">
        <v>111</v>
      </c>
      <c r="C409" s="154">
        <v>110</v>
      </c>
      <c r="D409" s="154">
        <v>95</v>
      </c>
      <c r="E409" s="154">
        <v>90</v>
      </c>
      <c r="F409" s="154">
        <v>138</v>
      </c>
      <c r="G409" s="154">
        <v>95</v>
      </c>
      <c r="H409" s="154">
        <v>78</v>
      </c>
      <c r="I409" s="154">
        <v>77</v>
      </c>
      <c r="J409" s="154">
        <v>71</v>
      </c>
      <c r="K409" s="154">
        <v>89</v>
      </c>
      <c r="L409" s="154">
        <v>76</v>
      </c>
      <c r="M409" s="154">
        <v>57</v>
      </c>
    </row>
    <row r="410" spans="1:13" x14ac:dyDescent="0.25">
      <c r="A410" s="3" t="s">
        <v>45</v>
      </c>
      <c r="B410" s="154">
        <v>973</v>
      </c>
      <c r="C410" s="154">
        <v>1069</v>
      </c>
      <c r="D410" s="154">
        <v>940</v>
      </c>
      <c r="E410" s="154">
        <v>1247</v>
      </c>
      <c r="F410" s="154">
        <v>1336</v>
      </c>
      <c r="G410" s="154">
        <v>1101</v>
      </c>
      <c r="H410" s="154">
        <v>953</v>
      </c>
      <c r="I410" s="154">
        <v>1112</v>
      </c>
      <c r="J410" s="154">
        <v>1224</v>
      </c>
      <c r="K410" s="154">
        <v>1157</v>
      </c>
      <c r="L410" s="154">
        <v>1110</v>
      </c>
      <c r="M410" s="154">
        <v>1005</v>
      </c>
    </row>
    <row r="411" spans="1:13" x14ac:dyDescent="0.25">
      <c r="A411" s="25" t="s">
        <v>46</v>
      </c>
      <c r="B411" s="154">
        <v>51</v>
      </c>
      <c r="C411" s="154">
        <v>66</v>
      </c>
      <c r="D411" s="154">
        <v>27</v>
      </c>
      <c r="E411" s="154">
        <v>31</v>
      </c>
      <c r="F411" s="154">
        <v>33</v>
      </c>
      <c r="G411" s="154">
        <v>26</v>
      </c>
      <c r="H411" s="154">
        <v>27</v>
      </c>
      <c r="I411" s="154">
        <v>32</v>
      </c>
      <c r="J411" s="154">
        <v>28</v>
      </c>
      <c r="K411" s="154">
        <v>33</v>
      </c>
      <c r="L411" s="154">
        <v>33</v>
      </c>
      <c r="M411" s="154">
        <v>32</v>
      </c>
    </row>
    <row r="412" spans="1:13" x14ac:dyDescent="0.25">
      <c r="A412" s="25" t="s">
        <v>47</v>
      </c>
      <c r="B412" s="155">
        <v>512</v>
      </c>
      <c r="C412" s="155">
        <v>461</v>
      </c>
      <c r="D412" s="155">
        <v>435</v>
      </c>
      <c r="E412" s="155">
        <v>379</v>
      </c>
      <c r="F412" s="155">
        <v>493</v>
      </c>
      <c r="G412" s="155">
        <v>443</v>
      </c>
      <c r="H412" s="155">
        <v>446</v>
      </c>
      <c r="I412" s="155">
        <v>484</v>
      </c>
      <c r="J412" s="155">
        <v>438</v>
      </c>
      <c r="K412" s="155">
        <v>433</v>
      </c>
      <c r="L412" s="155">
        <v>386</v>
      </c>
      <c r="M412" s="155">
        <v>338</v>
      </c>
    </row>
    <row r="413" spans="1:13" x14ac:dyDescent="0.25">
      <c r="A413" s="27" t="s">
        <v>4</v>
      </c>
      <c r="B413" s="152">
        <v>1646</v>
      </c>
      <c r="C413" s="152">
        <v>1706</v>
      </c>
      <c r="D413" s="152">
        <v>1497</v>
      </c>
      <c r="E413" s="152">
        <v>1748</v>
      </c>
      <c r="F413" s="152">
        <v>2000</v>
      </c>
      <c r="G413" s="152">
        <v>1665</v>
      </c>
      <c r="H413" s="152">
        <v>1504</v>
      </c>
      <c r="I413" s="152">
        <v>1704</v>
      </c>
      <c r="J413" s="152">
        <v>1761</v>
      </c>
      <c r="K413" s="152">
        <v>1712</v>
      </c>
      <c r="L413" s="152">
        <v>1606</v>
      </c>
      <c r="M413" s="152">
        <v>1433</v>
      </c>
    </row>
    <row r="414" spans="1:13" x14ac:dyDescent="0.25">
      <c r="A414" s="2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</row>
    <row r="415" spans="1:13" x14ac:dyDescent="0.25">
      <c r="A415" s="27" t="s">
        <v>2</v>
      </c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1:13" x14ac:dyDescent="0.25">
      <c r="A416" s="3" t="s">
        <v>44</v>
      </c>
      <c r="B416" s="154">
        <v>18</v>
      </c>
      <c r="C416" s="154">
        <v>17</v>
      </c>
      <c r="D416" s="154">
        <v>16</v>
      </c>
      <c r="E416" s="154">
        <v>14</v>
      </c>
      <c r="F416" s="154">
        <v>31</v>
      </c>
      <c r="G416" s="154">
        <v>15</v>
      </c>
      <c r="H416" s="154">
        <v>15</v>
      </c>
      <c r="I416" s="154">
        <v>16</v>
      </c>
      <c r="J416" s="154">
        <v>22</v>
      </c>
      <c r="K416" s="154">
        <v>14</v>
      </c>
      <c r="L416" s="154">
        <v>17</v>
      </c>
      <c r="M416" s="154">
        <v>18</v>
      </c>
    </row>
    <row r="417" spans="1:13" x14ac:dyDescent="0.25">
      <c r="A417" s="3" t="s">
        <v>45</v>
      </c>
      <c r="B417" s="154">
        <v>791</v>
      </c>
      <c r="C417" s="154">
        <v>902</v>
      </c>
      <c r="D417" s="154">
        <v>872</v>
      </c>
      <c r="E417" s="154">
        <v>817</v>
      </c>
      <c r="F417" s="154">
        <v>1250</v>
      </c>
      <c r="G417" s="154">
        <v>946</v>
      </c>
      <c r="H417" s="154">
        <v>802</v>
      </c>
      <c r="I417" s="154">
        <v>789</v>
      </c>
      <c r="J417" s="154">
        <v>902</v>
      </c>
      <c r="K417" s="154">
        <v>861</v>
      </c>
      <c r="L417" s="154">
        <v>930</v>
      </c>
      <c r="M417" s="154">
        <v>770</v>
      </c>
    </row>
    <row r="418" spans="1:13" x14ac:dyDescent="0.25">
      <c r="A418" s="25" t="s">
        <v>46</v>
      </c>
      <c r="B418" s="154">
        <v>12</v>
      </c>
      <c r="C418" s="154">
        <v>13</v>
      </c>
      <c r="D418" s="154">
        <v>19</v>
      </c>
      <c r="E418" s="154">
        <v>11</v>
      </c>
      <c r="F418" s="154">
        <v>25</v>
      </c>
      <c r="G418" s="154">
        <v>20</v>
      </c>
      <c r="H418" s="154">
        <v>15</v>
      </c>
      <c r="I418" s="154">
        <v>13</v>
      </c>
      <c r="J418" s="154">
        <v>27</v>
      </c>
      <c r="K418" s="154">
        <v>14</v>
      </c>
      <c r="L418" s="154">
        <v>17</v>
      </c>
      <c r="M418" s="154">
        <v>23</v>
      </c>
    </row>
    <row r="419" spans="1:13" x14ac:dyDescent="0.25">
      <c r="A419" s="25" t="s">
        <v>47</v>
      </c>
      <c r="B419" s="156">
        <v>3.1E-2</v>
      </c>
      <c r="C419" s="156">
        <v>5.3999999999999999E-2</v>
      </c>
      <c r="D419" s="156">
        <v>4.7E-2</v>
      </c>
      <c r="E419" s="156">
        <v>3.5999999999999997E-2</v>
      </c>
      <c r="F419" s="156">
        <v>0.04</v>
      </c>
      <c r="G419" s="156">
        <v>0.03</v>
      </c>
      <c r="H419" s="156">
        <v>0.04</v>
      </c>
      <c r="I419" s="156">
        <v>5.3999999999999999E-2</v>
      </c>
      <c r="J419" s="156">
        <v>6.8000000000000005E-2</v>
      </c>
      <c r="K419" s="156">
        <v>0.17100000000000001</v>
      </c>
      <c r="L419" s="156">
        <v>0.156</v>
      </c>
      <c r="M419" s="156">
        <v>0.66600000000000004</v>
      </c>
    </row>
    <row r="420" spans="1:13" x14ac:dyDescent="0.25">
      <c r="A420" s="26" t="s">
        <v>51</v>
      </c>
      <c r="B420" s="152">
        <v>820</v>
      </c>
      <c r="C420" s="152">
        <v>931</v>
      </c>
      <c r="D420" s="152">
        <v>907</v>
      </c>
      <c r="E420" s="152">
        <v>842</v>
      </c>
      <c r="F420" s="152">
        <v>1306</v>
      </c>
      <c r="G420" s="152">
        <v>981</v>
      </c>
      <c r="H420" s="152">
        <v>833</v>
      </c>
      <c r="I420" s="152">
        <v>818</v>
      </c>
      <c r="J420" s="152">
        <v>951</v>
      </c>
      <c r="K420" s="152">
        <v>889</v>
      </c>
      <c r="L420" s="152">
        <v>964</v>
      </c>
      <c r="M420" s="152">
        <v>811</v>
      </c>
    </row>
    <row r="421" spans="1:13" x14ac:dyDescent="0.25">
      <c r="A421" s="26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</row>
    <row r="422" spans="1:13" x14ac:dyDescent="0.25">
      <c r="A422" s="26" t="s">
        <v>3</v>
      </c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</row>
    <row r="423" spans="1:13" x14ac:dyDescent="0.25">
      <c r="A423" s="3" t="s">
        <v>44</v>
      </c>
      <c r="B423" s="154">
        <v>213</v>
      </c>
      <c r="C423" s="154">
        <v>216</v>
      </c>
      <c r="D423" s="154">
        <v>178</v>
      </c>
      <c r="E423" s="154">
        <v>207</v>
      </c>
      <c r="F423" s="154">
        <v>187</v>
      </c>
      <c r="G423" s="154">
        <v>229</v>
      </c>
      <c r="H423" s="154">
        <v>212</v>
      </c>
      <c r="I423" s="154">
        <v>232</v>
      </c>
      <c r="J423" s="154">
        <v>268</v>
      </c>
      <c r="K423" s="154">
        <v>274</v>
      </c>
      <c r="L423" s="154">
        <v>311</v>
      </c>
      <c r="M423" s="154">
        <v>197</v>
      </c>
    </row>
    <row r="424" spans="1:13" x14ac:dyDescent="0.25">
      <c r="A424" s="3" t="s">
        <v>45</v>
      </c>
      <c r="B424" s="154">
        <v>535</v>
      </c>
      <c r="C424" s="154">
        <v>668</v>
      </c>
      <c r="D424" s="154">
        <v>491</v>
      </c>
      <c r="E424" s="154">
        <v>659</v>
      </c>
      <c r="F424" s="154">
        <v>520</v>
      </c>
      <c r="G424" s="154">
        <v>665</v>
      </c>
      <c r="H424" s="154">
        <v>620</v>
      </c>
      <c r="I424" s="154">
        <v>701</v>
      </c>
      <c r="J424" s="154">
        <v>702</v>
      </c>
      <c r="K424" s="154">
        <v>799</v>
      </c>
      <c r="L424" s="154">
        <v>907</v>
      </c>
      <c r="M424" s="154">
        <v>606</v>
      </c>
    </row>
    <row r="425" spans="1:13" x14ac:dyDescent="0.25">
      <c r="A425" s="25" t="s">
        <v>46</v>
      </c>
      <c r="B425" s="154">
        <v>23</v>
      </c>
      <c r="C425" s="154">
        <v>30</v>
      </c>
      <c r="D425" s="154">
        <v>20</v>
      </c>
      <c r="E425" s="154">
        <v>26</v>
      </c>
      <c r="F425" s="154">
        <v>21</v>
      </c>
      <c r="G425" s="154">
        <v>33</v>
      </c>
      <c r="H425" s="154">
        <v>23</v>
      </c>
      <c r="I425" s="154">
        <v>27</v>
      </c>
      <c r="J425" s="154">
        <v>26</v>
      </c>
      <c r="K425" s="154">
        <v>36</v>
      </c>
      <c r="L425" s="154">
        <v>41</v>
      </c>
      <c r="M425" s="154">
        <v>28</v>
      </c>
    </row>
    <row r="426" spans="1:13" x14ac:dyDescent="0.25">
      <c r="A426" s="25" t="s">
        <v>47</v>
      </c>
      <c r="B426" s="156">
        <v>0.193</v>
      </c>
      <c r="C426" s="156">
        <v>6.8000000000000005E-2</v>
      </c>
      <c r="D426" s="167">
        <v>3</v>
      </c>
      <c r="E426" s="167">
        <v>2.5</v>
      </c>
      <c r="F426" s="167">
        <v>2.8</v>
      </c>
      <c r="G426" s="167">
        <v>2.8580000000000001</v>
      </c>
      <c r="H426" s="167">
        <v>3</v>
      </c>
      <c r="I426" s="167">
        <v>3</v>
      </c>
      <c r="J426" s="167">
        <v>3.9</v>
      </c>
      <c r="K426" s="167">
        <v>3</v>
      </c>
      <c r="L426" s="167">
        <v>4.0999999999999996</v>
      </c>
      <c r="M426" s="167">
        <v>5</v>
      </c>
    </row>
    <row r="427" spans="1:13" x14ac:dyDescent="0.25">
      <c r="A427" s="26" t="s">
        <v>670</v>
      </c>
      <c r="B427" s="152">
        <v>771</v>
      </c>
      <c r="C427" s="152">
        <v>913</v>
      </c>
      <c r="D427" s="152">
        <v>692</v>
      </c>
      <c r="E427" s="152">
        <v>894</v>
      </c>
      <c r="F427" s="152">
        <v>731</v>
      </c>
      <c r="G427" s="152">
        <v>929</v>
      </c>
      <c r="H427" s="152">
        <v>859</v>
      </c>
      <c r="I427" s="152">
        <v>964</v>
      </c>
      <c r="J427" s="152">
        <v>1000</v>
      </c>
      <c r="K427" s="152">
        <v>1113</v>
      </c>
      <c r="L427" s="152">
        <v>1263</v>
      </c>
      <c r="M427" s="152">
        <v>836</v>
      </c>
    </row>
    <row r="428" spans="1:13" x14ac:dyDescent="0.25">
      <c r="A428" s="26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</row>
    <row r="429" spans="1:13" x14ac:dyDescent="0.25">
      <c r="A429" s="26" t="s">
        <v>52</v>
      </c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</row>
    <row r="430" spans="1:13" x14ac:dyDescent="0.25">
      <c r="A430" s="3" t="s">
        <v>44</v>
      </c>
      <c r="B430" s="154">
        <v>33</v>
      </c>
      <c r="C430" s="154">
        <v>29</v>
      </c>
      <c r="D430" s="154">
        <v>30</v>
      </c>
      <c r="E430" s="154">
        <v>25</v>
      </c>
      <c r="F430" s="154">
        <v>45</v>
      </c>
      <c r="G430" s="154">
        <v>27</v>
      </c>
      <c r="H430" s="154">
        <v>26</v>
      </c>
      <c r="I430" s="154">
        <v>21</v>
      </c>
      <c r="J430" s="154">
        <v>27</v>
      </c>
      <c r="K430" s="154">
        <v>39</v>
      </c>
      <c r="L430" s="154">
        <v>43</v>
      </c>
      <c r="M430" s="154">
        <v>24</v>
      </c>
    </row>
    <row r="431" spans="1:13" x14ac:dyDescent="0.25">
      <c r="A431" s="3" t="s">
        <v>45</v>
      </c>
      <c r="B431" s="154">
        <v>307</v>
      </c>
      <c r="C431" s="154">
        <v>294</v>
      </c>
      <c r="D431" s="154">
        <v>251</v>
      </c>
      <c r="E431" s="154">
        <v>222</v>
      </c>
      <c r="F431" s="154">
        <v>331</v>
      </c>
      <c r="G431" s="154">
        <v>231</v>
      </c>
      <c r="H431" s="154">
        <v>257</v>
      </c>
      <c r="I431" s="154">
        <v>190</v>
      </c>
      <c r="J431" s="154">
        <v>203</v>
      </c>
      <c r="K431" s="154">
        <v>294</v>
      </c>
      <c r="L431" s="154">
        <v>434</v>
      </c>
      <c r="M431" s="154">
        <v>232</v>
      </c>
    </row>
    <row r="432" spans="1:13" x14ac:dyDescent="0.25">
      <c r="A432" s="25" t="s">
        <v>46</v>
      </c>
      <c r="B432" s="154">
        <v>10</v>
      </c>
      <c r="C432" s="154">
        <v>10</v>
      </c>
      <c r="D432" s="154">
        <v>7</v>
      </c>
      <c r="E432" s="154">
        <v>6</v>
      </c>
      <c r="F432" s="154">
        <v>11</v>
      </c>
      <c r="G432" s="154">
        <v>8</v>
      </c>
      <c r="H432" s="154">
        <v>8</v>
      </c>
      <c r="I432" s="154">
        <v>6</v>
      </c>
      <c r="J432" s="154">
        <v>7</v>
      </c>
      <c r="K432" s="154">
        <v>8</v>
      </c>
      <c r="L432" s="154">
        <v>10</v>
      </c>
      <c r="M432" s="154">
        <v>7</v>
      </c>
    </row>
    <row r="433" spans="1:13" x14ac:dyDescent="0.25">
      <c r="A433" s="25" t="s">
        <v>47</v>
      </c>
      <c r="B433" s="155">
        <v>4</v>
      </c>
      <c r="C433" s="155">
        <v>5</v>
      </c>
      <c r="D433" s="155">
        <v>8</v>
      </c>
      <c r="E433" s="155">
        <v>6</v>
      </c>
      <c r="F433" s="155">
        <v>11</v>
      </c>
      <c r="G433" s="155">
        <v>7</v>
      </c>
      <c r="H433" s="155">
        <v>9</v>
      </c>
      <c r="I433" s="155">
        <v>8</v>
      </c>
      <c r="J433" s="155">
        <v>9</v>
      </c>
      <c r="K433" s="155">
        <v>11</v>
      </c>
      <c r="L433" s="155">
        <v>13</v>
      </c>
      <c r="M433" s="155">
        <v>7</v>
      </c>
    </row>
    <row r="434" spans="1:13" x14ac:dyDescent="0.25">
      <c r="A434" s="27" t="s">
        <v>5</v>
      </c>
      <c r="B434" s="152">
        <v>355</v>
      </c>
      <c r="C434" s="152">
        <v>338</v>
      </c>
      <c r="D434" s="152">
        <v>296</v>
      </c>
      <c r="E434" s="152">
        <v>260</v>
      </c>
      <c r="F434" s="152">
        <v>398</v>
      </c>
      <c r="G434" s="152">
        <v>273</v>
      </c>
      <c r="H434" s="152">
        <v>300</v>
      </c>
      <c r="I434" s="152">
        <v>226</v>
      </c>
      <c r="J434" s="152">
        <v>246</v>
      </c>
      <c r="K434" s="152">
        <v>351</v>
      </c>
      <c r="L434" s="152">
        <v>500</v>
      </c>
      <c r="M434" s="152">
        <v>270</v>
      </c>
    </row>
    <row r="435" spans="1:13" x14ac:dyDescent="0.25">
      <c r="A435" s="27"/>
    </row>
    <row r="436" spans="1:13" ht="15.75" thickBot="1" x14ac:dyDescent="0.3">
      <c r="A436" s="3"/>
    </row>
    <row r="437" spans="1:13" ht="15.75" thickBot="1" x14ac:dyDescent="0.3">
      <c r="A437" s="26" t="s">
        <v>53</v>
      </c>
      <c r="B437" s="184">
        <v>40179</v>
      </c>
      <c r="C437" s="182">
        <v>40219</v>
      </c>
      <c r="D437" s="182">
        <v>40238</v>
      </c>
      <c r="E437" s="182">
        <v>40278</v>
      </c>
      <c r="F437" s="182">
        <v>40308</v>
      </c>
      <c r="G437" s="182">
        <v>40339</v>
      </c>
      <c r="H437" s="182">
        <v>40369</v>
      </c>
      <c r="I437" s="182">
        <v>40400</v>
      </c>
      <c r="J437" s="182">
        <v>40431</v>
      </c>
      <c r="K437" s="182">
        <v>40452</v>
      </c>
      <c r="L437" s="182">
        <v>40483</v>
      </c>
      <c r="M437" s="183">
        <v>40513</v>
      </c>
    </row>
    <row r="438" spans="1:13" x14ac:dyDescent="0.25">
      <c r="A438" s="3" t="s">
        <v>44</v>
      </c>
      <c r="B438" s="157">
        <v>1317</v>
      </c>
      <c r="C438" s="157">
        <v>1354</v>
      </c>
      <c r="D438" s="157">
        <v>1288</v>
      </c>
      <c r="E438" s="157">
        <v>1409</v>
      </c>
      <c r="F438" s="157">
        <v>1974</v>
      </c>
      <c r="G438" s="157">
        <v>1273</v>
      </c>
      <c r="H438" s="157">
        <v>1206</v>
      </c>
      <c r="I438" s="157">
        <v>1380</v>
      </c>
      <c r="J438" s="157">
        <v>1392</v>
      </c>
      <c r="K438" s="157">
        <v>1344</v>
      </c>
      <c r="L438" s="157">
        <v>1717</v>
      </c>
      <c r="M438" s="157">
        <v>1203</v>
      </c>
    </row>
    <row r="439" spans="1:13" x14ac:dyDescent="0.25">
      <c r="A439" s="3" t="s">
        <v>45</v>
      </c>
      <c r="B439" s="154">
        <v>9201</v>
      </c>
      <c r="C439" s="154">
        <v>10476</v>
      </c>
      <c r="D439" s="154">
        <v>9105</v>
      </c>
      <c r="E439" s="154">
        <v>9970</v>
      </c>
      <c r="F439" s="154">
        <v>14041</v>
      </c>
      <c r="G439" s="154">
        <v>10256</v>
      </c>
      <c r="H439" s="154">
        <v>9012</v>
      </c>
      <c r="I439" s="154">
        <v>9652</v>
      </c>
      <c r="J439" s="154">
        <v>10054</v>
      </c>
      <c r="K439" s="154">
        <v>9444</v>
      </c>
      <c r="L439" s="154">
        <v>11769</v>
      </c>
      <c r="M439" s="154">
        <v>8777</v>
      </c>
    </row>
    <row r="440" spans="1:13" x14ac:dyDescent="0.25">
      <c r="A440" s="25" t="s">
        <v>46</v>
      </c>
      <c r="B440" s="154">
        <v>179</v>
      </c>
      <c r="C440" s="154">
        <v>218</v>
      </c>
      <c r="D440" s="154">
        <v>177</v>
      </c>
      <c r="E440" s="154">
        <v>172</v>
      </c>
      <c r="F440" s="154">
        <v>246</v>
      </c>
      <c r="G440" s="154">
        <v>181</v>
      </c>
      <c r="H440" s="154">
        <v>153</v>
      </c>
      <c r="I440" s="154">
        <v>196</v>
      </c>
      <c r="J440" s="154">
        <v>195</v>
      </c>
      <c r="K440" s="154">
        <v>209</v>
      </c>
      <c r="L440" s="154">
        <v>263</v>
      </c>
      <c r="M440" s="154">
        <v>196</v>
      </c>
    </row>
    <row r="441" spans="1:13" x14ac:dyDescent="0.25">
      <c r="A441" s="25" t="s">
        <v>47</v>
      </c>
      <c r="B441" s="154">
        <v>516</v>
      </c>
      <c r="C441" s="154">
        <v>467</v>
      </c>
      <c r="D441" s="154">
        <v>446</v>
      </c>
      <c r="E441" s="154">
        <v>388</v>
      </c>
      <c r="F441" s="154">
        <v>507</v>
      </c>
      <c r="G441" s="154">
        <v>452</v>
      </c>
      <c r="H441" s="154">
        <v>459</v>
      </c>
      <c r="I441" s="154">
        <v>495</v>
      </c>
      <c r="J441" s="154">
        <v>450</v>
      </c>
      <c r="K441" s="154">
        <v>447</v>
      </c>
      <c r="L441" s="154">
        <v>403</v>
      </c>
      <c r="M441" s="154">
        <v>351</v>
      </c>
    </row>
    <row r="442" spans="1:13" x14ac:dyDescent="0.25">
      <c r="A442" s="26" t="s">
        <v>13</v>
      </c>
      <c r="B442" s="152">
        <v>11213</v>
      </c>
      <c r="C442" s="152">
        <v>12515</v>
      </c>
      <c r="D442" s="152">
        <v>11016</v>
      </c>
      <c r="E442" s="152">
        <v>11939</v>
      </c>
      <c r="F442" s="152">
        <v>16768</v>
      </c>
      <c r="G442" s="152">
        <v>12162</v>
      </c>
      <c r="H442" s="152">
        <v>10829</v>
      </c>
      <c r="I442" s="152">
        <v>11722</v>
      </c>
      <c r="J442" s="152">
        <v>12092</v>
      </c>
      <c r="K442" s="152">
        <v>11445</v>
      </c>
      <c r="L442" s="152">
        <v>14152</v>
      </c>
      <c r="M442" s="152">
        <v>10528</v>
      </c>
    </row>
    <row r="443" spans="1:13" ht="15.75" x14ac:dyDescent="0.25">
      <c r="A443" s="179">
        <v>2009</v>
      </c>
      <c r="B443" s="325" t="s">
        <v>671</v>
      </c>
      <c r="C443" s="325"/>
      <c r="D443" s="325"/>
      <c r="E443" s="325"/>
      <c r="F443" s="325"/>
      <c r="G443" s="325"/>
      <c r="H443" s="325"/>
      <c r="I443" s="325"/>
      <c r="J443" s="325"/>
      <c r="K443" s="325"/>
      <c r="L443" s="325"/>
      <c r="M443" s="325"/>
    </row>
    <row r="444" spans="1:13" ht="15.75" thickBot="1" x14ac:dyDescent="0.3">
      <c r="A444" s="3"/>
    </row>
    <row r="445" spans="1:13" ht="15.75" thickBot="1" x14ac:dyDescent="0.3">
      <c r="A445" s="26" t="s">
        <v>0</v>
      </c>
      <c r="B445" s="184">
        <v>39814</v>
      </c>
      <c r="C445" s="182">
        <v>39845</v>
      </c>
      <c r="D445" s="182">
        <v>39873</v>
      </c>
      <c r="E445" s="182">
        <v>39904</v>
      </c>
      <c r="F445" s="182">
        <v>39934</v>
      </c>
      <c r="G445" s="182">
        <v>39965</v>
      </c>
      <c r="H445" s="182">
        <v>39995</v>
      </c>
      <c r="I445" s="182">
        <v>40026</v>
      </c>
      <c r="J445" s="182">
        <v>40057</v>
      </c>
      <c r="K445" s="182">
        <v>40087</v>
      </c>
      <c r="L445" s="182">
        <v>40126</v>
      </c>
      <c r="M445" s="183">
        <v>40148</v>
      </c>
    </row>
    <row r="446" spans="1:13" x14ac:dyDescent="0.25">
      <c r="A446" s="3" t="s">
        <v>44</v>
      </c>
      <c r="B446" s="159">
        <v>866</v>
      </c>
      <c r="C446" s="159">
        <v>910</v>
      </c>
      <c r="D446" s="159">
        <v>800</v>
      </c>
      <c r="E446" s="159">
        <v>707</v>
      </c>
      <c r="F446" s="159">
        <v>1083</v>
      </c>
      <c r="G446" s="159">
        <v>1089</v>
      </c>
      <c r="H446" s="159">
        <v>760</v>
      </c>
      <c r="I446" s="159">
        <v>922</v>
      </c>
      <c r="J446" s="159">
        <v>809</v>
      </c>
      <c r="K446" s="159">
        <v>746</v>
      </c>
      <c r="L446" s="159">
        <v>950</v>
      </c>
      <c r="M446" s="154">
        <v>714</v>
      </c>
    </row>
    <row r="447" spans="1:13" x14ac:dyDescent="0.25">
      <c r="A447" s="3" t="s">
        <v>45</v>
      </c>
      <c r="B447" s="160">
        <v>2619</v>
      </c>
      <c r="C447" s="160">
        <v>3150</v>
      </c>
      <c r="D447" s="160">
        <v>2939</v>
      </c>
      <c r="E447" s="160">
        <v>2551</v>
      </c>
      <c r="F447" s="160">
        <v>3549</v>
      </c>
      <c r="G447" s="160">
        <v>3888</v>
      </c>
      <c r="H447" s="160">
        <v>3325</v>
      </c>
      <c r="I447" s="160">
        <v>3742</v>
      </c>
      <c r="J447" s="160">
        <v>3493</v>
      </c>
      <c r="K447" s="160">
        <v>3666</v>
      </c>
      <c r="L447" s="160">
        <v>3767</v>
      </c>
      <c r="M447" s="154">
        <v>3108</v>
      </c>
    </row>
    <row r="448" spans="1:13" x14ac:dyDescent="0.25">
      <c r="A448" s="25" t="s">
        <v>46</v>
      </c>
      <c r="B448" s="159">
        <v>92</v>
      </c>
      <c r="C448" s="159">
        <v>83</v>
      </c>
      <c r="D448" s="159">
        <v>87</v>
      </c>
      <c r="E448" s="159">
        <v>63</v>
      </c>
      <c r="F448" s="159">
        <v>91</v>
      </c>
      <c r="G448" s="159">
        <v>130</v>
      </c>
      <c r="H448" s="159">
        <v>84</v>
      </c>
      <c r="I448" s="159">
        <v>73</v>
      </c>
      <c r="J448" s="159">
        <v>71</v>
      </c>
      <c r="K448" s="159">
        <v>60</v>
      </c>
      <c r="L448" s="159">
        <v>69</v>
      </c>
      <c r="M448" s="154">
        <v>64</v>
      </c>
    </row>
    <row r="449" spans="1:13" x14ac:dyDescent="0.25">
      <c r="A449" s="25" t="s">
        <v>47</v>
      </c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</row>
    <row r="450" spans="1:13" x14ac:dyDescent="0.25">
      <c r="A450" s="26" t="s">
        <v>48</v>
      </c>
      <c r="B450" s="181">
        <v>3577</v>
      </c>
      <c r="C450" s="181">
        <v>4143</v>
      </c>
      <c r="D450" s="181">
        <v>3825</v>
      </c>
      <c r="E450" s="181">
        <v>3321</v>
      </c>
      <c r="F450" s="181">
        <v>4723</v>
      </c>
      <c r="G450" s="181">
        <v>5107</v>
      </c>
      <c r="H450" s="181">
        <v>4168</v>
      </c>
      <c r="I450" s="181">
        <v>4738</v>
      </c>
      <c r="J450" s="181">
        <v>4373</v>
      </c>
      <c r="K450" s="181">
        <v>4472</v>
      </c>
      <c r="L450" s="181">
        <v>4786</v>
      </c>
      <c r="M450" s="152">
        <v>3886</v>
      </c>
    </row>
    <row r="451" spans="1:13" x14ac:dyDescent="0.25">
      <c r="A451" s="3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</row>
    <row r="452" spans="1:13" x14ac:dyDescent="0.25">
      <c r="A452" s="27" t="s">
        <v>1</v>
      </c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</row>
    <row r="453" spans="1:13" x14ac:dyDescent="0.25">
      <c r="A453" s="3" t="s">
        <v>44</v>
      </c>
      <c r="B453" s="161">
        <v>83</v>
      </c>
      <c r="C453" s="161">
        <v>99</v>
      </c>
      <c r="D453" s="161">
        <v>157</v>
      </c>
      <c r="E453" s="161">
        <v>69</v>
      </c>
      <c r="F453" s="161">
        <v>70</v>
      </c>
      <c r="G453" s="161">
        <v>114</v>
      </c>
      <c r="H453" s="161">
        <v>65</v>
      </c>
      <c r="I453" s="161">
        <v>64</v>
      </c>
      <c r="J453" s="161">
        <v>105</v>
      </c>
      <c r="K453" s="161">
        <v>64</v>
      </c>
      <c r="L453" s="161">
        <v>55</v>
      </c>
      <c r="M453" s="154">
        <v>81</v>
      </c>
    </row>
    <row r="454" spans="1:13" x14ac:dyDescent="0.25">
      <c r="A454" s="3" t="s">
        <v>45</v>
      </c>
      <c r="B454" s="164">
        <v>2892</v>
      </c>
      <c r="C454" s="164">
        <v>3327</v>
      </c>
      <c r="D454" s="164">
        <v>3959</v>
      </c>
      <c r="E454" s="164">
        <v>2969</v>
      </c>
      <c r="F454" s="164">
        <v>2918</v>
      </c>
      <c r="G454" s="164">
        <v>2801</v>
      </c>
      <c r="H454" s="164">
        <v>2460</v>
      </c>
      <c r="I454" s="164">
        <v>2379</v>
      </c>
      <c r="J454" s="164">
        <v>2878</v>
      </c>
      <c r="K454" s="164">
        <v>2752</v>
      </c>
      <c r="L454" s="164">
        <v>2415</v>
      </c>
      <c r="M454" s="154">
        <v>2149</v>
      </c>
    </row>
    <row r="455" spans="1:13" x14ac:dyDescent="0.25">
      <c r="A455" s="25" t="s">
        <v>46</v>
      </c>
      <c r="B455" s="161">
        <v>10</v>
      </c>
      <c r="C455" s="161">
        <v>10</v>
      </c>
      <c r="D455" s="161">
        <v>10</v>
      </c>
      <c r="E455" s="161">
        <v>7</v>
      </c>
      <c r="F455" s="161">
        <v>8</v>
      </c>
      <c r="G455" s="161">
        <v>11</v>
      </c>
      <c r="H455" s="161">
        <v>7</v>
      </c>
      <c r="I455" s="161">
        <v>9</v>
      </c>
      <c r="J455" s="161">
        <v>7</v>
      </c>
      <c r="K455" s="161">
        <v>7</v>
      </c>
      <c r="L455" s="161">
        <v>9</v>
      </c>
      <c r="M455" s="154">
        <v>7</v>
      </c>
    </row>
    <row r="456" spans="1:13" x14ac:dyDescent="0.25">
      <c r="A456" s="25" t="s">
        <v>47</v>
      </c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90"/>
    </row>
    <row r="457" spans="1:13" x14ac:dyDescent="0.25">
      <c r="A457" s="26" t="s">
        <v>49</v>
      </c>
      <c r="B457" s="181">
        <v>2985</v>
      </c>
      <c r="C457" s="181">
        <v>3436</v>
      </c>
      <c r="D457" s="181">
        <v>4126</v>
      </c>
      <c r="E457" s="181">
        <v>3045</v>
      </c>
      <c r="F457" s="181">
        <v>2996</v>
      </c>
      <c r="G457" s="181">
        <v>2926</v>
      </c>
      <c r="H457" s="181">
        <v>2532</v>
      </c>
      <c r="I457" s="181">
        <v>2452</v>
      </c>
      <c r="J457" s="181">
        <v>2990</v>
      </c>
      <c r="K457" s="181">
        <v>2824</v>
      </c>
      <c r="L457" s="181">
        <v>2479</v>
      </c>
      <c r="M457" s="152">
        <v>2237</v>
      </c>
    </row>
    <row r="458" spans="1:13" x14ac:dyDescent="0.25">
      <c r="A458" s="26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163"/>
      <c r="M458" s="77"/>
    </row>
    <row r="459" spans="1:13" x14ac:dyDescent="0.25">
      <c r="A459" s="26" t="s">
        <v>50</v>
      </c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163"/>
      <c r="M459" s="77"/>
    </row>
    <row r="460" spans="1:13" x14ac:dyDescent="0.25">
      <c r="A460" s="3" t="s">
        <v>44</v>
      </c>
      <c r="B460" s="161">
        <v>129</v>
      </c>
      <c r="C460" s="161">
        <v>121</v>
      </c>
      <c r="D460" s="161">
        <v>112</v>
      </c>
      <c r="E460" s="161">
        <v>102</v>
      </c>
      <c r="F460" s="161">
        <v>119</v>
      </c>
      <c r="G460" s="161">
        <v>109</v>
      </c>
      <c r="H460" s="161">
        <v>113</v>
      </c>
      <c r="I460" s="161">
        <v>120</v>
      </c>
      <c r="J460" s="161">
        <v>117</v>
      </c>
      <c r="K460" s="161">
        <v>124</v>
      </c>
      <c r="L460" s="161">
        <v>99</v>
      </c>
      <c r="M460" s="154">
        <v>96</v>
      </c>
    </row>
    <row r="461" spans="1:13" x14ac:dyDescent="0.25">
      <c r="A461" s="3" t="s">
        <v>45</v>
      </c>
      <c r="B461" s="161">
        <v>802</v>
      </c>
      <c r="C461" s="161">
        <v>840</v>
      </c>
      <c r="D461" s="161">
        <v>750</v>
      </c>
      <c r="E461" s="161">
        <v>707</v>
      </c>
      <c r="F461" s="161">
        <v>795</v>
      </c>
      <c r="G461" s="161">
        <v>843</v>
      </c>
      <c r="H461" s="161">
        <v>851</v>
      </c>
      <c r="I461" s="161">
        <v>882</v>
      </c>
      <c r="J461" s="161">
        <v>932</v>
      </c>
      <c r="K461" s="161">
        <v>982</v>
      </c>
      <c r="L461" s="161">
        <v>946</v>
      </c>
      <c r="M461" s="154">
        <v>908</v>
      </c>
    </row>
    <row r="462" spans="1:13" x14ac:dyDescent="0.25">
      <c r="A462" s="25" t="s">
        <v>46</v>
      </c>
      <c r="B462" s="161">
        <v>26</v>
      </c>
      <c r="C462" s="161">
        <v>30</v>
      </c>
      <c r="D462" s="161">
        <v>22</v>
      </c>
      <c r="E462" s="161">
        <v>27</v>
      </c>
      <c r="F462" s="161">
        <v>28</v>
      </c>
      <c r="G462" s="161">
        <v>32</v>
      </c>
      <c r="H462" s="161">
        <v>27</v>
      </c>
      <c r="I462" s="161">
        <v>30</v>
      </c>
      <c r="J462" s="161">
        <v>29</v>
      </c>
      <c r="K462" s="161">
        <v>67</v>
      </c>
      <c r="L462" s="161">
        <v>51</v>
      </c>
      <c r="M462" s="154">
        <v>44</v>
      </c>
    </row>
    <row r="463" spans="1:13" x14ac:dyDescent="0.25">
      <c r="A463" s="25" t="s">
        <v>47</v>
      </c>
      <c r="B463" s="161">
        <v>553</v>
      </c>
      <c r="C463" s="161">
        <v>631</v>
      </c>
      <c r="D463" s="161">
        <v>569</v>
      </c>
      <c r="E463" s="161">
        <v>481</v>
      </c>
      <c r="F463" s="161">
        <v>466</v>
      </c>
      <c r="G463" s="161">
        <v>476</v>
      </c>
      <c r="H463" s="161">
        <v>429</v>
      </c>
      <c r="I463" s="161">
        <v>437</v>
      </c>
      <c r="J463" s="161">
        <v>486</v>
      </c>
      <c r="K463" s="161">
        <v>553</v>
      </c>
      <c r="L463" s="161">
        <v>417</v>
      </c>
      <c r="M463" s="155">
        <v>399</v>
      </c>
    </row>
    <row r="464" spans="1:13" x14ac:dyDescent="0.25">
      <c r="A464" s="27" t="s">
        <v>4</v>
      </c>
      <c r="B464" s="181">
        <v>1510</v>
      </c>
      <c r="C464" s="181">
        <v>1621</v>
      </c>
      <c r="D464" s="181">
        <v>1452</v>
      </c>
      <c r="E464" s="181">
        <v>1318</v>
      </c>
      <c r="F464" s="181">
        <v>1407</v>
      </c>
      <c r="G464" s="181">
        <v>1460</v>
      </c>
      <c r="H464" s="181">
        <v>1421</v>
      </c>
      <c r="I464" s="181">
        <v>1470</v>
      </c>
      <c r="J464" s="181">
        <v>1564</v>
      </c>
      <c r="K464" s="181">
        <v>1726</v>
      </c>
      <c r="L464" s="181">
        <v>1514</v>
      </c>
      <c r="M464" s="152">
        <v>1448</v>
      </c>
    </row>
    <row r="465" spans="1:13" x14ac:dyDescent="0.25">
      <c r="A465" s="2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163"/>
      <c r="M465" s="77"/>
    </row>
    <row r="466" spans="1:13" x14ac:dyDescent="0.25">
      <c r="A466" s="27" t="s">
        <v>2</v>
      </c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163"/>
      <c r="M466" s="77"/>
    </row>
    <row r="467" spans="1:13" x14ac:dyDescent="0.25">
      <c r="A467" s="3" t="s">
        <v>44</v>
      </c>
      <c r="B467" s="161">
        <v>8</v>
      </c>
      <c r="C467" s="161">
        <v>9</v>
      </c>
      <c r="D467" s="161">
        <v>14</v>
      </c>
      <c r="E467" s="161">
        <v>7</v>
      </c>
      <c r="F467" s="161">
        <v>9</v>
      </c>
      <c r="G467" s="161">
        <v>11</v>
      </c>
      <c r="H467" s="161">
        <v>6</v>
      </c>
      <c r="I467" s="161">
        <v>8</v>
      </c>
      <c r="J467" s="161">
        <v>12</v>
      </c>
      <c r="K467" s="161">
        <v>8</v>
      </c>
      <c r="L467" s="161">
        <v>9</v>
      </c>
      <c r="M467" s="154">
        <v>18</v>
      </c>
    </row>
    <row r="468" spans="1:13" x14ac:dyDescent="0.25">
      <c r="A468" s="3" t="s">
        <v>45</v>
      </c>
      <c r="B468" s="161">
        <v>442</v>
      </c>
      <c r="C468" s="161">
        <v>493</v>
      </c>
      <c r="D468" s="161">
        <v>523</v>
      </c>
      <c r="E468" s="161">
        <v>437</v>
      </c>
      <c r="F468" s="161">
        <v>528</v>
      </c>
      <c r="G468" s="161">
        <v>678</v>
      </c>
      <c r="H468" s="161">
        <v>597</v>
      </c>
      <c r="I468" s="161">
        <v>598</v>
      </c>
      <c r="J468" s="161">
        <v>729</v>
      </c>
      <c r="K468" s="161">
        <v>729</v>
      </c>
      <c r="L468" s="161">
        <v>764</v>
      </c>
      <c r="M468" s="154">
        <v>700</v>
      </c>
    </row>
    <row r="469" spans="1:13" x14ac:dyDescent="0.25">
      <c r="A469" s="25" t="s">
        <v>46</v>
      </c>
      <c r="B469" s="161">
        <v>10</v>
      </c>
      <c r="C469" s="161">
        <v>10</v>
      </c>
      <c r="D469" s="161">
        <v>9</v>
      </c>
      <c r="E469" s="161">
        <v>7</v>
      </c>
      <c r="F469" s="161">
        <v>7</v>
      </c>
      <c r="G469" s="161">
        <v>13</v>
      </c>
      <c r="H469" s="161">
        <v>9</v>
      </c>
      <c r="I469" s="161">
        <v>10</v>
      </c>
      <c r="J469" s="161">
        <v>15</v>
      </c>
      <c r="K469" s="161">
        <v>9</v>
      </c>
      <c r="L469" s="161">
        <v>10</v>
      </c>
      <c r="M469" s="154">
        <v>17</v>
      </c>
    </row>
    <row r="470" spans="1:13" x14ac:dyDescent="0.25">
      <c r="A470" s="25" t="s">
        <v>47</v>
      </c>
      <c r="B470" s="161"/>
      <c r="C470" s="161"/>
      <c r="D470" s="161"/>
      <c r="E470" s="161"/>
      <c r="F470" s="161"/>
      <c r="G470" s="161"/>
      <c r="H470" s="161"/>
      <c r="I470" s="161"/>
      <c r="J470" s="161"/>
      <c r="K470" s="161">
        <v>0</v>
      </c>
      <c r="L470" s="161">
        <v>4.4999999999999998E-2</v>
      </c>
      <c r="M470" s="156">
        <v>1.6E-2</v>
      </c>
    </row>
    <row r="471" spans="1:13" x14ac:dyDescent="0.25">
      <c r="A471" s="26" t="s">
        <v>51</v>
      </c>
      <c r="B471" s="181">
        <v>460</v>
      </c>
      <c r="C471" s="181">
        <v>512</v>
      </c>
      <c r="D471" s="181">
        <v>546</v>
      </c>
      <c r="E471" s="181">
        <v>451</v>
      </c>
      <c r="F471" s="181">
        <v>544</v>
      </c>
      <c r="G471" s="181">
        <v>702</v>
      </c>
      <c r="H471" s="181">
        <v>612</v>
      </c>
      <c r="I471" s="181">
        <v>616</v>
      </c>
      <c r="J471" s="181">
        <v>756</v>
      </c>
      <c r="K471" s="181">
        <v>747</v>
      </c>
      <c r="L471" s="181">
        <v>782</v>
      </c>
      <c r="M471" s="152">
        <v>735</v>
      </c>
    </row>
    <row r="472" spans="1:13" x14ac:dyDescent="0.25">
      <c r="A472" s="26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163"/>
      <c r="M472" s="77"/>
    </row>
    <row r="473" spans="1:13" x14ac:dyDescent="0.25">
      <c r="A473" s="26" t="s">
        <v>3</v>
      </c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163"/>
      <c r="M473" s="77"/>
    </row>
    <row r="474" spans="1:13" x14ac:dyDescent="0.25">
      <c r="A474" s="3" t="s">
        <v>44</v>
      </c>
      <c r="B474" s="161">
        <v>212</v>
      </c>
      <c r="C474" s="161">
        <v>223</v>
      </c>
      <c r="D474" s="161">
        <v>189</v>
      </c>
      <c r="E474" s="161">
        <v>225</v>
      </c>
      <c r="F474" s="161">
        <v>222</v>
      </c>
      <c r="G474" s="161">
        <v>271</v>
      </c>
      <c r="H474" s="161">
        <v>217</v>
      </c>
      <c r="I474" s="161">
        <v>203</v>
      </c>
      <c r="J474" s="161">
        <v>200</v>
      </c>
      <c r="K474" s="161">
        <v>223</v>
      </c>
      <c r="L474" s="161">
        <v>218</v>
      </c>
      <c r="M474" s="154">
        <v>154</v>
      </c>
    </row>
    <row r="475" spans="1:13" x14ac:dyDescent="0.25">
      <c r="A475" s="3" t="s">
        <v>45</v>
      </c>
      <c r="B475" s="161">
        <v>424</v>
      </c>
      <c r="C475" s="161">
        <v>538</v>
      </c>
      <c r="D475" s="161">
        <v>414</v>
      </c>
      <c r="E475" s="161">
        <v>549</v>
      </c>
      <c r="F475" s="161">
        <v>491</v>
      </c>
      <c r="G475" s="161">
        <v>613</v>
      </c>
      <c r="H475" s="161">
        <v>513</v>
      </c>
      <c r="I475" s="161">
        <v>510</v>
      </c>
      <c r="J475" s="161">
        <v>425</v>
      </c>
      <c r="K475" s="161">
        <v>538</v>
      </c>
      <c r="L475" s="161">
        <v>618</v>
      </c>
      <c r="M475" s="154">
        <v>438</v>
      </c>
    </row>
    <row r="476" spans="1:13" x14ac:dyDescent="0.25">
      <c r="A476" s="25" t="s">
        <v>46</v>
      </c>
      <c r="B476" s="161">
        <v>19</v>
      </c>
      <c r="C476" s="161">
        <v>28</v>
      </c>
      <c r="D476" s="161">
        <v>21</v>
      </c>
      <c r="E476" s="161">
        <v>27</v>
      </c>
      <c r="F476" s="161">
        <v>18</v>
      </c>
      <c r="G476" s="161">
        <v>29</v>
      </c>
      <c r="H476" s="161">
        <v>18</v>
      </c>
      <c r="I476" s="161">
        <v>22</v>
      </c>
      <c r="J476" s="161">
        <v>15</v>
      </c>
      <c r="K476" s="161">
        <v>24</v>
      </c>
      <c r="L476" s="161">
        <v>26</v>
      </c>
      <c r="M476" s="154">
        <v>21</v>
      </c>
    </row>
    <row r="477" spans="1:13" x14ac:dyDescent="0.25">
      <c r="A477" s="25" t="s">
        <v>47</v>
      </c>
      <c r="B477" s="161"/>
      <c r="C477" s="161"/>
      <c r="D477" s="161"/>
      <c r="E477" s="161"/>
      <c r="F477" s="161"/>
      <c r="G477" s="161"/>
      <c r="H477" s="161"/>
      <c r="I477" s="161"/>
      <c r="J477" s="161"/>
      <c r="K477" s="161">
        <v>0</v>
      </c>
      <c r="L477" s="161">
        <v>0.1</v>
      </c>
      <c r="M477" s="156">
        <v>0.17299999999999999</v>
      </c>
    </row>
    <row r="478" spans="1:13" x14ac:dyDescent="0.25">
      <c r="A478" s="26" t="s">
        <v>670</v>
      </c>
      <c r="B478" s="181">
        <v>655</v>
      </c>
      <c r="C478" s="181">
        <v>789</v>
      </c>
      <c r="D478" s="181">
        <v>624</v>
      </c>
      <c r="E478" s="181">
        <v>801</v>
      </c>
      <c r="F478" s="181">
        <v>731</v>
      </c>
      <c r="G478" s="181">
        <v>912</v>
      </c>
      <c r="H478" s="181">
        <v>748</v>
      </c>
      <c r="I478" s="181">
        <v>735</v>
      </c>
      <c r="J478" s="181">
        <v>639</v>
      </c>
      <c r="K478" s="181">
        <v>785</v>
      </c>
      <c r="L478" s="181">
        <v>862</v>
      </c>
      <c r="M478" s="152">
        <v>614</v>
      </c>
    </row>
    <row r="479" spans="1:13" x14ac:dyDescent="0.25">
      <c r="A479" s="26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163"/>
      <c r="M479" s="77"/>
    </row>
    <row r="480" spans="1:13" x14ac:dyDescent="0.25">
      <c r="A480" s="26" t="s">
        <v>52</v>
      </c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163"/>
      <c r="M480" s="77"/>
    </row>
    <row r="481" spans="1:13" x14ac:dyDescent="0.25">
      <c r="A481" s="3" t="s">
        <v>44</v>
      </c>
      <c r="B481" s="161">
        <v>32</v>
      </c>
      <c r="C481" s="161">
        <v>31</v>
      </c>
      <c r="D481" s="161">
        <v>28</v>
      </c>
      <c r="E481" s="161">
        <v>23</v>
      </c>
      <c r="F481" s="161">
        <v>32</v>
      </c>
      <c r="G481" s="161">
        <v>27</v>
      </c>
      <c r="H481" s="161">
        <v>23</v>
      </c>
      <c r="I481" s="161">
        <v>21</v>
      </c>
      <c r="J481" s="161">
        <v>30</v>
      </c>
      <c r="K481" s="161">
        <v>21</v>
      </c>
      <c r="L481" s="161">
        <v>41</v>
      </c>
      <c r="M481" s="154">
        <v>24</v>
      </c>
    </row>
    <row r="482" spans="1:13" x14ac:dyDescent="0.25">
      <c r="A482" s="3" t="s">
        <v>45</v>
      </c>
      <c r="B482" s="161">
        <v>173</v>
      </c>
      <c r="C482" s="161">
        <v>171</v>
      </c>
      <c r="D482" s="161">
        <v>175</v>
      </c>
      <c r="E482" s="161">
        <v>131</v>
      </c>
      <c r="F482" s="161">
        <v>162</v>
      </c>
      <c r="G482" s="161">
        <v>165</v>
      </c>
      <c r="H482" s="161">
        <v>162</v>
      </c>
      <c r="I482" s="161">
        <v>156</v>
      </c>
      <c r="J482" s="161">
        <v>189</v>
      </c>
      <c r="K482" s="161">
        <v>206</v>
      </c>
      <c r="L482" s="161">
        <v>311</v>
      </c>
      <c r="M482" s="154">
        <v>237</v>
      </c>
    </row>
    <row r="483" spans="1:13" x14ac:dyDescent="0.25">
      <c r="A483" s="25" t="s">
        <v>46</v>
      </c>
      <c r="B483" s="161">
        <v>8</v>
      </c>
      <c r="C483" s="161">
        <v>10</v>
      </c>
      <c r="D483" s="161">
        <v>9</v>
      </c>
      <c r="E483" s="161">
        <v>7</v>
      </c>
      <c r="F483" s="161">
        <v>8</v>
      </c>
      <c r="G483" s="161">
        <v>6</v>
      </c>
      <c r="H483" s="161">
        <v>6</v>
      </c>
      <c r="I483" s="161">
        <v>5</v>
      </c>
      <c r="J483" s="161">
        <v>5</v>
      </c>
      <c r="K483" s="161">
        <v>7</v>
      </c>
      <c r="L483" s="161">
        <v>10</v>
      </c>
      <c r="M483" s="154">
        <v>7</v>
      </c>
    </row>
    <row r="484" spans="1:13" x14ac:dyDescent="0.25">
      <c r="A484" s="25" t="s">
        <v>47</v>
      </c>
      <c r="B484" s="161">
        <v>2</v>
      </c>
      <c r="C484" s="161">
        <v>3</v>
      </c>
      <c r="D484" s="161">
        <v>3</v>
      </c>
      <c r="E484" s="161">
        <v>3</v>
      </c>
      <c r="F484" s="161">
        <v>4</v>
      </c>
      <c r="G484" s="161">
        <v>3</v>
      </c>
      <c r="H484" s="161">
        <v>3</v>
      </c>
      <c r="I484" s="161">
        <v>2</v>
      </c>
      <c r="J484" s="161">
        <v>3</v>
      </c>
      <c r="K484" s="161">
        <v>5</v>
      </c>
      <c r="L484" s="161">
        <v>9</v>
      </c>
      <c r="M484" s="155">
        <v>4</v>
      </c>
    </row>
    <row r="485" spans="1:13" x14ac:dyDescent="0.25">
      <c r="A485" s="27" t="s">
        <v>5</v>
      </c>
      <c r="B485" s="181">
        <v>215</v>
      </c>
      <c r="C485" s="181">
        <v>216</v>
      </c>
      <c r="D485" s="181">
        <v>215</v>
      </c>
      <c r="E485" s="181">
        <v>164</v>
      </c>
      <c r="F485" s="181">
        <v>206</v>
      </c>
      <c r="G485" s="181">
        <v>201</v>
      </c>
      <c r="H485" s="181">
        <v>195</v>
      </c>
      <c r="I485" s="181">
        <v>184</v>
      </c>
      <c r="J485" s="181">
        <v>226</v>
      </c>
      <c r="K485" s="181">
        <v>239</v>
      </c>
      <c r="L485" s="181">
        <v>372</v>
      </c>
      <c r="M485" s="152">
        <v>273</v>
      </c>
    </row>
    <row r="486" spans="1:13" x14ac:dyDescent="0.25">
      <c r="A486" s="27"/>
    </row>
    <row r="487" spans="1:13" ht="15.75" thickBot="1" x14ac:dyDescent="0.3">
      <c r="A487" s="3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</row>
    <row r="488" spans="1:13" ht="15.75" thickBot="1" x14ac:dyDescent="0.3">
      <c r="A488" s="185" t="s">
        <v>53</v>
      </c>
      <c r="B488" s="184">
        <v>39814</v>
      </c>
      <c r="C488" s="182">
        <v>39845</v>
      </c>
      <c r="D488" s="182">
        <v>39873</v>
      </c>
      <c r="E488" s="182">
        <v>39904</v>
      </c>
      <c r="F488" s="182">
        <v>39934</v>
      </c>
      <c r="G488" s="182">
        <v>39965</v>
      </c>
      <c r="H488" s="182">
        <v>39995</v>
      </c>
      <c r="I488" s="182">
        <v>40026</v>
      </c>
      <c r="J488" s="182">
        <v>40057</v>
      </c>
      <c r="K488" s="182">
        <v>40087</v>
      </c>
      <c r="L488" s="182">
        <v>40126</v>
      </c>
      <c r="M488" s="183">
        <v>40148</v>
      </c>
    </row>
    <row r="489" spans="1:13" x14ac:dyDescent="0.25">
      <c r="A489" s="3" t="s">
        <v>44</v>
      </c>
      <c r="B489" s="205">
        <v>1330</v>
      </c>
      <c r="C489" s="205">
        <v>1393</v>
      </c>
      <c r="D489" s="205">
        <v>1298</v>
      </c>
      <c r="E489" s="205">
        <v>1134</v>
      </c>
      <c r="F489" s="205">
        <v>1535</v>
      </c>
      <c r="G489" s="205">
        <v>1621</v>
      </c>
      <c r="H489" s="205">
        <v>1185</v>
      </c>
      <c r="I489" s="205">
        <v>1334</v>
      </c>
      <c r="J489" s="205">
        <v>1268</v>
      </c>
      <c r="K489" s="205">
        <v>1186</v>
      </c>
      <c r="L489" s="165">
        <v>1372</v>
      </c>
      <c r="M489" s="157">
        <v>1087</v>
      </c>
    </row>
    <row r="490" spans="1:13" x14ac:dyDescent="0.25">
      <c r="A490" s="3" t="s">
        <v>45</v>
      </c>
      <c r="B490" s="205">
        <v>7353</v>
      </c>
      <c r="C490" s="205">
        <v>8519</v>
      </c>
      <c r="D490" s="205">
        <v>8759</v>
      </c>
      <c r="E490" s="205">
        <v>7343</v>
      </c>
      <c r="F490" s="205">
        <v>8443</v>
      </c>
      <c r="G490" s="205">
        <v>8987</v>
      </c>
      <c r="H490" s="205">
        <v>7908</v>
      </c>
      <c r="I490" s="205">
        <v>8267</v>
      </c>
      <c r="J490" s="205">
        <v>8645</v>
      </c>
      <c r="K490" s="205">
        <v>8873</v>
      </c>
      <c r="L490" s="160">
        <v>8822</v>
      </c>
      <c r="M490" s="154">
        <v>7540</v>
      </c>
    </row>
    <row r="491" spans="1:13" x14ac:dyDescent="0.25">
      <c r="A491" s="25" t="s">
        <v>46</v>
      </c>
      <c r="B491" s="205">
        <v>165</v>
      </c>
      <c r="C491" s="205">
        <v>171</v>
      </c>
      <c r="D491" s="205">
        <v>159</v>
      </c>
      <c r="E491" s="205">
        <v>138</v>
      </c>
      <c r="F491" s="205">
        <v>159</v>
      </c>
      <c r="G491" s="205">
        <v>220</v>
      </c>
      <c r="H491" s="205">
        <v>150</v>
      </c>
      <c r="I491" s="205">
        <v>152</v>
      </c>
      <c r="J491" s="205">
        <v>146</v>
      </c>
      <c r="K491" s="205">
        <v>175</v>
      </c>
      <c r="L491" s="159">
        <v>174</v>
      </c>
      <c r="M491" s="154">
        <v>160</v>
      </c>
    </row>
    <row r="492" spans="1:13" x14ac:dyDescent="0.25">
      <c r="A492" s="25" t="s">
        <v>47</v>
      </c>
      <c r="B492" s="205">
        <v>555</v>
      </c>
      <c r="C492" s="205">
        <v>634</v>
      </c>
      <c r="D492" s="205">
        <v>572</v>
      </c>
      <c r="E492" s="205">
        <v>484</v>
      </c>
      <c r="F492" s="205">
        <v>470</v>
      </c>
      <c r="G492" s="205">
        <v>479</v>
      </c>
      <c r="H492" s="205">
        <v>433</v>
      </c>
      <c r="I492" s="205">
        <v>440</v>
      </c>
      <c r="J492" s="205">
        <v>489</v>
      </c>
      <c r="K492" s="205">
        <v>559</v>
      </c>
      <c r="L492" s="159">
        <v>427</v>
      </c>
      <c r="M492" s="154">
        <v>403</v>
      </c>
    </row>
    <row r="493" spans="1:13" x14ac:dyDescent="0.25">
      <c r="A493" s="26" t="s">
        <v>13</v>
      </c>
      <c r="B493" s="152">
        <v>9403</v>
      </c>
      <c r="C493" s="152">
        <v>10717</v>
      </c>
      <c r="D493" s="152">
        <v>10788</v>
      </c>
      <c r="E493" s="152">
        <v>9099</v>
      </c>
      <c r="F493" s="152">
        <v>10606</v>
      </c>
      <c r="G493" s="152">
        <v>11307</v>
      </c>
      <c r="H493" s="152">
        <v>9676</v>
      </c>
      <c r="I493" s="152">
        <v>10193</v>
      </c>
      <c r="J493" s="152">
        <v>10547</v>
      </c>
      <c r="K493" s="152">
        <v>10793</v>
      </c>
      <c r="L493" s="181">
        <v>10794</v>
      </c>
      <c r="M493" s="152">
        <v>9191</v>
      </c>
    </row>
    <row r="494" spans="1:13" ht="15.75" x14ac:dyDescent="0.25">
      <c r="A494" s="179">
        <v>2008</v>
      </c>
      <c r="B494" s="325" t="s">
        <v>671</v>
      </c>
      <c r="C494" s="325"/>
      <c r="D494" s="325"/>
      <c r="E494" s="325"/>
      <c r="F494" s="325"/>
      <c r="G494" s="325"/>
      <c r="H494" s="325"/>
      <c r="I494" s="325"/>
      <c r="J494" s="325"/>
      <c r="K494" s="325"/>
      <c r="L494" s="325"/>
      <c r="M494" s="325"/>
    </row>
    <row r="495" spans="1:13" ht="15.75" thickBot="1" x14ac:dyDescent="0.3"/>
    <row r="496" spans="1:13" ht="15.75" thickBot="1" x14ac:dyDescent="0.3">
      <c r="A496" s="26" t="s">
        <v>0</v>
      </c>
      <c r="B496" s="184">
        <v>39448</v>
      </c>
      <c r="C496" s="182">
        <v>39479</v>
      </c>
      <c r="D496" s="182">
        <v>39508</v>
      </c>
      <c r="E496" s="182">
        <v>39539</v>
      </c>
      <c r="F496" s="182">
        <v>39569</v>
      </c>
      <c r="G496" s="182">
        <v>39600</v>
      </c>
      <c r="H496" s="182">
        <v>39630</v>
      </c>
      <c r="I496" s="182">
        <v>39661</v>
      </c>
      <c r="J496" s="182">
        <v>39692</v>
      </c>
      <c r="K496" s="182">
        <v>39722</v>
      </c>
      <c r="L496" s="182">
        <v>39753</v>
      </c>
      <c r="M496" s="183">
        <v>39783</v>
      </c>
    </row>
    <row r="497" spans="1:13" x14ac:dyDescent="0.25">
      <c r="A497" s="3" t="s">
        <v>44</v>
      </c>
      <c r="B497" s="205">
        <v>2256</v>
      </c>
      <c r="C497" s="205">
        <v>1678</v>
      </c>
      <c r="D497" s="205">
        <v>1475</v>
      </c>
      <c r="E497" s="205">
        <v>1417</v>
      </c>
      <c r="F497" s="205">
        <v>1392</v>
      </c>
      <c r="G497" s="205">
        <v>1319</v>
      </c>
      <c r="H497" s="205">
        <v>1066</v>
      </c>
      <c r="I497" s="205">
        <v>936</v>
      </c>
      <c r="J497" s="205">
        <v>1461</v>
      </c>
      <c r="K497" s="205">
        <v>1080</v>
      </c>
      <c r="L497" s="205">
        <v>935</v>
      </c>
      <c r="M497" s="205">
        <v>690</v>
      </c>
    </row>
    <row r="498" spans="1:13" x14ac:dyDescent="0.25">
      <c r="A498" s="3" t="s">
        <v>45</v>
      </c>
      <c r="B498" s="205">
        <v>6338</v>
      </c>
      <c r="C498" s="205">
        <v>6644</v>
      </c>
      <c r="D498" s="205">
        <v>5818</v>
      </c>
      <c r="E498" s="205">
        <v>4526</v>
      </c>
      <c r="F498" s="205">
        <v>5119</v>
      </c>
      <c r="G498" s="205">
        <v>5299</v>
      </c>
      <c r="H498" s="205">
        <v>4776</v>
      </c>
      <c r="I498" s="205">
        <v>4031</v>
      </c>
      <c r="J498" s="205">
        <v>5477</v>
      </c>
      <c r="K498" s="205">
        <v>3375</v>
      </c>
      <c r="L498" s="205">
        <v>2712</v>
      </c>
      <c r="M498" s="205">
        <v>1981</v>
      </c>
    </row>
    <row r="499" spans="1:13" x14ac:dyDescent="0.25">
      <c r="A499" s="25" t="s">
        <v>46</v>
      </c>
      <c r="B499" s="205">
        <v>139</v>
      </c>
      <c r="C499" s="205">
        <v>162</v>
      </c>
      <c r="D499" s="205">
        <v>219</v>
      </c>
      <c r="E499" s="205">
        <v>94</v>
      </c>
      <c r="F499" s="205">
        <v>116</v>
      </c>
      <c r="G499" s="205">
        <v>139</v>
      </c>
      <c r="H499" s="205">
        <v>110</v>
      </c>
      <c r="I499" s="205">
        <v>88</v>
      </c>
      <c r="J499" s="205">
        <v>147</v>
      </c>
      <c r="K499" s="205">
        <v>111</v>
      </c>
      <c r="L499" s="205">
        <v>90</v>
      </c>
      <c r="M499" s="205">
        <v>69</v>
      </c>
    </row>
    <row r="500" spans="1:13" x14ac:dyDescent="0.25">
      <c r="A500" s="25" t="s">
        <v>47</v>
      </c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</row>
    <row r="501" spans="1:13" x14ac:dyDescent="0.25">
      <c r="A501" s="26" t="s">
        <v>48</v>
      </c>
      <c r="B501" s="152">
        <v>8733</v>
      </c>
      <c r="C501" s="152">
        <v>8485</v>
      </c>
      <c r="D501" s="152">
        <v>7512</v>
      </c>
      <c r="E501" s="152">
        <v>6038</v>
      </c>
      <c r="F501" s="152">
        <v>6627</v>
      </c>
      <c r="G501" s="152">
        <v>6758</v>
      </c>
      <c r="H501" s="152">
        <v>5952</v>
      </c>
      <c r="I501" s="152">
        <v>5056</v>
      </c>
      <c r="J501" s="152">
        <v>7086</v>
      </c>
      <c r="K501" s="152">
        <v>4566</v>
      </c>
      <c r="L501" s="152">
        <v>3737</v>
      </c>
      <c r="M501" s="152">
        <v>2741</v>
      </c>
    </row>
    <row r="502" spans="1:13" x14ac:dyDescent="0.25">
      <c r="A502" s="3"/>
      <c r="B502" s="25"/>
      <c r="C502" s="25"/>
      <c r="D502" s="25"/>
      <c r="E502" s="25"/>
      <c r="F502" s="25"/>
      <c r="G502" s="25"/>
      <c r="H502" s="77"/>
      <c r="I502" s="77"/>
      <c r="J502" s="77"/>
      <c r="K502" s="77"/>
      <c r="L502" s="77"/>
      <c r="M502" s="77"/>
    </row>
    <row r="503" spans="1:13" x14ac:dyDescent="0.25">
      <c r="A503" s="27" t="s">
        <v>1</v>
      </c>
      <c r="B503" s="27"/>
      <c r="C503" s="27"/>
      <c r="D503" s="27"/>
      <c r="E503" s="27"/>
      <c r="F503" s="27"/>
      <c r="G503" s="27"/>
      <c r="H503" s="77"/>
      <c r="I503" s="77"/>
      <c r="J503" s="77"/>
      <c r="K503" s="77"/>
      <c r="L503" s="77"/>
      <c r="M503" s="77"/>
    </row>
    <row r="504" spans="1:13" x14ac:dyDescent="0.25">
      <c r="A504" s="3" t="s">
        <v>44</v>
      </c>
      <c r="B504" s="205">
        <v>130</v>
      </c>
      <c r="C504" s="205">
        <v>109</v>
      </c>
      <c r="D504" s="205">
        <v>199</v>
      </c>
      <c r="E504" s="205">
        <v>94</v>
      </c>
      <c r="F504" s="205">
        <v>101</v>
      </c>
      <c r="G504" s="205">
        <v>176</v>
      </c>
      <c r="H504" s="205">
        <v>124</v>
      </c>
      <c r="I504" s="205">
        <v>102</v>
      </c>
      <c r="J504" s="205">
        <v>223</v>
      </c>
      <c r="K504" s="205">
        <v>161</v>
      </c>
      <c r="L504" s="205">
        <v>108</v>
      </c>
      <c r="M504" s="205">
        <v>131</v>
      </c>
    </row>
    <row r="505" spans="1:13" x14ac:dyDescent="0.25">
      <c r="A505" s="3" t="s">
        <v>45</v>
      </c>
      <c r="B505" s="205">
        <v>3932</v>
      </c>
      <c r="C505" s="205">
        <v>2997</v>
      </c>
      <c r="D505" s="205">
        <v>4072</v>
      </c>
      <c r="E505" s="205">
        <v>2522</v>
      </c>
      <c r="F505" s="205">
        <v>2542</v>
      </c>
      <c r="G505" s="205">
        <v>3544</v>
      </c>
      <c r="H505" s="205">
        <v>3560</v>
      </c>
      <c r="I505" s="205">
        <v>2625</v>
      </c>
      <c r="J505" s="205">
        <v>4863</v>
      </c>
      <c r="K505" s="205">
        <v>4749</v>
      </c>
      <c r="L505" s="205">
        <v>3794</v>
      </c>
      <c r="M505" s="205">
        <v>2940</v>
      </c>
    </row>
    <row r="506" spans="1:13" x14ac:dyDescent="0.25">
      <c r="A506" s="25" t="s">
        <v>46</v>
      </c>
      <c r="B506" s="205">
        <v>16</v>
      </c>
      <c r="C506" s="205">
        <v>9</v>
      </c>
      <c r="D506" s="205">
        <v>11</v>
      </c>
      <c r="E506" s="205">
        <v>7</v>
      </c>
      <c r="F506" s="205">
        <v>6</v>
      </c>
      <c r="G506" s="205">
        <v>8</v>
      </c>
      <c r="H506" s="205">
        <v>9</v>
      </c>
      <c r="I506" s="205">
        <v>6</v>
      </c>
      <c r="J506" s="205">
        <v>20</v>
      </c>
      <c r="K506" s="205">
        <v>20</v>
      </c>
      <c r="L506" s="205">
        <v>12</v>
      </c>
      <c r="M506" s="205">
        <v>11</v>
      </c>
    </row>
    <row r="507" spans="1:13" x14ac:dyDescent="0.25">
      <c r="A507" s="25" t="s">
        <v>47</v>
      </c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</row>
    <row r="508" spans="1:13" x14ac:dyDescent="0.25">
      <c r="A508" s="26" t="s">
        <v>49</v>
      </c>
      <c r="B508" s="152">
        <v>4078</v>
      </c>
      <c r="C508" s="152">
        <v>3115</v>
      </c>
      <c r="D508" s="152">
        <v>4282</v>
      </c>
      <c r="E508" s="152">
        <v>2622</v>
      </c>
      <c r="F508" s="152">
        <v>2649</v>
      </c>
      <c r="G508" s="152">
        <v>3729</v>
      </c>
      <c r="H508" s="152">
        <v>3693</v>
      </c>
      <c r="I508" s="152">
        <v>2733</v>
      </c>
      <c r="J508" s="152">
        <v>5105</v>
      </c>
      <c r="K508" s="152">
        <v>4930</v>
      </c>
      <c r="L508" s="152">
        <v>3913</v>
      </c>
      <c r="M508" s="152">
        <v>3083</v>
      </c>
    </row>
    <row r="509" spans="1:13" x14ac:dyDescent="0.25">
      <c r="A509" s="26"/>
      <c r="B509" s="27"/>
      <c r="C509" s="27"/>
      <c r="D509" s="27"/>
      <c r="E509" s="27"/>
      <c r="F509" s="27"/>
      <c r="G509" s="27"/>
      <c r="H509" s="77"/>
      <c r="I509" s="77"/>
      <c r="J509" s="77"/>
      <c r="K509" s="77"/>
      <c r="L509" s="77"/>
      <c r="M509" s="77"/>
    </row>
    <row r="510" spans="1:13" x14ac:dyDescent="0.25">
      <c r="A510" s="26" t="s">
        <v>50</v>
      </c>
      <c r="B510" s="27"/>
      <c r="C510" s="27"/>
      <c r="D510" s="27"/>
      <c r="E510" s="27"/>
      <c r="F510" s="27"/>
      <c r="G510" s="27"/>
      <c r="H510" s="77"/>
      <c r="I510" s="77"/>
      <c r="J510" s="77"/>
      <c r="K510" s="77"/>
      <c r="L510" s="77"/>
      <c r="M510" s="77"/>
    </row>
    <row r="511" spans="1:13" x14ac:dyDescent="0.25">
      <c r="A511" s="3" t="s">
        <v>44</v>
      </c>
      <c r="B511" s="205">
        <v>210</v>
      </c>
      <c r="C511" s="205">
        <v>277</v>
      </c>
      <c r="D511" s="205">
        <v>216</v>
      </c>
      <c r="E511" s="205">
        <v>201</v>
      </c>
      <c r="F511" s="205">
        <v>198</v>
      </c>
      <c r="G511" s="205">
        <v>218</v>
      </c>
      <c r="H511" s="205">
        <v>209</v>
      </c>
      <c r="I511" s="205">
        <v>158</v>
      </c>
      <c r="J511" s="205">
        <v>177</v>
      </c>
      <c r="K511" s="205">
        <v>182</v>
      </c>
      <c r="L511" s="205">
        <v>146</v>
      </c>
      <c r="M511" s="205">
        <v>126</v>
      </c>
    </row>
    <row r="512" spans="1:13" x14ac:dyDescent="0.25">
      <c r="A512" s="3" t="s">
        <v>45</v>
      </c>
      <c r="B512" s="205">
        <v>743</v>
      </c>
      <c r="C512" s="205">
        <v>783</v>
      </c>
      <c r="D512" s="205">
        <v>920</v>
      </c>
      <c r="E512" s="205">
        <v>773</v>
      </c>
      <c r="F512" s="205">
        <v>883</v>
      </c>
      <c r="G512" s="205">
        <v>886</v>
      </c>
      <c r="H512" s="205">
        <v>820</v>
      </c>
      <c r="I512" s="205">
        <v>806</v>
      </c>
      <c r="J512" s="205">
        <v>855</v>
      </c>
      <c r="K512" s="205">
        <v>724</v>
      </c>
      <c r="L512" s="205">
        <v>668</v>
      </c>
      <c r="M512" s="205">
        <v>641</v>
      </c>
    </row>
    <row r="513" spans="1:13" x14ac:dyDescent="0.25">
      <c r="A513" s="25" t="s">
        <v>46</v>
      </c>
      <c r="B513" s="205">
        <v>24</v>
      </c>
      <c r="C513" s="205">
        <v>26</v>
      </c>
      <c r="D513" s="205">
        <v>28</v>
      </c>
      <c r="E513" s="205">
        <v>24</v>
      </c>
      <c r="F513" s="205">
        <v>26</v>
      </c>
      <c r="G513" s="205">
        <v>28</v>
      </c>
      <c r="H513" s="205">
        <v>22</v>
      </c>
      <c r="I513" s="205">
        <v>21</v>
      </c>
      <c r="J513" s="205">
        <v>24</v>
      </c>
      <c r="K513" s="205">
        <v>26</v>
      </c>
      <c r="L513" s="205">
        <v>24</v>
      </c>
      <c r="M513" s="205">
        <v>23</v>
      </c>
    </row>
    <row r="514" spans="1:13" x14ac:dyDescent="0.25">
      <c r="A514" s="25" t="s">
        <v>47</v>
      </c>
      <c r="B514" s="205">
        <v>421</v>
      </c>
      <c r="C514" s="205">
        <v>449</v>
      </c>
      <c r="D514" s="205">
        <v>493</v>
      </c>
      <c r="E514" s="205">
        <v>413</v>
      </c>
      <c r="F514" s="205">
        <v>456</v>
      </c>
      <c r="G514" s="205">
        <v>360</v>
      </c>
      <c r="H514" s="205">
        <v>457</v>
      </c>
      <c r="I514" s="205">
        <v>411</v>
      </c>
      <c r="J514" s="205">
        <v>463</v>
      </c>
      <c r="K514" s="205">
        <v>482</v>
      </c>
      <c r="L514" s="205">
        <v>411</v>
      </c>
      <c r="M514" s="205">
        <v>406</v>
      </c>
    </row>
    <row r="515" spans="1:13" x14ac:dyDescent="0.25">
      <c r="A515" s="27" t="s">
        <v>4</v>
      </c>
      <c r="B515" s="152">
        <v>1398</v>
      </c>
      <c r="C515" s="152">
        <v>1535</v>
      </c>
      <c r="D515" s="152">
        <v>1657</v>
      </c>
      <c r="E515" s="152">
        <v>1410</v>
      </c>
      <c r="F515" s="152">
        <v>1563</v>
      </c>
      <c r="G515" s="152">
        <v>1492</v>
      </c>
      <c r="H515" s="152">
        <v>1509</v>
      </c>
      <c r="I515" s="152">
        <v>1396</v>
      </c>
      <c r="J515" s="152">
        <v>1519</v>
      </c>
      <c r="K515" s="152">
        <v>1413</v>
      </c>
      <c r="L515" s="152">
        <v>1249</v>
      </c>
      <c r="M515" s="152">
        <v>1196</v>
      </c>
    </row>
    <row r="516" spans="1:13" x14ac:dyDescent="0.25">
      <c r="A516" s="27"/>
      <c r="B516" s="27"/>
      <c r="C516" s="27"/>
      <c r="D516" s="27"/>
      <c r="E516" s="27"/>
      <c r="F516" s="27"/>
      <c r="G516" s="27"/>
      <c r="H516" s="77"/>
      <c r="I516" s="77"/>
      <c r="J516" s="77"/>
      <c r="K516" s="77"/>
      <c r="L516" s="77"/>
      <c r="M516" s="77"/>
    </row>
    <row r="517" spans="1:13" x14ac:dyDescent="0.25">
      <c r="A517" s="27" t="s">
        <v>2</v>
      </c>
      <c r="B517" s="27"/>
      <c r="C517" s="27"/>
      <c r="D517" s="27"/>
      <c r="E517" s="27"/>
      <c r="F517" s="27"/>
      <c r="G517" s="27"/>
      <c r="H517" s="77"/>
      <c r="I517" s="77"/>
      <c r="J517" s="77"/>
      <c r="K517" s="77"/>
      <c r="L517" s="77"/>
      <c r="M517" s="77"/>
    </row>
    <row r="518" spans="1:13" x14ac:dyDescent="0.25">
      <c r="A518" s="3" t="s">
        <v>44</v>
      </c>
      <c r="B518" s="205">
        <v>10</v>
      </c>
      <c r="C518" s="205">
        <v>14</v>
      </c>
      <c r="D518" s="205">
        <v>24</v>
      </c>
      <c r="E518" s="205">
        <v>8</v>
      </c>
      <c r="F518" s="205">
        <v>10</v>
      </c>
      <c r="G518" s="205">
        <v>19</v>
      </c>
      <c r="H518" s="205">
        <v>9</v>
      </c>
      <c r="I518" s="205">
        <v>11</v>
      </c>
      <c r="J518" s="205">
        <v>18</v>
      </c>
      <c r="K518" s="205">
        <v>12</v>
      </c>
      <c r="L518" s="205">
        <v>7</v>
      </c>
      <c r="M518" s="205">
        <v>9</v>
      </c>
    </row>
    <row r="519" spans="1:13" x14ac:dyDescent="0.25">
      <c r="A519" s="3" t="s">
        <v>45</v>
      </c>
      <c r="B519" s="205">
        <v>568</v>
      </c>
      <c r="C519" s="205">
        <v>535</v>
      </c>
      <c r="D519" s="205">
        <v>709</v>
      </c>
      <c r="E519" s="205">
        <v>589</v>
      </c>
      <c r="F519" s="205">
        <v>594</v>
      </c>
      <c r="G519" s="205">
        <v>720</v>
      </c>
      <c r="H519" s="205">
        <v>614</v>
      </c>
      <c r="I519" s="205">
        <v>632</v>
      </c>
      <c r="J519" s="205">
        <v>795</v>
      </c>
      <c r="K519" s="205">
        <v>540</v>
      </c>
      <c r="L519" s="205">
        <v>456</v>
      </c>
      <c r="M519" s="205">
        <v>387</v>
      </c>
    </row>
    <row r="520" spans="1:13" x14ac:dyDescent="0.25">
      <c r="A520" s="25" t="s">
        <v>46</v>
      </c>
      <c r="B520" s="205">
        <v>18</v>
      </c>
      <c r="C520" s="205">
        <v>17</v>
      </c>
      <c r="D520" s="205">
        <v>26</v>
      </c>
      <c r="E520" s="205">
        <v>15</v>
      </c>
      <c r="F520" s="205">
        <v>17</v>
      </c>
      <c r="G520" s="205">
        <v>24</v>
      </c>
      <c r="H520" s="205">
        <v>18</v>
      </c>
      <c r="I520" s="205">
        <v>16</v>
      </c>
      <c r="J520" s="205">
        <v>21</v>
      </c>
      <c r="K520" s="205">
        <v>8</v>
      </c>
      <c r="L520" s="205">
        <v>7</v>
      </c>
      <c r="M520" s="205">
        <v>10</v>
      </c>
    </row>
    <row r="521" spans="1:13" x14ac:dyDescent="0.25">
      <c r="A521" s="25" t="s">
        <v>47</v>
      </c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</row>
    <row r="522" spans="1:13" x14ac:dyDescent="0.25">
      <c r="A522" s="26" t="s">
        <v>51</v>
      </c>
      <c r="B522" s="152">
        <v>596</v>
      </c>
      <c r="C522" s="152">
        <v>566</v>
      </c>
      <c r="D522" s="152">
        <v>759</v>
      </c>
      <c r="E522" s="152">
        <v>613</v>
      </c>
      <c r="F522" s="152">
        <v>621</v>
      </c>
      <c r="G522" s="152">
        <v>764</v>
      </c>
      <c r="H522" s="152">
        <v>640</v>
      </c>
      <c r="I522" s="152">
        <v>659</v>
      </c>
      <c r="J522" s="152">
        <v>835</v>
      </c>
      <c r="K522" s="152">
        <v>561</v>
      </c>
      <c r="L522" s="152">
        <v>471</v>
      </c>
      <c r="M522" s="152">
        <v>405</v>
      </c>
    </row>
    <row r="523" spans="1:13" x14ac:dyDescent="0.25">
      <c r="A523" s="26"/>
      <c r="B523" s="27"/>
      <c r="C523" s="27"/>
      <c r="D523" s="27"/>
      <c r="E523" s="27"/>
      <c r="F523" s="27"/>
      <c r="G523" s="27"/>
      <c r="H523" s="77"/>
      <c r="I523" s="77"/>
      <c r="J523" s="77"/>
      <c r="K523" s="77"/>
      <c r="L523" s="77"/>
      <c r="M523" s="77"/>
    </row>
    <row r="524" spans="1:13" x14ac:dyDescent="0.25">
      <c r="A524" s="26" t="s">
        <v>3</v>
      </c>
      <c r="B524" s="27"/>
      <c r="C524" s="27"/>
      <c r="D524" s="27"/>
      <c r="E524" s="27"/>
      <c r="F524" s="27"/>
      <c r="G524" s="27"/>
      <c r="H524" s="77"/>
      <c r="I524" s="77"/>
      <c r="J524" s="77"/>
      <c r="K524" s="77"/>
      <c r="L524" s="77"/>
      <c r="M524" s="77"/>
    </row>
    <row r="525" spans="1:13" x14ac:dyDescent="0.25">
      <c r="A525" s="3" t="s">
        <v>44</v>
      </c>
      <c r="B525" s="205">
        <v>364</v>
      </c>
      <c r="C525" s="205">
        <v>376</v>
      </c>
      <c r="D525" s="205">
        <v>351</v>
      </c>
      <c r="E525" s="205">
        <v>324</v>
      </c>
      <c r="F525" s="205">
        <v>264</v>
      </c>
      <c r="G525" s="205">
        <v>382</v>
      </c>
      <c r="H525" s="205">
        <v>303</v>
      </c>
      <c r="I525" s="205">
        <v>283</v>
      </c>
      <c r="J525" s="205">
        <v>249</v>
      </c>
      <c r="K525" s="205">
        <v>275</v>
      </c>
      <c r="L525" s="205">
        <v>222</v>
      </c>
      <c r="M525" s="205">
        <v>183</v>
      </c>
    </row>
    <row r="526" spans="1:13" x14ac:dyDescent="0.25">
      <c r="A526" s="3" t="s">
        <v>45</v>
      </c>
      <c r="B526" s="205">
        <v>516</v>
      </c>
      <c r="C526" s="205">
        <v>626</v>
      </c>
      <c r="D526" s="205">
        <v>523</v>
      </c>
      <c r="E526" s="205">
        <v>583</v>
      </c>
      <c r="F526" s="205">
        <v>466</v>
      </c>
      <c r="G526" s="205">
        <v>695</v>
      </c>
      <c r="H526" s="205">
        <v>551</v>
      </c>
      <c r="I526" s="205">
        <v>544</v>
      </c>
      <c r="J526" s="205">
        <v>462</v>
      </c>
      <c r="K526" s="205">
        <v>472</v>
      </c>
      <c r="L526" s="205">
        <v>478</v>
      </c>
      <c r="M526" s="205">
        <v>377</v>
      </c>
    </row>
    <row r="527" spans="1:13" x14ac:dyDescent="0.25">
      <c r="A527" s="25" t="s">
        <v>46</v>
      </c>
      <c r="B527" s="205">
        <v>26</v>
      </c>
      <c r="C527" s="205">
        <v>39</v>
      </c>
      <c r="D527" s="205">
        <v>29</v>
      </c>
      <c r="E527" s="205">
        <v>31</v>
      </c>
      <c r="F527" s="205">
        <v>21</v>
      </c>
      <c r="G527" s="205">
        <v>33</v>
      </c>
      <c r="H527" s="205">
        <v>24</v>
      </c>
      <c r="I527" s="205">
        <v>25</v>
      </c>
      <c r="J527" s="205">
        <v>25</v>
      </c>
      <c r="K527" s="205">
        <v>25</v>
      </c>
      <c r="L527" s="205">
        <v>24</v>
      </c>
      <c r="M527" s="205">
        <v>18</v>
      </c>
    </row>
    <row r="528" spans="1:13" x14ac:dyDescent="0.25">
      <c r="A528" s="25" t="s">
        <v>47</v>
      </c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</row>
    <row r="529" spans="1:13" x14ac:dyDescent="0.25">
      <c r="A529" s="26" t="s">
        <v>670</v>
      </c>
      <c r="B529" s="152">
        <v>906</v>
      </c>
      <c r="C529" s="152">
        <v>1041</v>
      </c>
      <c r="D529" s="152">
        <v>903</v>
      </c>
      <c r="E529" s="152">
        <v>937</v>
      </c>
      <c r="F529" s="152">
        <v>751</v>
      </c>
      <c r="G529" s="152">
        <v>1110</v>
      </c>
      <c r="H529" s="152">
        <v>878</v>
      </c>
      <c r="I529" s="152">
        <v>852</v>
      </c>
      <c r="J529" s="152">
        <v>736</v>
      </c>
      <c r="K529" s="152">
        <v>772</v>
      </c>
      <c r="L529" s="152">
        <v>724</v>
      </c>
      <c r="M529" s="152">
        <v>577</v>
      </c>
    </row>
    <row r="530" spans="1:13" x14ac:dyDescent="0.25">
      <c r="A530" s="26"/>
      <c r="B530" s="27"/>
      <c r="C530" s="27"/>
      <c r="D530" s="27"/>
      <c r="E530" s="27"/>
      <c r="F530" s="27"/>
      <c r="G530" s="27"/>
      <c r="H530" s="77"/>
      <c r="I530" s="77"/>
      <c r="J530" s="77"/>
      <c r="K530" s="77"/>
      <c r="L530" s="77"/>
      <c r="M530" s="77"/>
    </row>
    <row r="531" spans="1:13" x14ac:dyDescent="0.25">
      <c r="A531" s="26" t="s">
        <v>52</v>
      </c>
      <c r="B531" s="27"/>
      <c r="C531" s="27"/>
      <c r="D531" s="27"/>
      <c r="E531" s="27"/>
      <c r="F531" s="27"/>
      <c r="G531" s="27"/>
      <c r="H531" s="77"/>
      <c r="I531" s="77"/>
      <c r="J531" s="77"/>
      <c r="K531" s="77"/>
      <c r="L531" s="77"/>
      <c r="M531" s="77"/>
    </row>
    <row r="532" spans="1:13" x14ac:dyDescent="0.25">
      <c r="A532" s="3" t="s">
        <v>44</v>
      </c>
      <c r="B532" s="205">
        <v>34</v>
      </c>
      <c r="C532" s="205">
        <v>36</v>
      </c>
      <c r="D532" s="205">
        <v>40</v>
      </c>
      <c r="E532" s="205">
        <v>33</v>
      </c>
      <c r="F532" s="205">
        <v>37</v>
      </c>
      <c r="G532" s="205">
        <v>36</v>
      </c>
      <c r="H532" s="205">
        <v>36</v>
      </c>
      <c r="I532" s="205">
        <v>34</v>
      </c>
      <c r="J532" s="205">
        <v>37</v>
      </c>
      <c r="K532" s="205">
        <v>34</v>
      </c>
      <c r="L532" s="205">
        <v>37</v>
      </c>
      <c r="M532" s="205">
        <v>17</v>
      </c>
    </row>
    <row r="533" spans="1:13" x14ac:dyDescent="0.25">
      <c r="A533" s="3" t="s">
        <v>45</v>
      </c>
      <c r="B533" s="205">
        <v>209</v>
      </c>
      <c r="C533" s="205">
        <v>180</v>
      </c>
      <c r="D533" s="205">
        <v>225</v>
      </c>
      <c r="E533" s="205">
        <v>169</v>
      </c>
      <c r="F533" s="205">
        <v>180</v>
      </c>
      <c r="G533" s="205">
        <v>172</v>
      </c>
      <c r="H533" s="205">
        <v>223</v>
      </c>
      <c r="I533" s="205">
        <v>196</v>
      </c>
      <c r="J533" s="205">
        <v>232</v>
      </c>
      <c r="K533" s="205">
        <v>162</v>
      </c>
      <c r="L533" s="205">
        <v>174</v>
      </c>
      <c r="M533" s="205">
        <v>106</v>
      </c>
    </row>
    <row r="534" spans="1:13" x14ac:dyDescent="0.25">
      <c r="A534" s="25" t="s">
        <v>46</v>
      </c>
      <c r="B534" s="205">
        <v>9</v>
      </c>
      <c r="C534" s="205">
        <v>10</v>
      </c>
      <c r="D534" s="205">
        <v>10</v>
      </c>
      <c r="E534" s="205">
        <v>9</v>
      </c>
      <c r="F534" s="205">
        <v>10</v>
      </c>
      <c r="G534" s="205">
        <v>7</v>
      </c>
      <c r="H534" s="205">
        <v>10</v>
      </c>
      <c r="I534" s="205">
        <v>9</v>
      </c>
      <c r="J534" s="205">
        <v>13</v>
      </c>
      <c r="K534" s="205">
        <v>9</v>
      </c>
      <c r="L534" s="205">
        <v>8</v>
      </c>
      <c r="M534" s="205">
        <v>6</v>
      </c>
    </row>
    <row r="535" spans="1:13" x14ac:dyDescent="0.25">
      <c r="A535" s="25" t="s">
        <v>47</v>
      </c>
      <c r="B535" s="205">
        <v>1</v>
      </c>
      <c r="C535" s="205">
        <v>1</v>
      </c>
      <c r="D535" s="205">
        <v>1</v>
      </c>
      <c r="E535" s="205">
        <v>1</v>
      </c>
      <c r="F535" s="205">
        <v>1</v>
      </c>
      <c r="G535" s="205">
        <v>0</v>
      </c>
      <c r="H535" s="205">
        <v>1</v>
      </c>
      <c r="I535" s="205">
        <v>1</v>
      </c>
      <c r="J535" s="205">
        <v>1</v>
      </c>
      <c r="K535" s="205">
        <v>1</v>
      </c>
      <c r="L535" s="205">
        <v>2</v>
      </c>
      <c r="M535" s="205">
        <v>1</v>
      </c>
    </row>
    <row r="536" spans="1:13" x14ac:dyDescent="0.25">
      <c r="A536" s="27" t="s">
        <v>5</v>
      </c>
      <c r="B536" s="152">
        <v>253</v>
      </c>
      <c r="C536" s="152">
        <v>226</v>
      </c>
      <c r="D536" s="152">
        <v>276</v>
      </c>
      <c r="E536" s="152">
        <v>212</v>
      </c>
      <c r="F536" s="152">
        <v>227</v>
      </c>
      <c r="G536" s="152">
        <v>216</v>
      </c>
      <c r="H536" s="152">
        <v>271</v>
      </c>
      <c r="I536" s="152">
        <v>240</v>
      </c>
      <c r="J536" s="152">
        <v>283</v>
      </c>
      <c r="K536" s="152">
        <v>206</v>
      </c>
      <c r="L536" s="152">
        <v>221</v>
      </c>
      <c r="M536" s="152">
        <v>130</v>
      </c>
    </row>
    <row r="537" spans="1:13" x14ac:dyDescent="0.25">
      <c r="A537" s="27"/>
      <c r="B537" s="27"/>
      <c r="C537" s="27"/>
      <c r="D537" s="27"/>
      <c r="E537" s="27"/>
      <c r="F537" s="27"/>
    </row>
    <row r="538" spans="1:13" ht="15.75" thickBot="1" x14ac:dyDescent="0.3">
      <c r="A538" s="3"/>
    </row>
    <row r="539" spans="1:13" ht="15.75" thickBot="1" x14ac:dyDescent="0.3">
      <c r="A539" s="185" t="s">
        <v>53</v>
      </c>
      <c r="B539" s="184">
        <v>39448</v>
      </c>
      <c r="C539" s="182">
        <v>39479</v>
      </c>
      <c r="D539" s="182">
        <v>39508</v>
      </c>
      <c r="E539" s="182">
        <v>39539</v>
      </c>
      <c r="F539" s="182">
        <v>39569</v>
      </c>
      <c r="G539" s="182">
        <v>39600</v>
      </c>
      <c r="H539" s="182">
        <v>39630</v>
      </c>
      <c r="I539" s="182">
        <v>39661</v>
      </c>
      <c r="J539" s="182">
        <v>39692</v>
      </c>
      <c r="K539" s="182">
        <v>39722</v>
      </c>
      <c r="L539" s="182">
        <v>39753</v>
      </c>
      <c r="M539" s="183">
        <v>39783</v>
      </c>
    </row>
    <row r="540" spans="1:13" x14ac:dyDescent="0.25">
      <c r="A540" s="3" t="s">
        <v>44</v>
      </c>
      <c r="B540" s="205">
        <v>3004</v>
      </c>
      <c r="C540" s="205">
        <v>2491</v>
      </c>
      <c r="D540" s="205">
        <v>2304</v>
      </c>
      <c r="E540" s="205">
        <v>2078</v>
      </c>
      <c r="F540" s="205">
        <v>2003</v>
      </c>
      <c r="G540" s="205">
        <v>2151</v>
      </c>
      <c r="H540" s="205">
        <v>1747</v>
      </c>
      <c r="I540" s="205">
        <v>1524</v>
      </c>
      <c r="J540" s="205">
        <v>2164</v>
      </c>
      <c r="K540" s="205">
        <v>1743</v>
      </c>
      <c r="L540" s="205">
        <v>1455</v>
      </c>
      <c r="M540" s="205">
        <v>1156</v>
      </c>
    </row>
    <row r="541" spans="1:13" x14ac:dyDescent="0.25">
      <c r="A541" s="3" t="s">
        <v>45</v>
      </c>
      <c r="B541" s="205">
        <v>12307</v>
      </c>
      <c r="C541" s="205">
        <v>11766</v>
      </c>
      <c r="D541" s="205">
        <v>12267</v>
      </c>
      <c r="E541" s="205">
        <v>9162</v>
      </c>
      <c r="F541" s="205">
        <v>9784</v>
      </c>
      <c r="G541" s="205">
        <v>11317</v>
      </c>
      <c r="H541" s="205">
        <v>10544</v>
      </c>
      <c r="I541" s="205">
        <v>8835</v>
      </c>
      <c r="J541" s="205">
        <v>12685</v>
      </c>
      <c r="K541" s="205">
        <v>10023</v>
      </c>
      <c r="L541" s="205">
        <v>8282</v>
      </c>
      <c r="M541" s="205">
        <v>6432</v>
      </c>
    </row>
    <row r="542" spans="1:13" x14ac:dyDescent="0.25">
      <c r="A542" s="25" t="s">
        <v>46</v>
      </c>
      <c r="B542" s="205">
        <v>231</v>
      </c>
      <c r="C542" s="205">
        <v>262</v>
      </c>
      <c r="D542" s="205">
        <v>325</v>
      </c>
      <c r="E542" s="205">
        <v>180</v>
      </c>
      <c r="F542" s="205">
        <v>196</v>
      </c>
      <c r="G542" s="205">
        <v>240</v>
      </c>
      <c r="H542" s="205">
        <v>194</v>
      </c>
      <c r="I542" s="205">
        <v>165</v>
      </c>
      <c r="J542" s="205">
        <v>251</v>
      </c>
      <c r="K542" s="205">
        <v>199</v>
      </c>
      <c r="L542" s="205">
        <v>166</v>
      </c>
      <c r="M542" s="205">
        <v>137</v>
      </c>
    </row>
    <row r="543" spans="1:13" x14ac:dyDescent="0.25">
      <c r="A543" s="25" t="s">
        <v>47</v>
      </c>
      <c r="B543" s="205">
        <v>421</v>
      </c>
      <c r="C543" s="205">
        <v>450</v>
      </c>
      <c r="D543" s="205">
        <v>493</v>
      </c>
      <c r="E543" s="205">
        <v>414</v>
      </c>
      <c r="F543" s="205">
        <v>457</v>
      </c>
      <c r="G543" s="205">
        <v>360</v>
      </c>
      <c r="H543" s="205">
        <v>458</v>
      </c>
      <c r="I543" s="205">
        <v>412</v>
      </c>
      <c r="J543" s="205">
        <v>464</v>
      </c>
      <c r="K543" s="205">
        <v>484</v>
      </c>
      <c r="L543" s="205">
        <v>413</v>
      </c>
      <c r="M543" s="205">
        <v>407</v>
      </c>
    </row>
    <row r="544" spans="1:13" x14ac:dyDescent="0.25">
      <c r="A544" s="26" t="s">
        <v>13</v>
      </c>
      <c r="B544" s="152">
        <v>15964</v>
      </c>
      <c r="C544" s="152">
        <v>14968</v>
      </c>
      <c r="D544" s="152">
        <v>15389</v>
      </c>
      <c r="E544" s="152">
        <v>11833</v>
      </c>
      <c r="F544" s="152">
        <v>12440</v>
      </c>
      <c r="G544" s="152">
        <v>14069</v>
      </c>
      <c r="H544" s="152">
        <v>12943</v>
      </c>
      <c r="I544" s="152">
        <v>10936</v>
      </c>
      <c r="J544" s="152">
        <v>15564</v>
      </c>
      <c r="K544" s="152">
        <v>12448</v>
      </c>
      <c r="L544" s="152">
        <v>10315</v>
      </c>
      <c r="M544" s="152">
        <v>8132</v>
      </c>
    </row>
  </sheetData>
  <mergeCells count="14">
    <mergeCell ref="A137:M137"/>
    <mergeCell ref="B494:M494"/>
    <mergeCell ref="B289:M289"/>
    <mergeCell ref="B235:M235"/>
    <mergeCell ref="B139:M139"/>
    <mergeCell ref="A183:M183"/>
    <mergeCell ref="B185:M185"/>
    <mergeCell ref="B341:M341"/>
    <mergeCell ref="B443:M443"/>
    <mergeCell ref="B2:M2"/>
    <mergeCell ref="A47:M47"/>
    <mergeCell ref="A92:M92"/>
    <mergeCell ref="B48:M48"/>
    <mergeCell ref="B93:M93"/>
  </mergeCells>
  <pageMargins left="0.7" right="0.7" top="0.75" bottom="0.75" header="0.3" footer="0.3"/>
  <pageSetup scale="63" fitToHeight="7" orientation="landscape" r:id="rId1"/>
  <headerFooter>
    <oddFooter>&amp;L&amp;D
&amp;F&amp;C&amp;A&amp;RPage &amp;P of &amp;N</oddFooter>
  </headerFooter>
  <rowBreaks count="10" manualBreakCount="10">
    <brk id="47" max="13" man="1"/>
    <brk id="92" max="13" man="1"/>
    <brk id="138" max="16383" man="1"/>
    <brk id="184" max="13" man="1"/>
    <brk id="234" max="16383" man="1"/>
    <brk id="288" max="16383" man="1"/>
    <brk id="340" max="16383" man="1"/>
    <brk id="392" max="16383" man="1"/>
    <brk id="442" max="16383" man="1"/>
    <brk id="49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34" t="s">
        <v>40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5" ht="15.75" thickBot="1" x14ac:dyDescent="0.3"/>
    <row r="3" spans="1:15" x14ac:dyDescent="0.25">
      <c r="A3" s="1"/>
      <c r="B3" s="326" t="s">
        <v>30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7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35" t="s">
        <v>43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28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28" t="s">
        <v>17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30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31" t="s">
        <v>29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3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28" t="s">
        <v>36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30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334" t="s">
        <v>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35" t="s">
        <v>39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35" t="s">
        <v>42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35" t="s">
        <v>38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35" t="s">
        <v>37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zoomScale="110" zoomScaleNormal="110" workbookViewId="0">
      <selection activeCell="A2" sqref="A2"/>
    </sheetView>
  </sheetViews>
  <sheetFormatPr defaultRowHeight="15" x14ac:dyDescent="0.25"/>
  <cols>
    <col min="1" max="1" width="29" customWidth="1"/>
    <col min="2" max="3" width="15.7109375" customWidth="1"/>
    <col min="4" max="4" width="16.7109375" customWidth="1"/>
    <col min="5" max="5" width="15.7109375" customWidth="1"/>
    <col min="6" max="6" width="16.85546875" customWidth="1"/>
    <col min="7" max="7" width="15.7109375" customWidth="1"/>
    <col min="8" max="8" width="17.140625" customWidth="1"/>
    <col min="9" max="9" width="17.5703125" customWidth="1"/>
    <col min="10" max="10" width="15.7109375" customWidth="1"/>
    <col min="11" max="11" width="18" customWidth="1"/>
    <col min="12" max="12" width="16.7109375" customWidth="1"/>
    <col min="13" max="13" width="18.28515625" customWidth="1"/>
    <col min="15" max="15" width="12" bestFit="1" customWidth="1"/>
  </cols>
  <sheetData>
    <row r="2" spans="1:15" ht="15.75" thickBot="1" x14ac:dyDescent="0.3">
      <c r="A2" s="3"/>
      <c r="B2" s="317" t="s">
        <v>672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5" ht="16.5" thickBot="1" x14ac:dyDescent="0.3">
      <c r="A3" s="179">
        <v>2018</v>
      </c>
      <c r="B3" s="192">
        <v>43101</v>
      </c>
      <c r="C3" s="91">
        <v>43132</v>
      </c>
      <c r="D3" s="91">
        <v>43160</v>
      </c>
      <c r="E3" s="91">
        <v>43191</v>
      </c>
      <c r="F3" s="91">
        <v>43221</v>
      </c>
      <c r="G3" s="91">
        <v>43252</v>
      </c>
      <c r="H3" s="91">
        <v>43282</v>
      </c>
      <c r="I3" s="91">
        <v>43313</v>
      </c>
      <c r="J3" s="91">
        <v>43344</v>
      </c>
      <c r="K3" s="91">
        <v>43374</v>
      </c>
      <c r="L3" s="91">
        <v>43405</v>
      </c>
      <c r="M3" s="96">
        <v>43435</v>
      </c>
    </row>
    <row r="4" spans="1:15" x14ac:dyDescent="0.25">
      <c r="A4" s="3" t="s">
        <v>0</v>
      </c>
      <c r="B4" s="98">
        <v>76425099</v>
      </c>
      <c r="C4" s="99">
        <v>86124003</v>
      </c>
      <c r="D4" s="212"/>
      <c r="E4" s="99"/>
      <c r="F4" s="204"/>
      <c r="G4" s="204"/>
      <c r="H4" s="99"/>
      <c r="I4" s="99"/>
      <c r="J4" s="99"/>
      <c r="K4" s="99"/>
      <c r="L4" s="99"/>
      <c r="M4" s="301"/>
    </row>
    <row r="5" spans="1:15" x14ac:dyDescent="0.25">
      <c r="A5" s="3" t="s">
        <v>1</v>
      </c>
      <c r="B5" s="101">
        <v>10796225</v>
      </c>
      <c r="C5" s="93">
        <v>10020400</v>
      </c>
      <c r="D5" s="94"/>
      <c r="E5" s="93"/>
      <c r="F5" s="204"/>
      <c r="G5" s="204"/>
      <c r="H5" s="93"/>
      <c r="I5" s="93"/>
      <c r="J5" s="93"/>
      <c r="K5" s="93"/>
      <c r="L5" s="93"/>
      <c r="M5" s="102"/>
    </row>
    <row r="6" spans="1:15" x14ac:dyDescent="0.25">
      <c r="A6" s="25" t="s">
        <v>947</v>
      </c>
      <c r="B6" s="103">
        <v>23078071</v>
      </c>
      <c r="C6" s="94">
        <v>21343437</v>
      </c>
      <c r="D6" s="94"/>
      <c r="E6" s="94"/>
      <c r="F6" s="204"/>
      <c r="G6" s="204"/>
      <c r="H6" s="94"/>
      <c r="I6" s="94"/>
      <c r="J6" s="94"/>
      <c r="K6" s="94"/>
      <c r="L6" s="94"/>
      <c r="M6" s="102"/>
    </row>
    <row r="7" spans="1:15" x14ac:dyDescent="0.25">
      <c r="A7" s="3" t="s">
        <v>2</v>
      </c>
      <c r="B7" s="101">
        <v>2910384</v>
      </c>
      <c r="C7" s="93">
        <v>2741486</v>
      </c>
      <c r="D7" s="94"/>
      <c r="E7" s="93"/>
      <c r="F7" s="204"/>
      <c r="G7" s="204"/>
      <c r="H7" s="93"/>
      <c r="I7" s="93"/>
      <c r="J7" s="93"/>
      <c r="K7" s="93"/>
      <c r="L7" s="93"/>
      <c r="M7" s="102"/>
    </row>
    <row r="8" spans="1:15" x14ac:dyDescent="0.25">
      <c r="A8" s="3" t="s">
        <v>3</v>
      </c>
      <c r="B8" s="101">
        <v>8260787</v>
      </c>
      <c r="C8" s="93">
        <v>7877806</v>
      </c>
      <c r="D8" s="94"/>
      <c r="E8" s="93"/>
      <c r="F8" s="204"/>
      <c r="G8" s="204"/>
      <c r="H8" s="93"/>
      <c r="I8" s="93"/>
      <c r="J8" s="93"/>
      <c r="K8" s="93"/>
      <c r="L8" s="93"/>
      <c r="M8" s="102"/>
    </row>
    <row r="9" spans="1:15" x14ac:dyDescent="0.25">
      <c r="A9" s="97" t="s">
        <v>946</v>
      </c>
      <c r="B9" s="103">
        <v>2427316</v>
      </c>
      <c r="C9" s="94">
        <v>2375744</v>
      </c>
      <c r="D9" s="94"/>
      <c r="E9" s="94"/>
      <c r="F9" s="204"/>
      <c r="G9" s="204"/>
      <c r="H9" s="94"/>
      <c r="I9" s="94"/>
      <c r="J9" s="94"/>
      <c r="K9" s="94"/>
      <c r="L9" s="94"/>
      <c r="M9" s="102"/>
    </row>
    <row r="10" spans="1:15" ht="15.75" thickBot="1" x14ac:dyDescent="0.3">
      <c r="A10" s="26" t="s">
        <v>13</v>
      </c>
      <c r="B10" s="105">
        <v>123897882</v>
      </c>
      <c r="C10" s="95">
        <v>130482876</v>
      </c>
      <c r="D10" s="213"/>
      <c r="E10" s="95"/>
      <c r="F10" s="95"/>
      <c r="G10" s="95"/>
      <c r="H10" s="95"/>
      <c r="I10" s="95"/>
      <c r="J10" s="95"/>
      <c r="K10" s="95"/>
      <c r="L10" s="95"/>
      <c r="M10" s="106"/>
      <c r="O10" s="109"/>
    </row>
    <row r="11" spans="1:15" ht="15.75" thickBot="1" x14ac:dyDescent="0.3"/>
    <row r="12" spans="1:15" ht="16.5" thickBot="1" x14ac:dyDescent="0.3">
      <c r="A12" s="179">
        <v>2017</v>
      </c>
      <c r="B12" s="192">
        <v>42736</v>
      </c>
      <c r="C12" s="91">
        <v>42767</v>
      </c>
      <c r="D12" s="91">
        <v>42795</v>
      </c>
      <c r="E12" s="91">
        <v>42826</v>
      </c>
      <c r="F12" s="91">
        <v>42856</v>
      </c>
      <c r="G12" s="91">
        <v>42887</v>
      </c>
      <c r="H12" s="91">
        <v>42917</v>
      </c>
      <c r="I12" s="91">
        <v>42948</v>
      </c>
      <c r="J12" s="91">
        <v>42979</v>
      </c>
      <c r="K12" s="91">
        <v>43009</v>
      </c>
      <c r="L12" s="91">
        <v>43040</v>
      </c>
      <c r="M12" s="96">
        <v>43070</v>
      </c>
    </row>
    <row r="13" spans="1:15" x14ac:dyDescent="0.25">
      <c r="A13" s="3" t="s">
        <v>0</v>
      </c>
      <c r="B13" s="98">
        <v>64617356</v>
      </c>
      <c r="C13" s="99">
        <v>70883964</v>
      </c>
      <c r="D13" s="212">
        <v>66422306</v>
      </c>
      <c r="E13" s="99">
        <v>72943452</v>
      </c>
      <c r="F13" s="204">
        <v>74725900</v>
      </c>
      <c r="G13" s="204">
        <v>66540463</v>
      </c>
      <c r="H13" s="99">
        <v>65993620</v>
      </c>
      <c r="I13" s="99">
        <v>71993667</v>
      </c>
      <c r="J13" s="99">
        <v>67554327</v>
      </c>
      <c r="K13" s="99">
        <v>73682103</v>
      </c>
      <c r="L13" s="99">
        <v>76666325</v>
      </c>
      <c r="M13" s="301">
        <v>64270141</v>
      </c>
    </row>
    <row r="14" spans="1:15" x14ac:dyDescent="0.25">
      <c r="A14" s="3" t="s">
        <v>1</v>
      </c>
      <c r="B14" s="101">
        <v>8399504</v>
      </c>
      <c r="C14" s="93">
        <v>9062631</v>
      </c>
      <c r="D14" s="94">
        <v>8214203</v>
      </c>
      <c r="E14" s="93">
        <v>8481211</v>
      </c>
      <c r="F14" s="204">
        <v>8563707</v>
      </c>
      <c r="G14" s="204">
        <v>7894202</v>
      </c>
      <c r="H14" s="93">
        <v>8544028</v>
      </c>
      <c r="I14" s="93">
        <v>9646237</v>
      </c>
      <c r="J14" s="93">
        <v>9268906</v>
      </c>
      <c r="K14" s="93">
        <v>10229579</v>
      </c>
      <c r="L14" s="93">
        <v>11151413</v>
      </c>
      <c r="M14" s="102">
        <v>9244845</v>
      </c>
    </row>
    <row r="15" spans="1:15" x14ac:dyDescent="0.25">
      <c r="A15" s="25" t="s">
        <v>947</v>
      </c>
      <c r="B15" s="103">
        <v>26837099</v>
      </c>
      <c r="C15" s="94">
        <v>26616557</v>
      </c>
      <c r="D15" s="94">
        <v>27093959</v>
      </c>
      <c r="E15" s="94">
        <v>27409988</v>
      </c>
      <c r="F15" s="204">
        <v>26895424</v>
      </c>
      <c r="G15" s="204">
        <v>26382081</v>
      </c>
      <c r="H15" s="94">
        <v>25633177</v>
      </c>
      <c r="I15" s="94">
        <v>25076382</v>
      </c>
      <c r="J15" s="94">
        <v>24572044</v>
      </c>
      <c r="K15" s="94">
        <v>24219059</v>
      </c>
      <c r="L15" s="94">
        <v>23436599</v>
      </c>
      <c r="M15" s="102">
        <v>22756673</v>
      </c>
    </row>
    <row r="16" spans="1:15" x14ac:dyDescent="0.25">
      <c r="A16" s="3" t="s">
        <v>2</v>
      </c>
      <c r="B16" s="101">
        <v>2336358</v>
      </c>
      <c r="C16" s="93">
        <v>2481999</v>
      </c>
      <c r="D16" s="94">
        <v>2295964</v>
      </c>
      <c r="E16" s="93">
        <v>2411797</v>
      </c>
      <c r="F16" s="204">
        <v>2589089</v>
      </c>
      <c r="G16" s="204">
        <v>2282340</v>
      </c>
      <c r="H16" s="93">
        <v>2596634</v>
      </c>
      <c r="I16" s="93">
        <v>2706774</v>
      </c>
      <c r="J16" s="93">
        <v>2549144</v>
      </c>
      <c r="K16" s="93">
        <v>2639358</v>
      </c>
      <c r="L16" s="93">
        <v>2712664</v>
      </c>
      <c r="M16" s="102">
        <v>2415333</v>
      </c>
    </row>
    <row r="17" spans="1:15" x14ac:dyDescent="0.25">
      <c r="A17" s="3" t="s">
        <v>3</v>
      </c>
      <c r="B17" s="101">
        <v>7156405</v>
      </c>
      <c r="C17" s="93">
        <v>6679651</v>
      </c>
      <c r="D17" s="94">
        <v>7864524</v>
      </c>
      <c r="E17" s="93">
        <v>7497570</v>
      </c>
      <c r="F17" s="204">
        <v>8061075</v>
      </c>
      <c r="G17" s="204">
        <v>7392397</v>
      </c>
      <c r="H17" s="93">
        <v>7670577</v>
      </c>
      <c r="I17" s="93">
        <v>7139255</v>
      </c>
      <c r="J17" s="93">
        <v>7504194</v>
      </c>
      <c r="K17" s="93">
        <v>7734529</v>
      </c>
      <c r="L17" s="93">
        <v>7224683</v>
      </c>
      <c r="M17" s="102">
        <v>7171572</v>
      </c>
    </row>
    <row r="18" spans="1:15" x14ac:dyDescent="0.25">
      <c r="A18" s="97" t="s">
        <v>946</v>
      </c>
      <c r="B18" s="103">
        <v>2136982</v>
      </c>
      <c r="C18" s="94">
        <v>2252866</v>
      </c>
      <c r="D18" s="94">
        <v>2239501</v>
      </c>
      <c r="E18" s="94">
        <v>2260701</v>
      </c>
      <c r="F18" s="204">
        <v>2183889</v>
      </c>
      <c r="G18" s="204">
        <v>2233826</v>
      </c>
      <c r="H18" s="94">
        <v>2298683</v>
      </c>
      <c r="I18" s="94">
        <v>2497304</v>
      </c>
      <c r="J18" s="94">
        <v>2375400</v>
      </c>
      <c r="K18" s="94">
        <v>2470585</v>
      </c>
      <c r="L18" s="94">
        <v>2091425</v>
      </c>
      <c r="M18" s="102">
        <v>2184815</v>
      </c>
    </row>
    <row r="19" spans="1:15" ht="15.75" thickBot="1" x14ac:dyDescent="0.3">
      <c r="A19" s="26" t="s">
        <v>13</v>
      </c>
      <c r="B19" s="105">
        <v>111483704</v>
      </c>
      <c r="C19" s="95">
        <v>117977668</v>
      </c>
      <c r="D19" s="213">
        <v>114130457</v>
      </c>
      <c r="E19" s="95">
        <v>121004719</v>
      </c>
      <c r="F19" s="95">
        <v>123019084</v>
      </c>
      <c r="G19" s="95">
        <v>112725309</v>
      </c>
      <c r="H19" s="95">
        <v>112736719</v>
      </c>
      <c r="I19" s="95">
        <v>119059619</v>
      </c>
      <c r="J19" s="95">
        <v>113824015</v>
      </c>
      <c r="K19" s="95">
        <v>120975213</v>
      </c>
      <c r="L19" s="95">
        <v>123283109</v>
      </c>
      <c r="M19" s="106">
        <v>108043379</v>
      </c>
      <c r="O19" s="109"/>
    </row>
    <row r="20" spans="1:15" ht="15.75" thickBot="1" x14ac:dyDescent="0.3"/>
    <row r="21" spans="1:15" ht="16.5" thickBot="1" x14ac:dyDescent="0.3">
      <c r="A21" s="179">
        <v>2016</v>
      </c>
      <c r="B21" s="192">
        <v>42370</v>
      </c>
      <c r="C21" s="91">
        <v>42401</v>
      </c>
      <c r="D21" s="91">
        <v>42430</v>
      </c>
      <c r="E21" s="91">
        <v>42461</v>
      </c>
      <c r="F21" s="91">
        <v>42491</v>
      </c>
      <c r="G21" s="91">
        <v>42522</v>
      </c>
      <c r="H21" s="91">
        <v>42552</v>
      </c>
      <c r="I21" s="91">
        <v>42583</v>
      </c>
      <c r="J21" s="91">
        <v>42614</v>
      </c>
      <c r="K21" s="91">
        <v>42644</v>
      </c>
      <c r="L21" s="91">
        <v>42675</v>
      </c>
      <c r="M21" s="96">
        <v>42705</v>
      </c>
    </row>
    <row r="22" spans="1:15" x14ac:dyDescent="0.25">
      <c r="A22" s="3" t="s">
        <v>0</v>
      </c>
      <c r="B22" s="98">
        <v>60080797</v>
      </c>
      <c r="C22" s="99">
        <v>62760901</v>
      </c>
      <c r="D22" s="212">
        <v>56253649</v>
      </c>
      <c r="E22" s="99">
        <v>58792841</v>
      </c>
      <c r="F22" s="204">
        <v>62297614</v>
      </c>
      <c r="G22" s="204">
        <v>55664528</v>
      </c>
      <c r="H22" s="99">
        <v>54379732</v>
      </c>
      <c r="I22" s="99">
        <v>56759396</v>
      </c>
      <c r="J22" s="99">
        <v>55478138</v>
      </c>
      <c r="K22" s="99">
        <v>57241646</v>
      </c>
      <c r="L22" s="99">
        <v>67647305</v>
      </c>
      <c r="M22" s="301">
        <v>58491296</v>
      </c>
    </row>
    <row r="23" spans="1:15" x14ac:dyDescent="0.25">
      <c r="A23" s="3" t="s">
        <v>1</v>
      </c>
      <c r="B23" s="101">
        <v>8063741</v>
      </c>
      <c r="C23" s="93">
        <v>8293851</v>
      </c>
      <c r="D23" s="94">
        <v>8083752</v>
      </c>
      <c r="E23" s="93">
        <v>8786248</v>
      </c>
      <c r="F23" s="204">
        <v>9280060</v>
      </c>
      <c r="G23" s="204">
        <v>9330296</v>
      </c>
      <c r="H23" s="93">
        <v>9214668</v>
      </c>
      <c r="I23" s="93">
        <v>9555031</v>
      </c>
      <c r="J23" s="93">
        <v>8384406</v>
      </c>
      <c r="K23" s="93">
        <v>8754114</v>
      </c>
      <c r="L23" s="93">
        <v>8900078</v>
      </c>
      <c r="M23" s="102">
        <v>7593865</v>
      </c>
    </row>
    <row r="24" spans="1:15" x14ac:dyDescent="0.25">
      <c r="A24" s="25" t="s">
        <v>947</v>
      </c>
      <c r="B24" s="103">
        <v>28019828</v>
      </c>
      <c r="C24" s="94">
        <v>28417027</v>
      </c>
      <c r="D24" s="94">
        <v>28858887</v>
      </c>
      <c r="E24" s="94">
        <v>29539660</v>
      </c>
      <c r="F24" s="204">
        <v>28098315</v>
      </c>
      <c r="G24" s="204">
        <v>28208024</v>
      </c>
      <c r="H24" s="94">
        <v>27435504</v>
      </c>
      <c r="I24" s="94">
        <v>27300174</v>
      </c>
      <c r="J24" s="94">
        <v>26715610</v>
      </c>
      <c r="K24" s="94">
        <v>26201874</v>
      </c>
      <c r="L24" s="94">
        <v>25760191</v>
      </c>
      <c r="M24" s="102">
        <v>26313931</v>
      </c>
    </row>
    <row r="25" spans="1:15" x14ac:dyDescent="0.25">
      <c r="A25" s="3" t="s">
        <v>2</v>
      </c>
      <c r="B25" s="101">
        <v>2324626</v>
      </c>
      <c r="C25" s="93">
        <v>2406832</v>
      </c>
      <c r="D25" s="94">
        <v>2032127</v>
      </c>
      <c r="E25" s="93">
        <v>2162031</v>
      </c>
      <c r="F25" s="204">
        <v>2222340</v>
      </c>
      <c r="G25" s="204">
        <v>2032286</v>
      </c>
      <c r="H25" s="93">
        <v>2092951</v>
      </c>
      <c r="I25" s="93">
        <v>2098707</v>
      </c>
      <c r="J25" s="93">
        <v>2016404</v>
      </c>
      <c r="K25" s="93">
        <v>2315865</v>
      </c>
      <c r="L25" s="93">
        <v>2401236</v>
      </c>
      <c r="M25" s="102">
        <v>2099272</v>
      </c>
    </row>
    <row r="26" spans="1:15" x14ac:dyDescent="0.25">
      <c r="A26" s="3" t="s">
        <v>3</v>
      </c>
      <c r="B26" s="101">
        <v>7347079</v>
      </c>
      <c r="C26" s="93">
        <v>6935945</v>
      </c>
      <c r="D26" s="94">
        <v>7966861</v>
      </c>
      <c r="E26" s="93">
        <v>7957414</v>
      </c>
      <c r="F26" s="204">
        <v>8569783</v>
      </c>
      <c r="G26" s="204">
        <v>8020448</v>
      </c>
      <c r="H26" s="93">
        <v>7785873</v>
      </c>
      <c r="I26" s="93">
        <v>7109583</v>
      </c>
      <c r="J26" s="93">
        <v>7468540</v>
      </c>
      <c r="K26" s="93">
        <v>7368798</v>
      </c>
      <c r="L26" s="93">
        <v>6449387</v>
      </c>
      <c r="M26" s="102">
        <v>6338823</v>
      </c>
    </row>
    <row r="27" spans="1:15" x14ac:dyDescent="0.25">
      <c r="A27" s="97" t="s">
        <v>946</v>
      </c>
      <c r="B27" s="103">
        <v>2057116</v>
      </c>
      <c r="C27" s="94">
        <v>2268959</v>
      </c>
      <c r="D27" s="94">
        <v>2311654</v>
      </c>
      <c r="E27" s="94">
        <v>2455992</v>
      </c>
      <c r="F27" s="204">
        <v>2302412</v>
      </c>
      <c r="G27" s="204">
        <v>2440683</v>
      </c>
      <c r="H27" s="94">
        <v>2416918</v>
      </c>
      <c r="I27" s="94">
        <v>2384157</v>
      </c>
      <c r="J27" s="94">
        <v>2410147</v>
      </c>
      <c r="K27" s="94">
        <v>2401610</v>
      </c>
      <c r="L27" s="94">
        <v>2098629</v>
      </c>
      <c r="M27" s="102">
        <v>2092722</v>
      </c>
    </row>
    <row r="28" spans="1:15" ht="15.75" thickBot="1" x14ac:dyDescent="0.3">
      <c r="A28" s="26" t="s">
        <v>13</v>
      </c>
      <c r="B28" s="105">
        <v>107893187</v>
      </c>
      <c r="C28" s="95">
        <v>111083515</v>
      </c>
      <c r="D28" s="213">
        <v>105506930</v>
      </c>
      <c r="E28" s="95">
        <v>109694186</v>
      </c>
      <c r="F28" s="95">
        <v>112770524</v>
      </c>
      <c r="G28" s="95">
        <v>105696265</v>
      </c>
      <c r="H28" s="95">
        <v>103325646</v>
      </c>
      <c r="I28" s="95">
        <v>105207048</v>
      </c>
      <c r="J28" s="95">
        <v>102473245</v>
      </c>
      <c r="K28" s="95">
        <v>104283907</v>
      </c>
      <c r="L28" s="95">
        <v>113256826</v>
      </c>
      <c r="M28" s="106">
        <v>102929909</v>
      </c>
    </row>
    <row r="29" spans="1:15" ht="15.75" thickBot="1" x14ac:dyDescent="0.3">
      <c r="A29" s="3"/>
    </row>
    <row r="30" spans="1:15" ht="16.5" thickBot="1" x14ac:dyDescent="0.3">
      <c r="A30" s="179">
        <v>2015</v>
      </c>
      <c r="B30" s="192">
        <v>42005</v>
      </c>
      <c r="C30" s="91">
        <v>42036</v>
      </c>
      <c r="D30" s="91">
        <v>42064</v>
      </c>
      <c r="E30" s="91">
        <v>42095</v>
      </c>
      <c r="F30" s="91">
        <v>42125</v>
      </c>
      <c r="G30" s="91">
        <v>42156</v>
      </c>
      <c r="H30" s="91">
        <v>42186</v>
      </c>
      <c r="I30" s="91">
        <v>42217</v>
      </c>
      <c r="J30" s="91">
        <v>42248</v>
      </c>
      <c r="K30" s="91">
        <v>42278</v>
      </c>
      <c r="L30" s="91">
        <v>42309</v>
      </c>
      <c r="M30" s="96">
        <v>42339</v>
      </c>
    </row>
    <row r="31" spans="1:15" x14ac:dyDescent="0.25">
      <c r="A31" s="3" t="s">
        <v>0</v>
      </c>
      <c r="B31" s="98">
        <v>49933794</v>
      </c>
      <c r="C31" s="99">
        <v>51806660</v>
      </c>
      <c r="D31" s="212">
        <v>48230952</v>
      </c>
      <c r="E31" s="99">
        <v>51452358</v>
      </c>
      <c r="F31" s="204">
        <v>53016352</v>
      </c>
      <c r="G31" s="204">
        <v>48505941</v>
      </c>
      <c r="H31" s="99">
        <v>51769474</v>
      </c>
      <c r="I31" s="99">
        <v>53971320</v>
      </c>
      <c r="J31" s="99">
        <v>48144154</v>
      </c>
      <c r="K31" s="99">
        <v>52755340</v>
      </c>
      <c r="L31" s="99">
        <v>55696695</v>
      </c>
      <c r="M31" s="100">
        <v>46828260</v>
      </c>
      <c r="N31" s="218"/>
      <c r="O31" s="218"/>
    </row>
    <row r="32" spans="1:15" x14ac:dyDescent="0.25">
      <c r="A32" s="3" t="s">
        <v>1</v>
      </c>
      <c r="B32" s="101">
        <v>7261473</v>
      </c>
      <c r="C32" s="93">
        <v>7565735</v>
      </c>
      <c r="D32" s="94">
        <v>7142802</v>
      </c>
      <c r="E32" s="93">
        <v>8025768</v>
      </c>
      <c r="F32" s="204">
        <v>8067305</v>
      </c>
      <c r="G32" s="204">
        <v>7886454</v>
      </c>
      <c r="H32" s="93">
        <v>8232280</v>
      </c>
      <c r="I32" s="93">
        <v>8820597</v>
      </c>
      <c r="J32" s="93">
        <v>7941809</v>
      </c>
      <c r="K32" s="93">
        <v>7901873</v>
      </c>
      <c r="L32" s="93">
        <v>7750791</v>
      </c>
      <c r="M32" s="102">
        <v>6715979</v>
      </c>
      <c r="N32" s="218"/>
      <c r="O32" s="218"/>
    </row>
    <row r="33" spans="1:15" x14ac:dyDescent="0.25">
      <c r="A33" s="25" t="s">
        <v>947</v>
      </c>
      <c r="B33" s="103">
        <v>29889906</v>
      </c>
      <c r="C33" s="94">
        <v>28692427</v>
      </c>
      <c r="D33" s="94">
        <v>28244944</v>
      </c>
      <c r="E33" s="94">
        <v>27946351</v>
      </c>
      <c r="F33" s="204">
        <v>26843155</v>
      </c>
      <c r="G33" s="204">
        <v>26749847</v>
      </c>
      <c r="H33" s="94">
        <v>27451735</v>
      </c>
      <c r="I33" s="94">
        <v>27579992</v>
      </c>
      <c r="J33" s="94">
        <v>28062415</v>
      </c>
      <c r="K33" s="94">
        <v>28812777</v>
      </c>
      <c r="L33" s="94">
        <v>27348019</v>
      </c>
      <c r="M33" s="102">
        <v>27109355</v>
      </c>
      <c r="N33" s="218"/>
      <c r="O33" s="218"/>
    </row>
    <row r="34" spans="1:15" x14ac:dyDescent="0.25">
      <c r="A34" s="3" t="s">
        <v>2</v>
      </c>
      <c r="B34" s="101">
        <v>2416045</v>
      </c>
      <c r="C34" s="93">
        <v>2417608</v>
      </c>
      <c r="D34" s="94">
        <v>2338453</v>
      </c>
      <c r="E34" s="93">
        <v>2420259</v>
      </c>
      <c r="F34" s="204">
        <v>2454034</v>
      </c>
      <c r="G34" s="204">
        <v>2093986</v>
      </c>
      <c r="H34" s="93">
        <v>2337059</v>
      </c>
      <c r="I34" s="93">
        <v>2414104</v>
      </c>
      <c r="J34" s="93">
        <v>2003580</v>
      </c>
      <c r="K34" s="93">
        <v>2141368</v>
      </c>
      <c r="L34" s="93">
        <v>2454658</v>
      </c>
      <c r="M34" s="102">
        <v>2019487</v>
      </c>
      <c r="N34" s="218"/>
      <c r="O34" s="218"/>
    </row>
    <row r="35" spans="1:15" x14ac:dyDescent="0.25">
      <c r="A35" s="3" t="s">
        <v>3</v>
      </c>
      <c r="B35" s="101">
        <v>7881110</v>
      </c>
      <c r="C35" s="93">
        <v>7194277</v>
      </c>
      <c r="D35" s="94">
        <v>7958000</v>
      </c>
      <c r="E35" s="93">
        <v>7457346</v>
      </c>
      <c r="F35" s="204">
        <v>8370610</v>
      </c>
      <c r="G35" s="204">
        <v>7895146</v>
      </c>
      <c r="H35" s="93">
        <v>7967750</v>
      </c>
      <c r="I35" s="93">
        <v>7080168</v>
      </c>
      <c r="J35" s="93">
        <v>7614678</v>
      </c>
      <c r="K35" s="93">
        <v>7356813</v>
      </c>
      <c r="L35" s="93">
        <v>6736886</v>
      </c>
      <c r="M35" s="102">
        <v>6614406</v>
      </c>
      <c r="N35" s="218"/>
      <c r="O35" s="218"/>
    </row>
    <row r="36" spans="1:15" x14ac:dyDescent="0.25">
      <c r="A36" s="97" t="s">
        <v>946</v>
      </c>
      <c r="B36" s="103">
        <v>2539791</v>
      </c>
      <c r="C36" s="94">
        <v>2497114</v>
      </c>
      <c r="D36" s="94">
        <v>2513896</v>
      </c>
      <c r="E36" s="94">
        <v>2636781</v>
      </c>
      <c r="F36" s="204">
        <v>2318476</v>
      </c>
      <c r="G36" s="204">
        <v>2422411</v>
      </c>
      <c r="H36" s="94">
        <v>2526842</v>
      </c>
      <c r="I36" s="94">
        <v>2458436</v>
      </c>
      <c r="J36" s="94">
        <v>2436203</v>
      </c>
      <c r="K36" s="94">
        <v>2584489</v>
      </c>
      <c r="L36" s="94">
        <v>2017039</v>
      </c>
      <c r="M36" s="102">
        <v>2033040</v>
      </c>
      <c r="N36" s="218"/>
      <c r="O36" s="218"/>
    </row>
    <row r="37" spans="1:15" ht="15.75" thickBot="1" x14ac:dyDescent="0.3">
      <c r="A37" s="26" t="s">
        <v>13</v>
      </c>
      <c r="B37" s="105">
        <v>99922119</v>
      </c>
      <c r="C37" s="95">
        <v>100173821</v>
      </c>
      <c r="D37" s="213">
        <v>96429047</v>
      </c>
      <c r="E37" s="95">
        <v>99938863</v>
      </c>
      <c r="F37" s="95">
        <v>101069932</v>
      </c>
      <c r="G37" s="95">
        <v>95553785</v>
      </c>
      <c r="H37" s="95">
        <v>100285140</v>
      </c>
      <c r="I37" s="95">
        <v>102324617</v>
      </c>
      <c r="J37" s="95">
        <v>96202839</v>
      </c>
      <c r="K37" s="95">
        <v>101552660</v>
      </c>
      <c r="L37" s="95">
        <v>102004088</v>
      </c>
      <c r="M37" s="106">
        <v>91320527</v>
      </c>
      <c r="N37" s="218"/>
      <c r="O37" s="218"/>
    </row>
    <row r="38" spans="1:15" ht="15.75" thickBot="1" x14ac:dyDescent="0.3">
      <c r="A38" s="3"/>
    </row>
    <row r="39" spans="1:15" ht="16.5" thickBot="1" x14ac:dyDescent="0.3">
      <c r="A39" s="179">
        <v>2014</v>
      </c>
      <c r="B39" s="192">
        <v>41640</v>
      </c>
      <c r="C39" s="91">
        <v>41681</v>
      </c>
      <c r="D39" s="91">
        <v>41709</v>
      </c>
      <c r="E39" s="91">
        <v>41740</v>
      </c>
      <c r="F39" s="91">
        <v>41770</v>
      </c>
      <c r="G39" s="91">
        <v>41801</v>
      </c>
      <c r="H39" s="91">
        <v>41821</v>
      </c>
      <c r="I39" s="91">
        <v>41862</v>
      </c>
      <c r="J39" s="91">
        <v>41893</v>
      </c>
      <c r="K39" s="91">
        <v>41923</v>
      </c>
      <c r="L39" s="91">
        <v>41954</v>
      </c>
      <c r="M39" s="96">
        <v>41984</v>
      </c>
    </row>
    <row r="40" spans="1:15" x14ac:dyDescent="0.25">
      <c r="A40" s="3" t="s">
        <v>0</v>
      </c>
      <c r="B40" s="98">
        <v>41329286</v>
      </c>
      <c r="C40" s="99">
        <v>42421062</v>
      </c>
      <c r="D40" s="212">
        <v>42863515</v>
      </c>
      <c r="E40" s="99">
        <v>43870318</v>
      </c>
      <c r="F40" s="204">
        <v>45888047</v>
      </c>
      <c r="G40" s="204">
        <v>43622015</v>
      </c>
      <c r="H40" s="99">
        <v>49582275</v>
      </c>
      <c r="I40" s="99">
        <v>52986735</v>
      </c>
      <c r="J40" s="99">
        <v>53932934</v>
      </c>
      <c r="K40" s="99">
        <v>53357961</v>
      </c>
      <c r="L40" s="99">
        <v>51563140</v>
      </c>
      <c r="M40" s="100">
        <v>46795789</v>
      </c>
    </row>
    <row r="41" spans="1:15" x14ac:dyDescent="0.25">
      <c r="A41" s="3" t="s">
        <v>1</v>
      </c>
      <c r="B41" s="101">
        <v>7435102</v>
      </c>
      <c r="C41" s="93">
        <v>7862239</v>
      </c>
      <c r="D41" s="94">
        <v>6764298</v>
      </c>
      <c r="E41" s="93">
        <v>7004056</v>
      </c>
      <c r="F41" s="204">
        <v>7397049</v>
      </c>
      <c r="G41" s="204">
        <v>6881254</v>
      </c>
      <c r="H41" s="93">
        <v>7569855</v>
      </c>
      <c r="I41" s="93">
        <v>8069016</v>
      </c>
      <c r="J41" s="93">
        <v>7540856</v>
      </c>
      <c r="K41" s="93">
        <v>8537640</v>
      </c>
      <c r="L41" s="93">
        <v>8271943</v>
      </c>
      <c r="M41" s="102">
        <v>7062789</v>
      </c>
    </row>
    <row r="42" spans="1:15" x14ac:dyDescent="0.25">
      <c r="A42" s="25" t="s">
        <v>947</v>
      </c>
      <c r="B42" s="103">
        <v>30492694</v>
      </c>
      <c r="C42" s="94">
        <v>29514081</v>
      </c>
      <c r="D42" s="94">
        <v>28810144</v>
      </c>
      <c r="E42" s="94">
        <v>28563937</v>
      </c>
      <c r="F42" s="204">
        <v>28182210</v>
      </c>
      <c r="G42" s="204">
        <v>29596427</v>
      </c>
      <c r="H42" s="94">
        <v>30823247</v>
      </c>
      <c r="I42" s="94">
        <v>30175049</v>
      </c>
      <c r="J42" s="94">
        <v>29156995</v>
      </c>
      <c r="K42" s="94">
        <v>29414111</v>
      </c>
      <c r="L42" s="94">
        <v>28599619</v>
      </c>
      <c r="M42" s="102">
        <v>28296557</v>
      </c>
    </row>
    <row r="43" spans="1:15" x14ac:dyDescent="0.25">
      <c r="A43" s="3" t="s">
        <v>2</v>
      </c>
      <c r="B43" s="101">
        <v>2152713</v>
      </c>
      <c r="C43" s="93">
        <v>2144621</v>
      </c>
      <c r="D43" s="94">
        <v>1792254</v>
      </c>
      <c r="E43" s="93">
        <v>1830619</v>
      </c>
      <c r="F43" s="204">
        <v>1956002</v>
      </c>
      <c r="G43" s="204">
        <v>1866120</v>
      </c>
      <c r="H43" s="93">
        <v>2120747</v>
      </c>
      <c r="I43" s="93">
        <v>2370391</v>
      </c>
      <c r="J43" s="93">
        <v>2364402</v>
      </c>
      <c r="K43" s="93">
        <v>2437958</v>
      </c>
      <c r="L43" s="93">
        <v>2588571</v>
      </c>
      <c r="M43" s="102">
        <v>2148024</v>
      </c>
    </row>
    <row r="44" spans="1:15" x14ac:dyDescent="0.25">
      <c r="A44" s="3" t="s">
        <v>3</v>
      </c>
      <c r="B44" s="101">
        <v>7032174</v>
      </c>
      <c r="C44" s="93">
        <v>6668965</v>
      </c>
      <c r="D44" s="94">
        <v>7604005</v>
      </c>
      <c r="E44" s="93">
        <v>7233231</v>
      </c>
      <c r="F44" s="204">
        <v>7788305</v>
      </c>
      <c r="G44" s="204">
        <v>7300172</v>
      </c>
      <c r="H44" s="93">
        <v>8138821</v>
      </c>
      <c r="I44" s="93">
        <v>7578670</v>
      </c>
      <c r="J44" s="93">
        <v>8511983</v>
      </c>
      <c r="K44" s="93">
        <v>8251026</v>
      </c>
      <c r="L44" s="93">
        <v>7161403</v>
      </c>
      <c r="M44" s="102">
        <v>6920018</v>
      </c>
    </row>
    <row r="45" spans="1:15" x14ac:dyDescent="0.25">
      <c r="A45" s="97" t="s">
        <v>946</v>
      </c>
      <c r="B45" s="103">
        <v>2397502</v>
      </c>
      <c r="C45" s="94">
        <v>2517118</v>
      </c>
      <c r="D45" s="94">
        <v>2542053</v>
      </c>
      <c r="E45" s="94">
        <v>2710531</v>
      </c>
      <c r="F45" s="204">
        <v>2627974</v>
      </c>
      <c r="G45" s="204">
        <v>2686104</v>
      </c>
      <c r="H45" s="94">
        <v>2583113</v>
      </c>
      <c r="I45" s="94">
        <v>2506081</v>
      </c>
      <c r="J45" s="94">
        <v>2674022</v>
      </c>
      <c r="K45" s="94">
        <v>2877653</v>
      </c>
      <c r="L45" s="94">
        <v>2443005</v>
      </c>
      <c r="M45" s="102">
        <v>2432028</v>
      </c>
    </row>
    <row r="46" spans="1:15" ht="15.75" thickBot="1" x14ac:dyDescent="0.3">
      <c r="A46" s="26" t="s">
        <v>13</v>
      </c>
      <c r="B46" s="105">
        <v>90839471</v>
      </c>
      <c r="C46" s="95">
        <v>91128086</v>
      </c>
      <c r="D46" s="213">
        <v>90376269</v>
      </c>
      <c r="E46" s="95">
        <v>91212692</v>
      </c>
      <c r="F46" s="95">
        <v>93839557</v>
      </c>
      <c r="G46" s="95">
        <v>91952092</v>
      </c>
      <c r="H46" s="95">
        <v>100818058</v>
      </c>
      <c r="I46" s="95">
        <v>103685942</v>
      </c>
      <c r="J46" s="95">
        <v>104181192</v>
      </c>
      <c r="K46" s="95">
        <v>104876349</v>
      </c>
      <c r="L46" s="95">
        <v>100627681</v>
      </c>
      <c r="M46" s="106">
        <v>93655205</v>
      </c>
    </row>
    <row r="47" spans="1:15" ht="15.75" thickBot="1" x14ac:dyDescent="0.3">
      <c r="A47" s="3"/>
      <c r="B47" s="317" t="s">
        <v>672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</row>
    <row r="48" spans="1:15" ht="16.5" thickBot="1" x14ac:dyDescent="0.3">
      <c r="A48" s="179">
        <v>2013</v>
      </c>
      <c r="B48" s="192">
        <v>41275</v>
      </c>
      <c r="C48" s="91">
        <v>41316</v>
      </c>
      <c r="D48" s="91">
        <v>41344</v>
      </c>
      <c r="E48" s="91">
        <v>41375</v>
      </c>
      <c r="F48" s="91">
        <v>41405</v>
      </c>
      <c r="G48" s="91">
        <v>41436</v>
      </c>
      <c r="H48" s="91">
        <v>41456</v>
      </c>
      <c r="I48" s="91">
        <v>41497</v>
      </c>
      <c r="J48" s="91">
        <v>41528</v>
      </c>
      <c r="K48" s="91">
        <v>41558</v>
      </c>
      <c r="L48" s="91">
        <v>41589</v>
      </c>
      <c r="M48" s="96">
        <v>41619</v>
      </c>
    </row>
    <row r="49" spans="1:17" x14ac:dyDescent="0.25">
      <c r="A49" s="3" t="s">
        <v>0</v>
      </c>
      <c r="B49" s="98">
        <v>30683030</v>
      </c>
      <c r="C49" s="99">
        <v>32327217</v>
      </c>
      <c r="D49" s="212">
        <v>29336003</v>
      </c>
      <c r="E49" s="99">
        <v>31942485</v>
      </c>
      <c r="F49" s="204">
        <v>36092371</v>
      </c>
      <c r="G49" s="204">
        <v>36213995</v>
      </c>
      <c r="H49" s="99">
        <v>37875734</v>
      </c>
      <c r="I49" s="99">
        <v>41377467</v>
      </c>
      <c r="J49" s="99">
        <v>40111960</v>
      </c>
      <c r="K49" s="99">
        <v>41691674</v>
      </c>
      <c r="L49" s="99">
        <v>42738793</v>
      </c>
      <c r="M49" s="100">
        <v>36687609</v>
      </c>
      <c r="O49" s="206"/>
      <c r="P49" s="210"/>
      <c r="Q49" s="210"/>
    </row>
    <row r="50" spans="1:17" x14ac:dyDescent="0.25">
      <c r="A50" s="3" t="s">
        <v>1</v>
      </c>
      <c r="B50" s="101">
        <v>6626755</v>
      </c>
      <c r="C50" s="93">
        <v>7274849</v>
      </c>
      <c r="D50" s="94">
        <v>6832297</v>
      </c>
      <c r="E50" s="93">
        <v>7059263</v>
      </c>
      <c r="F50" s="204">
        <v>8151464</v>
      </c>
      <c r="G50" s="204">
        <v>6670386</v>
      </c>
      <c r="H50" s="93">
        <v>7042544</v>
      </c>
      <c r="I50" s="93">
        <v>7333522</v>
      </c>
      <c r="J50" s="93">
        <v>6719849</v>
      </c>
      <c r="K50" s="93">
        <v>7598084</v>
      </c>
      <c r="L50" s="93">
        <v>7666794</v>
      </c>
      <c r="M50" s="102">
        <v>6609628</v>
      </c>
      <c r="O50" s="210"/>
      <c r="P50" s="210"/>
      <c r="Q50" s="210"/>
    </row>
    <row r="51" spans="1:17" x14ac:dyDescent="0.25">
      <c r="A51" s="25" t="s">
        <v>947</v>
      </c>
      <c r="B51" s="103">
        <v>29160135</v>
      </c>
      <c r="C51" s="94">
        <v>29320630</v>
      </c>
      <c r="D51" s="94">
        <v>30266944</v>
      </c>
      <c r="E51" s="94">
        <v>31455585</v>
      </c>
      <c r="F51" s="204">
        <v>31340685</v>
      </c>
      <c r="G51" s="204">
        <v>31653737</v>
      </c>
      <c r="H51" s="94">
        <v>31668320</v>
      </c>
      <c r="I51" s="94">
        <v>31288627</v>
      </c>
      <c r="J51" s="94">
        <v>30971143</v>
      </c>
      <c r="K51" s="94">
        <v>31137456</v>
      </c>
      <c r="L51" s="94">
        <v>29888089</v>
      </c>
      <c r="M51" s="102">
        <v>29763683</v>
      </c>
      <c r="O51" s="210"/>
      <c r="P51" s="210"/>
      <c r="Q51" s="210"/>
    </row>
    <row r="52" spans="1:17" x14ac:dyDescent="0.25">
      <c r="A52" s="3" t="s">
        <v>2</v>
      </c>
      <c r="B52" s="101">
        <v>2066549</v>
      </c>
      <c r="C52" s="93">
        <v>2274817</v>
      </c>
      <c r="D52" s="94">
        <v>2096077</v>
      </c>
      <c r="E52" s="93">
        <v>2064258</v>
      </c>
      <c r="F52" s="204">
        <v>2266512</v>
      </c>
      <c r="G52" s="204">
        <v>1697872</v>
      </c>
      <c r="H52" s="93">
        <v>1899893</v>
      </c>
      <c r="I52" s="93">
        <v>1937129</v>
      </c>
      <c r="J52" s="93">
        <v>1825752</v>
      </c>
      <c r="K52" s="93">
        <v>2038775</v>
      </c>
      <c r="L52" s="93">
        <v>2175332</v>
      </c>
      <c r="M52" s="102">
        <v>1977005</v>
      </c>
      <c r="O52" s="210"/>
      <c r="P52" s="210"/>
      <c r="Q52" s="210"/>
    </row>
    <row r="53" spans="1:17" x14ac:dyDescent="0.25">
      <c r="A53" s="3" t="s">
        <v>3</v>
      </c>
      <c r="B53" s="101">
        <v>7326920</v>
      </c>
      <c r="C53" s="93">
        <v>6712512</v>
      </c>
      <c r="D53" s="94">
        <v>7463979</v>
      </c>
      <c r="E53" s="93">
        <v>7066270</v>
      </c>
      <c r="F53" s="204">
        <v>7806501</v>
      </c>
      <c r="G53" s="204">
        <v>6992494</v>
      </c>
      <c r="H53" s="93">
        <v>7313588</v>
      </c>
      <c r="I53" s="93">
        <v>7051153</v>
      </c>
      <c r="J53" s="93">
        <v>7477732</v>
      </c>
      <c r="K53" s="93">
        <v>7308274</v>
      </c>
      <c r="L53" s="93">
        <v>6290390</v>
      </c>
      <c r="M53" s="102">
        <v>6230660</v>
      </c>
      <c r="O53" s="210"/>
      <c r="P53" s="210"/>
      <c r="Q53" s="210"/>
    </row>
    <row r="54" spans="1:17" x14ac:dyDescent="0.25">
      <c r="A54" s="97" t="s">
        <v>881</v>
      </c>
      <c r="B54" s="103">
        <v>2212608</v>
      </c>
      <c r="C54" s="94">
        <v>2412745</v>
      </c>
      <c r="D54" s="94">
        <v>2445548</v>
      </c>
      <c r="E54" s="94">
        <v>2734621</v>
      </c>
      <c r="F54" s="204">
        <v>2486404</v>
      </c>
      <c r="G54" s="204">
        <v>2673419</v>
      </c>
      <c r="H54" s="94">
        <v>2664551</v>
      </c>
      <c r="I54" s="94">
        <v>2637127</v>
      </c>
      <c r="J54" s="94">
        <v>2594936</v>
      </c>
      <c r="K54" s="94">
        <v>2713001</v>
      </c>
      <c r="L54" s="94">
        <v>2382778</v>
      </c>
      <c r="M54" s="102">
        <v>2457726</v>
      </c>
      <c r="O54" s="210"/>
      <c r="P54" s="210"/>
      <c r="Q54" s="210"/>
    </row>
    <row r="55" spans="1:17" ht="15.75" thickBot="1" x14ac:dyDescent="0.3">
      <c r="A55" s="26" t="s">
        <v>13</v>
      </c>
      <c r="B55" s="105">
        <v>78075997</v>
      </c>
      <c r="C55" s="95">
        <v>80322770</v>
      </c>
      <c r="D55" s="213">
        <v>78440848</v>
      </c>
      <c r="E55" s="95">
        <v>82322482</v>
      </c>
      <c r="F55" s="95">
        <v>88143937</v>
      </c>
      <c r="G55" s="95">
        <v>85901903</v>
      </c>
      <c r="H55" s="95">
        <v>88464630</v>
      </c>
      <c r="I55" s="95">
        <v>91625025</v>
      </c>
      <c r="J55" s="95">
        <v>89701372</v>
      </c>
      <c r="K55" s="95">
        <v>92487264</v>
      </c>
      <c r="L55" s="95">
        <v>91142176</v>
      </c>
      <c r="M55" s="106">
        <v>83726311</v>
      </c>
      <c r="O55" s="210"/>
      <c r="P55" s="210"/>
      <c r="Q55" s="210"/>
    </row>
    <row r="56" spans="1:17" ht="15.75" thickBot="1" x14ac:dyDescent="0.3">
      <c r="A56" s="3"/>
    </row>
    <row r="57" spans="1:17" ht="16.5" thickBot="1" x14ac:dyDescent="0.3">
      <c r="A57" s="179">
        <v>2012</v>
      </c>
      <c r="B57" s="192">
        <v>40909</v>
      </c>
      <c r="C57" s="91">
        <v>40950</v>
      </c>
      <c r="D57" s="91">
        <v>40979</v>
      </c>
      <c r="E57" s="91">
        <v>41010</v>
      </c>
      <c r="F57" s="91">
        <v>41040</v>
      </c>
      <c r="G57" s="91">
        <v>41071</v>
      </c>
      <c r="H57" s="91">
        <v>41091</v>
      </c>
      <c r="I57" s="91">
        <v>41132</v>
      </c>
      <c r="J57" s="91">
        <v>41163</v>
      </c>
      <c r="K57" s="91">
        <v>41193</v>
      </c>
      <c r="L57" s="91">
        <v>41224</v>
      </c>
      <c r="M57" s="96">
        <v>41254</v>
      </c>
    </row>
    <row r="58" spans="1:17" ht="17.100000000000001" customHeight="1" x14ac:dyDescent="0.25">
      <c r="A58" s="3" t="s">
        <v>0</v>
      </c>
      <c r="B58" s="98">
        <v>33890141</v>
      </c>
      <c r="C58" s="99">
        <v>37418906</v>
      </c>
      <c r="D58" s="99">
        <v>34660635</v>
      </c>
      <c r="E58" s="99">
        <v>36095792</v>
      </c>
      <c r="F58" s="204">
        <v>36662829</v>
      </c>
      <c r="G58" s="99">
        <v>30583586</v>
      </c>
      <c r="H58" s="99">
        <v>31071939</v>
      </c>
      <c r="I58" s="99">
        <v>31313976</v>
      </c>
      <c r="J58" s="99">
        <v>28530308</v>
      </c>
      <c r="K58" s="99">
        <v>30656468</v>
      </c>
      <c r="L58" s="99">
        <v>30474656</v>
      </c>
      <c r="M58" s="100">
        <v>25499893</v>
      </c>
    </row>
    <row r="59" spans="1:17" ht="17.100000000000001" customHeight="1" x14ac:dyDescent="0.25">
      <c r="A59" s="3" t="s">
        <v>1</v>
      </c>
      <c r="B59" s="101">
        <v>5441249</v>
      </c>
      <c r="C59" s="93">
        <v>6054626</v>
      </c>
      <c r="D59" s="93">
        <v>5910955</v>
      </c>
      <c r="E59" s="93">
        <v>5942009</v>
      </c>
      <c r="F59" s="204">
        <v>6560168</v>
      </c>
      <c r="G59" s="93">
        <v>5990694</v>
      </c>
      <c r="H59" s="93">
        <v>5955584</v>
      </c>
      <c r="I59" s="93">
        <v>6520461</v>
      </c>
      <c r="J59" s="93">
        <v>6034302</v>
      </c>
      <c r="K59" s="93">
        <v>6314722</v>
      </c>
      <c r="L59" s="93">
        <v>6607504</v>
      </c>
      <c r="M59" s="102">
        <v>5761961</v>
      </c>
      <c r="N59" s="203"/>
      <c r="O59" s="206"/>
    </row>
    <row r="60" spans="1:17" ht="17.100000000000001" customHeight="1" x14ac:dyDescent="0.25">
      <c r="A60" s="25" t="s">
        <v>71</v>
      </c>
      <c r="B60" s="103">
        <v>37027547</v>
      </c>
      <c r="C60" s="94">
        <v>37676600</v>
      </c>
      <c r="D60" s="94">
        <v>37468283</v>
      </c>
      <c r="E60" s="94">
        <v>37076075</v>
      </c>
      <c r="F60" s="204">
        <v>36341327</v>
      </c>
      <c r="G60" s="94">
        <v>35939951</v>
      </c>
      <c r="H60" s="94">
        <v>34755116</v>
      </c>
      <c r="I60" s="94">
        <v>34223318</v>
      </c>
      <c r="J60" s="94">
        <v>32392025</v>
      </c>
      <c r="K60" s="94">
        <v>31641047</v>
      </c>
      <c r="L60" s="94">
        <v>29603490</v>
      </c>
      <c r="M60" s="102">
        <v>28340805</v>
      </c>
      <c r="N60" s="203"/>
      <c r="O60" s="206"/>
    </row>
    <row r="61" spans="1:17" ht="17.100000000000001" customHeight="1" x14ac:dyDescent="0.25">
      <c r="A61" s="3" t="s">
        <v>2</v>
      </c>
      <c r="B61" s="101">
        <v>1824635</v>
      </c>
      <c r="C61" s="93">
        <v>1918376</v>
      </c>
      <c r="D61" s="93">
        <v>1719747</v>
      </c>
      <c r="E61" s="93">
        <v>1892080</v>
      </c>
      <c r="F61" s="204">
        <v>2143344</v>
      </c>
      <c r="G61" s="93">
        <v>1681624</v>
      </c>
      <c r="H61" s="93">
        <v>1788594</v>
      </c>
      <c r="I61" s="93">
        <v>2030633</v>
      </c>
      <c r="J61" s="93">
        <v>1925389</v>
      </c>
      <c r="K61" s="93">
        <v>1887952</v>
      </c>
      <c r="L61" s="93">
        <v>2007552</v>
      </c>
      <c r="M61" s="102">
        <v>1833895</v>
      </c>
      <c r="N61" s="203"/>
      <c r="O61" s="206"/>
    </row>
    <row r="62" spans="1:17" ht="17.100000000000001" customHeight="1" x14ac:dyDescent="0.25">
      <c r="A62" s="3" t="s">
        <v>3</v>
      </c>
      <c r="B62" s="101">
        <v>6865990</v>
      </c>
      <c r="C62" s="93">
        <v>6556606</v>
      </c>
      <c r="D62" s="93">
        <v>7774999</v>
      </c>
      <c r="E62" s="93">
        <v>7650965</v>
      </c>
      <c r="F62" s="204">
        <v>8000130</v>
      </c>
      <c r="G62" s="93">
        <v>7149818</v>
      </c>
      <c r="H62" s="93">
        <v>8298213</v>
      </c>
      <c r="I62" s="93">
        <v>8136235</v>
      </c>
      <c r="J62" s="93">
        <v>8398084</v>
      </c>
      <c r="K62" s="93">
        <v>7883285</v>
      </c>
      <c r="L62" s="93">
        <v>6602935</v>
      </c>
      <c r="M62" s="102">
        <v>6467808</v>
      </c>
      <c r="N62" s="203"/>
      <c r="O62" s="206"/>
    </row>
    <row r="63" spans="1:17" ht="17.100000000000001" customHeight="1" x14ac:dyDescent="0.25">
      <c r="A63" s="97" t="s">
        <v>881</v>
      </c>
      <c r="B63" s="103">
        <v>2003581</v>
      </c>
      <c r="C63" s="94">
        <v>2220066</v>
      </c>
      <c r="D63" s="94">
        <v>2147005</v>
      </c>
      <c r="E63" s="94">
        <v>2244048</v>
      </c>
      <c r="F63" s="204">
        <v>2264959</v>
      </c>
      <c r="G63" s="94">
        <v>2243948</v>
      </c>
      <c r="H63" s="94">
        <v>2135361</v>
      </c>
      <c r="I63" s="94">
        <v>2242570</v>
      </c>
      <c r="J63" s="94">
        <v>2398667</v>
      </c>
      <c r="K63" s="94">
        <v>2459482</v>
      </c>
      <c r="L63" s="94">
        <v>2009470</v>
      </c>
      <c r="M63" s="102">
        <v>2036375</v>
      </c>
      <c r="N63" s="203"/>
      <c r="O63" s="206"/>
    </row>
    <row r="64" spans="1:17" ht="17.100000000000001" customHeight="1" thickBot="1" x14ac:dyDescent="0.3">
      <c r="A64" s="26" t="s">
        <v>13</v>
      </c>
      <c r="B64" s="105">
        <v>87053143</v>
      </c>
      <c r="C64" s="95">
        <v>91845180</v>
      </c>
      <c r="D64" s="95">
        <v>89681624</v>
      </c>
      <c r="E64" s="95">
        <v>90900969</v>
      </c>
      <c r="F64" s="95">
        <v>91972757</v>
      </c>
      <c r="G64" s="95">
        <v>83589621</v>
      </c>
      <c r="H64" s="95">
        <v>84004807</v>
      </c>
      <c r="I64" s="95">
        <v>84467193</v>
      </c>
      <c r="J64" s="95">
        <v>79678775</v>
      </c>
      <c r="K64" s="95">
        <v>80842956</v>
      </c>
      <c r="L64" s="95">
        <v>77305607</v>
      </c>
      <c r="M64" s="106">
        <v>69940737</v>
      </c>
      <c r="N64" s="203"/>
      <c r="O64" s="206"/>
    </row>
    <row r="65" spans="1:13" ht="17.100000000000001" customHeight="1" thickBot="1" x14ac:dyDescent="0.3">
      <c r="A65" s="26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1:13" ht="17.100000000000001" customHeight="1" thickBot="1" x14ac:dyDescent="0.3">
      <c r="A66" s="179">
        <v>2011</v>
      </c>
      <c r="B66" s="192">
        <v>40544</v>
      </c>
      <c r="C66" s="91">
        <v>40585</v>
      </c>
      <c r="D66" s="91">
        <v>40613</v>
      </c>
      <c r="E66" s="91">
        <v>40644</v>
      </c>
      <c r="F66" s="91">
        <v>40674</v>
      </c>
      <c r="G66" s="91">
        <v>40705</v>
      </c>
      <c r="H66" s="91">
        <v>40725</v>
      </c>
      <c r="I66" s="91">
        <v>40766</v>
      </c>
      <c r="J66" s="91">
        <v>40797</v>
      </c>
      <c r="K66" s="91">
        <v>40827</v>
      </c>
      <c r="L66" s="91">
        <v>40858</v>
      </c>
      <c r="M66" s="96">
        <v>40888</v>
      </c>
    </row>
    <row r="67" spans="1:13" ht="17.100000000000001" customHeight="1" x14ac:dyDescent="0.25">
      <c r="A67" s="3" t="s">
        <v>0</v>
      </c>
      <c r="B67" s="98">
        <v>34820496</v>
      </c>
      <c r="C67" s="99">
        <v>38014200</v>
      </c>
      <c r="D67" s="99">
        <v>36154731</v>
      </c>
      <c r="E67" s="99">
        <v>39231643</v>
      </c>
      <c r="F67" s="169">
        <v>41624423</v>
      </c>
      <c r="G67" s="99">
        <v>40339363</v>
      </c>
      <c r="H67" s="99">
        <v>42655000</v>
      </c>
      <c r="I67" s="99">
        <v>43938680</v>
      </c>
      <c r="J67" s="99">
        <v>36904404</v>
      </c>
      <c r="K67" s="99">
        <v>36335271</v>
      </c>
      <c r="L67" s="99">
        <v>35914223</v>
      </c>
      <c r="M67" s="100">
        <v>28870361</v>
      </c>
    </row>
    <row r="68" spans="1:13" ht="17.100000000000001" customHeight="1" x14ac:dyDescent="0.25">
      <c r="A68" s="3" t="s">
        <v>1</v>
      </c>
      <c r="B68" s="101">
        <v>5403169</v>
      </c>
      <c r="C68" s="93">
        <v>5871352</v>
      </c>
      <c r="D68" s="93">
        <v>5441910</v>
      </c>
      <c r="E68" s="93">
        <v>5707301</v>
      </c>
      <c r="F68" s="169">
        <v>5774535</v>
      </c>
      <c r="G68" s="93">
        <v>5308801</v>
      </c>
      <c r="H68" s="93">
        <v>5742113</v>
      </c>
      <c r="I68" s="93">
        <v>7373643</v>
      </c>
      <c r="J68" s="93">
        <v>6299550</v>
      </c>
      <c r="K68" s="93">
        <v>6029875</v>
      </c>
      <c r="L68" s="93">
        <v>6194062</v>
      </c>
      <c r="M68" s="102">
        <v>4978575</v>
      </c>
    </row>
    <row r="69" spans="1:13" ht="17.100000000000001" customHeight="1" x14ac:dyDescent="0.25">
      <c r="A69" s="25" t="s">
        <v>71</v>
      </c>
      <c r="B69" s="103">
        <v>38612871</v>
      </c>
      <c r="C69" s="94">
        <v>38167036</v>
      </c>
      <c r="D69" s="94">
        <v>38579945</v>
      </c>
      <c r="E69" s="94">
        <v>38910103</v>
      </c>
      <c r="F69" s="169">
        <v>37796704</v>
      </c>
      <c r="G69" s="94">
        <v>37891610</v>
      </c>
      <c r="H69" s="94">
        <v>37215598</v>
      </c>
      <c r="I69" s="94">
        <v>37301901</v>
      </c>
      <c r="J69" s="94">
        <v>36252547</v>
      </c>
      <c r="K69" s="94">
        <v>36773976</v>
      </c>
      <c r="L69" s="94">
        <v>35672232</v>
      </c>
      <c r="M69" s="102">
        <v>34862669</v>
      </c>
    </row>
    <row r="70" spans="1:13" ht="17.100000000000001" customHeight="1" x14ac:dyDescent="0.25">
      <c r="A70" s="3" t="s">
        <v>2</v>
      </c>
      <c r="B70" s="101">
        <v>1572062</v>
      </c>
      <c r="C70" s="93">
        <v>1738315</v>
      </c>
      <c r="D70" s="93">
        <v>1600014</v>
      </c>
      <c r="E70" s="93">
        <v>1744928</v>
      </c>
      <c r="F70" s="169">
        <v>1702014</v>
      </c>
      <c r="G70" s="93">
        <v>1375682</v>
      </c>
      <c r="H70" s="93">
        <v>1523270</v>
      </c>
      <c r="I70" s="93">
        <v>1514141</v>
      </c>
      <c r="J70" s="93">
        <v>1500239</v>
      </c>
      <c r="K70" s="93">
        <v>1632205</v>
      </c>
      <c r="L70" s="93">
        <v>1798062</v>
      </c>
      <c r="M70" s="102">
        <v>1600883</v>
      </c>
    </row>
    <row r="71" spans="1:13" ht="17.100000000000001" customHeight="1" x14ac:dyDescent="0.25">
      <c r="A71" s="3" t="s">
        <v>3</v>
      </c>
      <c r="B71" s="101">
        <v>8698028</v>
      </c>
      <c r="C71" s="93">
        <v>8015387</v>
      </c>
      <c r="D71" s="93">
        <v>8743702</v>
      </c>
      <c r="E71" s="93">
        <v>7948334</v>
      </c>
      <c r="F71" s="169">
        <v>8257936</v>
      </c>
      <c r="G71" s="93">
        <v>6971266</v>
      </c>
      <c r="H71" s="93">
        <v>7286181</v>
      </c>
      <c r="I71" s="93">
        <v>7447967</v>
      </c>
      <c r="J71" s="93">
        <v>7876888</v>
      </c>
      <c r="K71" s="93">
        <v>7440738</v>
      </c>
      <c r="L71" s="93">
        <v>6173358</v>
      </c>
      <c r="M71" s="102">
        <v>6089383</v>
      </c>
    </row>
    <row r="72" spans="1:13" ht="17.100000000000001" customHeight="1" x14ac:dyDescent="0.25">
      <c r="A72" s="97" t="s">
        <v>882</v>
      </c>
      <c r="B72" s="103">
        <v>1867202</v>
      </c>
      <c r="C72" s="94">
        <v>2042302</v>
      </c>
      <c r="D72" s="94">
        <v>1942010</v>
      </c>
      <c r="E72" s="94">
        <v>2141934</v>
      </c>
      <c r="F72" s="169">
        <v>1993402</v>
      </c>
      <c r="G72" s="94">
        <v>2049423</v>
      </c>
      <c r="H72" s="94">
        <v>2146509</v>
      </c>
      <c r="I72" s="94">
        <v>2348010</v>
      </c>
      <c r="J72" s="94">
        <v>2282376</v>
      </c>
      <c r="K72" s="94">
        <v>2286861</v>
      </c>
      <c r="L72" s="94">
        <v>1805708</v>
      </c>
      <c r="M72" s="102">
        <v>1915666</v>
      </c>
    </row>
    <row r="73" spans="1:13" ht="17.100000000000001" customHeight="1" thickBot="1" x14ac:dyDescent="0.3">
      <c r="A73" s="26" t="s">
        <v>13</v>
      </c>
      <c r="B73" s="105">
        <v>90973828</v>
      </c>
      <c r="C73" s="95">
        <v>93848592</v>
      </c>
      <c r="D73" s="95">
        <v>92462312</v>
      </c>
      <c r="E73" s="95">
        <v>95684243</v>
      </c>
      <c r="F73" s="95">
        <v>97149014</v>
      </c>
      <c r="G73" s="95">
        <v>93936145</v>
      </c>
      <c r="H73" s="95">
        <v>96568671</v>
      </c>
      <c r="I73" s="95">
        <v>99924342</v>
      </c>
      <c r="J73" s="95">
        <v>91116004</v>
      </c>
      <c r="K73" s="95">
        <f>SUM(K67:K72)</f>
        <v>90498926</v>
      </c>
      <c r="L73" s="95">
        <v>87557645</v>
      </c>
      <c r="M73" s="106">
        <f>SUM(M67:M72)</f>
        <v>78317537</v>
      </c>
    </row>
    <row r="74" spans="1:13" ht="17.100000000000001" customHeight="1" thickBot="1" x14ac:dyDescent="0.3">
      <c r="A74" s="26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</row>
    <row r="75" spans="1:13" ht="17.100000000000001" customHeight="1" thickBot="1" x14ac:dyDescent="0.3">
      <c r="A75" s="179">
        <v>2010</v>
      </c>
      <c r="B75" s="192">
        <v>40179</v>
      </c>
      <c r="C75" s="91">
        <v>40219</v>
      </c>
      <c r="D75" s="91">
        <v>40238</v>
      </c>
      <c r="E75" s="91">
        <v>40278</v>
      </c>
      <c r="F75" s="91">
        <v>40308</v>
      </c>
      <c r="G75" s="91">
        <v>40339</v>
      </c>
      <c r="H75" s="91">
        <v>40369</v>
      </c>
      <c r="I75" s="91">
        <v>40400</v>
      </c>
      <c r="J75" s="91">
        <v>40431</v>
      </c>
      <c r="K75" s="91">
        <v>40452</v>
      </c>
      <c r="L75" s="91">
        <v>40483</v>
      </c>
      <c r="M75" s="96">
        <v>40513</v>
      </c>
    </row>
    <row r="76" spans="1:13" ht="17.100000000000001" customHeight="1" x14ac:dyDescent="0.25">
      <c r="A76" s="3" t="s">
        <v>0</v>
      </c>
      <c r="B76" s="98">
        <v>33261709</v>
      </c>
      <c r="C76" s="99">
        <v>34845146</v>
      </c>
      <c r="D76" s="99">
        <v>32906842</v>
      </c>
      <c r="E76" s="99">
        <v>36669471</v>
      </c>
      <c r="F76" s="99">
        <v>35961768</v>
      </c>
      <c r="G76" s="99">
        <v>32245733</v>
      </c>
      <c r="H76" s="99">
        <v>34126658</v>
      </c>
      <c r="I76" s="99">
        <v>36316800</v>
      </c>
      <c r="J76" s="99">
        <v>32958806</v>
      </c>
      <c r="K76" s="169">
        <v>35121249</v>
      </c>
      <c r="L76" s="169">
        <v>35218141</v>
      </c>
      <c r="M76" s="100">
        <v>30900971</v>
      </c>
    </row>
    <row r="77" spans="1:13" ht="17.100000000000001" customHeight="1" x14ac:dyDescent="0.25">
      <c r="A77" s="3" t="s">
        <v>1</v>
      </c>
      <c r="B77" s="101">
        <v>5065461</v>
      </c>
      <c r="C77" s="93">
        <v>5315531</v>
      </c>
      <c r="D77" s="93">
        <v>4537689</v>
      </c>
      <c r="E77" s="93">
        <v>5181327</v>
      </c>
      <c r="F77" s="93">
        <v>5378671</v>
      </c>
      <c r="G77" s="93">
        <v>5091746</v>
      </c>
      <c r="H77" s="93">
        <v>5250204</v>
      </c>
      <c r="I77" s="93">
        <v>5576462</v>
      </c>
      <c r="J77" s="93">
        <v>5192131</v>
      </c>
      <c r="K77" s="169">
        <v>5444491</v>
      </c>
      <c r="L77" s="169">
        <v>5742802</v>
      </c>
      <c r="M77" s="102">
        <v>4761228</v>
      </c>
    </row>
    <row r="78" spans="1:13" ht="17.100000000000001" customHeight="1" x14ac:dyDescent="0.25">
      <c r="A78" s="25" t="s">
        <v>71</v>
      </c>
      <c r="B78" s="103">
        <v>38367583</v>
      </c>
      <c r="C78" s="94">
        <v>38496678</v>
      </c>
      <c r="D78" s="94">
        <v>39093263</v>
      </c>
      <c r="E78" s="94">
        <v>39570262</v>
      </c>
      <c r="F78" s="94">
        <v>39548591</v>
      </c>
      <c r="G78" s="94">
        <v>39610452</v>
      </c>
      <c r="H78" s="94">
        <v>40693320</v>
      </c>
      <c r="I78" s="94">
        <v>41155727</v>
      </c>
      <c r="J78" s="93">
        <v>40772140</v>
      </c>
      <c r="K78" s="169">
        <v>40911126</v>
      </c>
      <c r="L78" s="94">
        <v>38974498</v>
      </c>
      <c r="M78" s="102">
        <v>38007869</v>
      </c>
    </row>
    <row r="79" spans="1:13" ht="17.100000000000001" customHeight="1" x14ac:dyDescent="0.25">
      <c r="A79" s="3" t="s">
        <v>2</v>
      </c>
      <c r="B79" s="101">
        <v>1295505</v>
      </c>
      <c r="C79" s="93">
        <v>1531133</v>
      </c>
      <c r="D79" s="93">
        <v>1584006</v>
      </c>
      <c r="E79" s="93">
        <v>1779659</v>
      </c>
      <c r="F79" s="93">
        <v>1843964</v>
      </c>
      <c r="G79" s="93">
        <v>1433471</v>
      </c>
      <c r="H79" s="93">
        <v>1542378</v>
      </c>
      <c r="I79" s="93">
        <v>1649755</v>
      </c>
      <c r="J79" s="93">
        <v>1549671</v>
      </c>
      <c r="K79" s="169">
        <v>1604356</v>
      </c>
      <c r="L79" s="169">
        <v>1607371</v>
      </c>
      <c r="M79" s="102">
        <v>1405825</v>
      </c>
    </row>
    <row r="80" spans="1:13" ht="17.100000000000001" customHeight="1" x14ac:dyDescent="0.25">
      <c r="A80" s="3" t="s">
        <v>3</v>
      </c>
      <c r="B80" s="101">
        <v>5638241</v>
      </c>
      <c r="C80" s="93">
        <v>5276016</v>
      </c>
      <c r="D80" s="93">
        <v>6088623</v>
      </c>
      <c r="E80" s="93">
        <v>5998979</v>
      </c>
      <c r="F80" s="93">
        <v>6301766</v>
      </c>
      <c r="G80" s="93">
        <v>5605750</v>
      </c>
      <c r="H80" s="93">
        <v>6248422</v>
      </c>
      <c r="I80" s="93">
        <v>6614701</v>
      </c>
      <c r="J80" s="93">
        <v>7660697</v>
      </c>
      <c r="K80" s="169">
        <v>8122621</v>
      </c>
      <c r="L80" s="169">
        <v>7361829</v>
      </c>
      <c r="M80" s="102">
        <v>7778506</v>
      </c>
    </row>
    <row r="81" spans="1:13" ht="17.100000000000001" customHeight="1" x14ac:dyDescent="0.25">
      <c r="A81" s="97" t="s">
        <v>882</v>
      </c>
      <c r="B81" s="103">
        <v>1566119</v>
      </c>
      <c r="C81" s="94">
        <v>1615272</v>
      </c>
      <c r="D81" s="94">
        <v>1615317</v>
      </c>
      <c r="E81" s="94">
        <v>1761019</v>
      </c>
      <c r="F81" s="94">
        <v>1725607</v>
      </c>
      <c r="G81" s="94">
        <v>1856735</v>
      </c>
      <c r="H81" s="94">
        <v>1726263</v>
      </c>
      <c r="I81" s="94">
        <v>1872423</v>
      </c>
      <c r="J81" s="191">
        <v>2042678</v>
      </c>
      <c r="K81" s="169">
        <v>2277343</v>
      </c>
      <c r="L81" s="169">
        <v>1905011</v>
      </c>
      <c r="M81" s="102">
        <v>2018877</v>
      </c>
    </row>
    <row r="82" spans="1:13" ht="17.100000000000001" customHeight="1" thickBot="1" x14ac:dyDescent="0.3">
      <c r="A82" s="26" t="s">
        <v>13</v>
      </c>
      <c r="B82" s="105">
        <v>85194618</v>
      </c>
      <c r="C82" s="95">
        <v>87079776</v>
      </c>
      <c r="D82" s="95">
        <v>85825740</v>
      </c>
      <c r="E82" s="95">
        <v>90960717</v>
      </c>
      <c r="F82" s="95">
        <v>90760367</v>
      </c>
      <c r="G82" s="95">
        <v>85843887</v>
      </c>
      <c r="H82" s="95">
        <v>89587245</v>
      </c>
      <c r="I82" s="95">
        <v>93185868</v>
      </c>
      <c r="J82" s="95">
        <v>90176123</v>
      </c>
      <c r="K82" s="95">
        <v>93481186</v>
      </c>
      <c r="L82" s="95">
        <v>90809652</v>
      </c>
      <c r="M82" s="106">
        <v>84873276</v>
      </c>
    </row>
    <row r="83" spans="1:13" ht="17.100000000000001" customHeight="1" thickBot="1" x14ac:dyDescent="0.3">
      <c r="A83" s="26"/>
      <c r="B83" s="189"/>
      <c r="C83" s="189"/>
      <c r="D83" s="189"/>
      <c r="E83" s="189"/>
      <c r="F83" s="189"/>
      <c r="G83" s="189"/>
      <c r="H83" s="190"/>
      <c r="I83" s="189"/>
      <c r="J83" s="189"/>
      <c r="K83" s="189"/>
      <c r="L83" s="189"/>
      <c r="M83" s="189"/>
    </row>
    <row r="84" spans="1:13" ht="17.100000000000001" customHeight="1" thickBot="1" x14ac:dyDescent="0.3">
      <c r="A84" s="179">
        <v>2009</v>
      </c>
      <c r="B84" s="192">
        <v>39814</v>
      </c>
      <c r="C84" s="91">
        <v>39845</v>
      </c>
      <c r="D84" s="91">
        <v>39873</v>
      </c>
      <c r="E84" s="91">
        <v>39904</v>
      </c>
      <c r="F84" s="91">
        <v>39934</v>
      </c>
      <c r="G84" s="91">
        <v>39965</v>
      </c>
      <c r="H84" s="91">
        <v>39995</v>
      </c>
      <c r="I84" s="91">
        <v>40026</v>
      </c>
      <c r="J84" s="91">
        <v>40057</v>
      </c>
      <c r="K84" s="91">
        <v>40087</v>
      </c>
      <c r="L84" s="91">
        <v>40126</v>
      </c>
      <c r="M84" s="96">
        <v>40148</v>
      </c>
    </row>
    <row r="85" spans="1:13" ht="17.100000000000001" customHeight="1" x14ac:dyDescent="0.25">
      <c r="A85" s="3" t="s">
        <v>0</v>
      </c>
      <c r="B85" s="98">
        <v>29120339</v>
      </c>
      <c r="C85" s="99">
        <v>30141936</v>
      </c>
      <c r="D85" s="99">
        <v>25815109</v>
      </c>
      <c r="E85" s="99">
        <v>27891995</v>
      </c>
      <c r="F85" s="99">
        <v>29127588</v>
      </c>
      <c r="G85" s="99">
        <v>27385171</v>
      </c>
      <c r="H85" s="99">
        <v>29067752</v>
      </c>
      <c r="I85" s="99">
        <v>30686715</v>
      </c>
      <c r="J85" s="99">
        <v>28245984</v>
      </c>
      <c r="K85" s="99">
        <v>31087552</v>
      </c>
      <c r="L85" s="99">
        <v>33158010</v>
      </c>
      <c r="M85" s="100">
        <v>29425067</v>
      </c>
    </row>
    <row r="86" spans="1:13" ht="17.100000000000001" customHeight="1" x14ac:dyDescent="0.25">
      <c r="A86" s="3" t="s">
        <v>1</v>
      </c>
      <c r="B86" s="101">
        <v>5266564</v>
      </c>
      <c r="C86" s="93">
        <v>6010128</v>
      </c>
      <c r="D86" s="93">
        <v>4835102</v>
      </c>
      <c r="E86" s="93">
        <v>5056904</v>
      </c>
      <c r="F86" s="93">
        <v>5235997</v>
      </c>
      <c r="G86" s="93">
        <v>4284093</v>
      </c>
      <c r="H86" s="93">
        <v>4695544</v>
      </c>
      <c r="I86" s="93">
        <v>4909765</v>
      </c>
      <c r="J86" s="93">
        <v>4472741</v>
      </c>
      <c r="K86" s="93">
        <v>4901737</v>
      </c>
      <c r="L86" s="93">
        <v>5006458</v>
      </c>
      <c r="M86" s="102">
        <v>4292591</v>
      </c>
    </row>
    <row r="87" spans="1:13" ht="17.100000000000001" customHeight="1" x14ac:dyDescent="0.25">
      <c r="A87" s="25" t="s">
        <v>71</v>
      </c>
      <c r="B87" s="103">
        <v>28664917</v>
      </c>
      <c r="C87" s="94">
        <v>30510576</v>
      </c>
      <c r="D87" s="94">
        <v>31534294</v>
      </c>
      <c r="E87" s="94">
        <v>33516183</v>
      </c>
      <c r="F87" s="94">
        <v>33284399</v>
      </c>
      <c r="G87" s="94">
        <v>34411178</v>
      </c>
      <c r="H87" s="94">
        <v>35480656</v>
      </c>
      <c r="I87" s="94">
        <v>35842303</v>
      </c>
      <c r="J87" s="94">
        <v>35470709</v>
      </c>
      <c r="K87" s="94">
        <v>38142685</v>
      </c>
      <c r="L87" s="94">
        <v>36783754</v>
      </c>
      <c r="M87" s="104">
        <v>36831339</v>
      </c>
    </row>
    <row r="88" spans="1:13" ht="17.100000000000001" customHeight="1" x14ac:dyDescent="0.25">
      <c r="A88" s="3" t="s">
        <v>2</v>
      </c>
      <c r="B88" s="101">
        <v>934596</v>
      </c>
      <c r="C88" s="93">
        <v>1050526</v>
      </c>
      <c r="D88" s="93">
        <v>878352</v>
      </c>
      <c r="E88" s="93">
        <v>924457</v>
      </c>
      <c r="F88" s="93">
        <v>1076283</v>
      </c>
      <c r="G88" s="93">
        <v>926165</v>
      </c>
      <c r="H88" s="93">
        <v>1021837</v>
      </c>
      <c r="I88" s="93">
        <v>1099287</v>
      </c>
      <c r="J88" s="93">
        <v>1074251</v>
      </c>
      <c r="K88" s="93">
        <v>1178331</v>
      </c>
      <c r="L88" s="93">
        <v>1316926</v>
      </c>
      <c r="M88" s="102">
        <v>1168076</v>
      </c>
    </row>
    <row r="89" spans="1:13" ht="17.100000000000001" customHeight="1" x14ac:dyDescent="0.25">
      <c r="A89" s="3" t="s">
        <v>3</v>
      </c>
      <c r="B89" s="101">
        <v>5040491</v>
      </c>
      <c r="C89" s="93">
        <v>4258779</v>
      </c>
      <c r="D89" s="93">
        <v>4921647</v>
      </c>
      <c r="E89" s="93">
        <v>4751026</v>
      </c>
      <c r="F89" s="93">
        <v>5557681</v>
      </c>
      <c r="G89" s="93">
        <v>5101940</v>
      </c>
      <c r="H89" s="93">
        <v>5349007</v>
      </c>
      <c r="I89" s="93">
        <v>5235751</v>
      </c>
      <c r="J89" s="93">
        <v>5667589</v>
      </c>
      <c r="K89" s="93">
        <v>5730059</v>
      </c>
      <c r="L89" s="93">
        <v>4926598</v>
      </c>
      <c r="M89" s="102">
        <v>4866402</v>
      </c>
    </row>
    <row r="90" spans="1:13" ht="17.100000000000001" customHeight="1" x14ac:dyDescent="0.25">
      <c r="A90" s="97" t="s">
        <v>882</v>
      </c>
      <c r="B90" s="103">
        <v>1106003</v>
      </c>
      <c r="C90" s="94">
        <v>1219477</v>
      </c>
      <c r="D90" s="94">
        <v>1176662</v>
      </c>
      <c r="E90" s="94">
        <v>1195894</v>
      </c>
      <c r="F90" s="94">
        <v>1254050</v>
      </c>
      <c r="G90" s="94">
        <v>1303105</v>
      </c>
      <c r="H90" s="94">
        <v>1313661</v>
      </c>
      <c r="I90" s="94">
        <v>1361922</v>
      </c>
      <c r="J90" s="94">
        <v>1468321</v>
      </c>
      <c r="K90" s="94">
        <v>1667365</v>
      </c>
      <c r="L90" s="94">
        <v>1563940</v>
      </c>
      <c r="M90" s="104">
        <v>1615450</v>
      </c>
    </row>
    <row r="91" spans="1:13" ht="17.100000000000001" customHeight="1" thickBot="1" x14ac:dyDescent="0.3">
      <c r="A91" s="26" t="s">
        <v>13</v>
      </c>
      <c r="B91" s="105">
        <f t="shared" ref="B91:H91" si="0">SUM(B85:B90)</f>
        <v>70132910</v>
      </c>
      <c r="C91" s="95">
        <f t="shared" si="0"/>
        <v>73191422</v>
      </c>
      <c r="D91" s="95">
        <f t="shared" si="0"/>
        <v>69161166</v>
      </c>
      <c r="E91" s="95">
        <f t="shared" si="0"/>
        <v>73336459</v>
      </c>
      <c r="F91" s="95">
        <f t="shared" si="0"/>
        <v>75535998</v>
      </c>
      <c r="G91" s="95">
        <f t="shared" si="0"/>
        <v>73411652</v>
      </c>
      <c r="H91" s="95">
        <f t="shared" si="0"/>
        <v>76928457</v>
      </c>
      <c r="I91" s="95">
        <f>SUM(I85:I90)</f>
        <v>79135743</v>
      </c>
      <c r="J91" s="95">
        <f>SUM(J85:J90)</f>
        <v>76399595</v>
      </c>
      <c r="K91" s="95">
        <f>SUM(K85:K90)</f>
        <v>82707729</v>
      </c>
      <c r="L91" s="95">
        <v>82755686</v>
      </c>
      <c r="M91" s="106">
        <v>78198925</v>
      </c>
    </row>
    <row r="92" spans="1:13" ht="15.75" thickBot="1" x14ac:dyDescent="0.3"/>
    <row r="93" spans="1:13" ht="16.5" thickBot="1" x14ac:dyDescent="0.3">
      <c r="A93" s="179">
        <v>2008</v>
      </c>
      <c r="B93" s="192">
        <v>39448</v>
      </c>
      <c r="C93" s="91">
        <v>39479</v>
      </c>
      <c r="D93" s="91">
        <v>39508</v>
      </c>
      <c r="E93" s="91">
        <v>39539</v>
      </c>
      <c r="F93" s="91">
        <v>39569</v>
      </c>
      <c r="G93" s="91">
        <v>39600</v>
      </c>
      <c r="H93" s="91">
        <v>39630</v>
      </c>
      <c r="I93" s="91">
        <v>39661</v>
      </c>
      <c r="J93" s="91">
        <v>39692</v>
      </c>
      <c r="K93" s="91">
        <v>39722</v>
      </c>
      <c r="L93" s="91">
        <v>39753</v>
      </c>
      <c r="M93" s="96">
        <v>39783</v>
      </c>
    </row>
    <row r="94" spans="1:13" x14ac:dyDescent="0.25">
      <c r="A94" s="3" t="s">
        <v>0</v>
      </c>
      <c r="B94" s="98">
        <v>51361111</v>
      </c>
      <c r="C94" s="99">
        <v>49730087</v>
      </c>
      <c r="D94" s="99">
        <v>40148574</v>
      </c>
      <c r="E94" s="99">
        <v>42757073</v>
      </c>
      <c r="F94" s="99">
        <v>43562915</v>
      </c>
      <c r="G94" s="99">
        <v>39313774</v>
      </c>
      <c r="H94" s="99">
        <v>40818922</v>
      </c>
      <c r="I94" s="99">
        <v>40344845</v>
      </c>
      <c r="J94" s="99">
        <v>33648621</v>
      </c>
      <c r="K94" s="99">
        <v>35591889</v>
      </c>
      <c r="L94" s="99">
        <v>33882975</v>
      </c>
      <c r="M94" s="100">
        <v>26138135</v>
      </c>
    </row>
    <row r="95" spans="1:13" x14ac:dyDescent="0.25">
      <c r="A95" s="3" t="s">
        <v>1</v>
      </c>
      <c r="B95" s="101">
        <v>6316205</v>
      </c>
      <c r="C95" s="93">
        <v>6388173</v>
      </c>
      <c r="D95" s="93">
        <v>5452690</v>
      </c>
      <c r="E95" s="93">
        <v>5818649</v>
      </c>
      <c r="F95" s="93">
        <v>6318106</v>
      </c>
      <c r="G95" s="93">
        <v>5594167</v>
      </c>
      <c r="H95" s="93">
        <v>6245859</v>
      </c>
      <c r="I95" s="93">
        <v>6185896</v>
      </c>
      <c r="J95" s="93">
        <v>5768336</v>
      </c>
      <c r="K95" s="93">
        <v>6388645</v>
      </c>
      <c r="L95" s="93">
        <v>6388880</v>
      </c>
      <c r="M95" s="102">
        <v>4502824</v>
      </c>
    </row>
    <row r="96" spans="1:13" x14ac:dyDescent="0.25">
      <c r="A96" s="25" t="s">
        <v>71</v>
      </c>
      <c r="B96" s="103">
        <v>22993625</v>
      </c>
      <c r="C96" s="94">
        <v>23877230</v>
      </c>
      <c r="D96" s="94">
        <v>24829735</v>
      </c>
      <c r="E96" s="94">
        <v>25351192</v>
      </c>
      <c r="F96" s="94">
        <v>25591626</v>
      </c>
      <c r="G96" s="94">
        <v>26043181</v>
      </c>
      <c r="H96" s="94">
        <v>26480108</v>
      </c>
      <c r="I96" s="94">
        <v>26597330</v>
      </c>
      <c r="J96" s="94">
        <v>25948973</v>
      </c>
      <c r="K96" s="94">
        <v>26808631</v>
      </c>
      <c r="L96" s="94">
        <v>25554629</v>
      </c>
      <c r="M96" s="104">
        <v>26001948</v>
      </c>
    </row>
    <row r="97" spans="1:13" x14ac:dyDescent="0.25">
      <c r="A97" s="3" t="s">
        <v>2</v>
      </c>
      <c r="B97" s="101">
        <v>1376755</v>
      </c>
      <c r="C97" s="93">
        <v>1604697</v>
      </c>
      <c r="D97" s="93">
        <v>1379061</v>
      </c>
      <c r="E97" s="93">
        <v>1478184</v>
      </c>
      <c r="F97" s="93">
        <v>1600775</v>
      </c>
      <c r="G97" s="93">
        <v>1304104</v>
      </c>
      <c r="H97" s="93">
        <v>1355137</v>
      </c>
      <c r="I97" s="93">
        <v>1417464</v>
      </c>
      <c r="J97" s="93">
        <v>1183305</v>
      </c>
      <c r="K97" s="93">
        <v>1259133</v>
      </c>
      <c r="L97" s="93">
        <v>1201582</v>
      </c>
      <c r="M97" s="102">
        <v>762486</v>
      </c>
    </row>
    <row r="98" spans="1:13" x14ac:dyDescent="0.25">
      <c r="A98" s="3" t="s">
        <v>3</v>
      </c>
      <c r="B98" s="101">
        <v>6984420</v>
      </c>
      <c r="C98" s="93">
        <v>7064729</v>
      </c>
      <c r="D98" s="93">
        <v>7507950</v>
      </c>
      <c r="E98" s="93">
        <v>6977508</v>
      </c>
      <c r="F98" s="93">
        <v>7349006</v>
      </c>
      <c r="G98" s="93">
        <v>6957408</v>
      </c>
      <c r="H98" s="93">
        <v>6957700</v>
      </c>
      <c r="I98" s="93">
        <v>6509728</v>
      </c>
      <c r="J98" s="93">
        <v>6524161</v>
      </c>
      <c r="K98" s="93">
        <v>6116912</v>
      </c>
      <c r="L98" s="93">
        <v>4602297</v>
      </c>
      <c r="M98" s="102">
        <v>4628237</v>
      </c>
    </row>
    <row r="99" spans="1:13" x14ac:dyDescent="0.25">
      <c r="A99" s="97" t="s">
        <v>5</v>
      </c>
      <c r="B99" s="103">
        <v>1281440</v>
      </c>
      <c r="C99" s="94">
        <v>1350250</v>
      </c>
      <c r="D99" s="94">
        <v>1234556</v>
      </c>
      <c r="E99" s="94">
        <v>1289312</v>
      </c>
      <c r="F99" s="94">
        <v>1155891</v>
      </c>
      <c r="G99" s="94">
        <v>1260539</v>
      </c>
      <c r="H99" s="94">
        <v>1279238</v>
      </c>
      <c r="I99" s="94">
        <v>1215547</v>
      </c>
      <c r="J99" s="94">
        <v>1179641</v>
      </c>
      <c r="K99" s="94">
        <v>1238496</v>
      </c>
      <c r="L99" s="94">
        <v>927543</v>
      </c>
      <c r="M99" s="104">
        <v>1015336</v>
      </c>
    </row>
    <row r="100" spans="1:13" ht="15.75" thickBot="1" x14ac:dyDescent="0.3">
      <c r="A100" s="26" t="s">
        <v>13</v>
      </c>
      <c r="B100" s="105">
        <f t="shared" ref="B100:M100" si="1">SUM(B94:B99)</f>
        <v>90313556</v>
      </c>
      <c r="C100" s="95">
        <f t="shared" si="1"/>
        <v>90015166</v>
      </c>
      <c r="D100" s="95">
        <f t="shared" si="1"/>
        <v>80552566</v>
      </c>
      <c r="E100" s="95">
        <f t="shared" si="1"/>
        <v>83671918</v>
      </c>
      <c r="F100" s="95">
        <f t="shared" si="1"/>
        <v>85578319</v>
      </c>
      <c r="G100" s="95">
        <f t="shared" si="1"/>
        <v>80473173</v>
      </c>
      <c r="H100" s="95">
        <f t="shared" si="1"/>
        <v>83136964</v>
      </c>
      <c r="I100" s="95">
        <f t="shared" si="1"/>
        <v>82270810</v>
      </c>
      <c r="J100" s="95">
        <f t="shared" si="1"/>
        <v>74253037</v>
      </c>
      <c r="K100" s="95">
        <f t="shared" si="1"/>
        <v>77403706</v>
      </c>
      <c r="L100" s="95">
        <f t="shared" si="1"/>
        <v>72557906</v>
      </c>
      <c r="M100" s="106">
        <f t="shared" si="1"/>
        <v>63048966</v>
      </c>
    </row>
  </sheetData>
  <mergeCells count="2">
    <mergeCell ref="B2:M2"/>
    <mergeCell ref="B47:M47"/>
  </mergeCells>
  <pageMargins left="0.7" right="0.7" top="0.75" bottom="0.75" header="0.3" footer="0.3"/>
  <pageSetup scale="53" fitToHeight="2" orientation="landscape" r:id="rId1"/>
  <headerFooter>
    <oddFooter>&amp;L&amp;D
&amp;F&amp;C&amp;A&amp;RPage &amp;P of &amp;N</oddFooter>
  </headerFooter>
  <rowBreaks count="1" manualBreakCount="1">
    <brk id="46" max="12" man="1"/>
  </rowBreaks>
  <ignoredErrors>
    <ignoredError sqref="K73 M73 B91 C91:K91 B100:M10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991"/>
  <sheetViews>
    <sheetView zoomScaleNormal="100" workbookViewId="0">
      <selection activeCell="A3" sqref="A3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27.75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25">
      <c r="A2526" s="33"/>
      <c r="B2526"/>
      <c r="C2526"/>
      <c r="D2526"/>
      <c r="E2526"/>
      <c r="F2526"/>
      <c r="G2526"/>
      <c r="H2526"/>
    </row>
    <row r="2527" spans="1:8" x14ac:dyDescent="0.2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2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2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2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2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2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2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2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2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2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2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2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2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2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2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2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2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2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2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2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2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2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2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25">
      <c r="A2550" s="267" t="s">
        <v>1083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25">
      <c r="A2551" s="268" t="s">
        <v>1057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35">
      <c r="A2553" s="231">
        <v>2016</v>
      </c>
    </row>
    <row r="2555" spans="1:8" x14ac:dyDescent="0.2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2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25">
      <c r="A2557" s="296" t="s">
        <v>1058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25">
      <c r="A2558" s="296" t="s">
        <v>1059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2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2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2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25">
      <c r="A2562" s="296" t="s">
        <v>1060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2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2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2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2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25">
      <c r="A2567" s="296" t="s">
        <v>1061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2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2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2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2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25">
      <c r="A2572" s="296" t="s">
        <v>1062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2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2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2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25">
      <c r="A2576" s="26" t="s">
        <v>1084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25">
      <c r="A2577" s="297" t="s">
        <v>1063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25">
      <c r="A2578" s="3"/>
    </row>
    <row r="2579" spans="1:1111" ht="21" x14ac:dyDescent="0.35">
      <c r="A2579" s="295">
        <v>2016</v>
      </c>
    </row>
    <row r="2580" spans="1:1111" ht="21" x14ac:dyDescent="0.35">
      <c r="A2580" s="295"/>
    </row>
    <row r="2581" spans="1:1111" x14ac:dyDescent="0.2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2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2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2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2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2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2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2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2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2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2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2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2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2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2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2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2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2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2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2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2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25">
      <c r="A2602" s="26" t="s">
        <v>1085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25">
      <c r="A2603" s="297" t="s">
        <v>1064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35">
      <c r="A2605" s="295">
        <v>2016</v>
      </c>
    </row>
    <row r="2607" spans="1:8" x14ac:dyDescent="0.25">
      <c r="A2607" s="296" t="s">
        <v>1065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2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2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2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2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25">
      <c r="A2612" s="296" t="s">
        <v>1066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2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2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2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2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25">
      <c r="A2617" s="296" t="s">
        <v>1067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2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2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2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2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25">
      <c r="A2622" s="296" t="s">
        <v>1068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2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2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2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25">
      <c r="A2626" s="296" t="s">
        <v>1069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2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25">
      <c r="A2628" s="26" t="s">
        <v>1086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25">
      <c r="A2629" s="297" t="s">
        <v>1070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2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2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2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2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25">
      <c r="A2635" s="296" t="s">
        <v>1071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2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2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2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2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25">
      <c r="A2640" s="296" t="s">
        <v>1072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2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2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2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2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25">
      <c r="A2645" s="296" t="s">
        <v>1073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2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2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2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25">
      <c r="A2649" s="296" t="s">
        <v>1074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2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2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25">
      <c r="A2652" s="26" t="s">
        <v>1087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25">
      <c r="A2653" s="297" t="s">
        <v>1075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35">
      <c r="A2655" s="231">
        <v>2017</v>
      </c>
    </row>
    <row r="2656" spans="1:8" x14ac:dyDescent="0.2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2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2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2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2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2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2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2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2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2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2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2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2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2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2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2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2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2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2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2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25">
      <c r="A2676" s="26" t="s">
        <v>1082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25">
      <c r="A2677" s="297" t="s">
        <v>1076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2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2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2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2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2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2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2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2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2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2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2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25">
      <c r="A2690" s="296" t="s">
        <v>1077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2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2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2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2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2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2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2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25">
      <c r="A2698" s="267" t="s">
        <v>1080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E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25">
      <c r="A2699" s="268" t="s">
        <v>1078</v>
      </c>
      <c r="B2699" s="158">
        <f>B2698/19</f>
        <v>10553307.736842105</v>
      </c>
      <c r="C2699" s="158">
        <f t="shared" ref="C2699:G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  <row r="2701" spans="1:8" x14ac:dyDescent="0.25">
      <c r="A2701" s="296" t="s">
        <v>496</v>
      </c>
      <c r="B2701" s="292">
        <v>15585160</v>
      </c>
      <c r="C2701" s="292">
        <v>4067567</v>
      </c>
      <c r="D2701" s="292">
        <v>1111496</v>
      </c>
      <c r="E2701" s="292">
        <v>1201533</v>
      </c>
      <c r="F2701" s="292">
        <v>2345943</v>
      </c>
      <c r="G2701" s="292">
        <v>605453</v>
      </c>
      <c r="H2701" s="109">
        <v>24917152</v>
      </c>
    </row>
    <row r="2702" spans="1:8" x14ac:dyDescent="0.25">
      <c r="A2702" s="296" t="s">
        <v>497</v>
      </c>
      <c r="B2702" s="292">
        <v>13055691</v>
      </c>
      <c r="C2702" s="292">
        <v>2974691</v>
      </c>
      <c r="D2702" s="292">
        <v>921599</v>
      </c>
      <c r="E2702" s="292">
        <v>1046767</v>
      </c>
      <c r="F2702" s="292">
        <v>2746783</v>
      </c>
      <c r="G2702" s="292">
        <v>580880</v>
      </c>
      <c r="H2702" s="109">
        <v>21326411</v>
      </c>
    </row>
    <row r="2703" spans="1:8" x14ac:dyDescent="0.25">
      <c r="A2703" s="296" t="s">
        <v>498</v>
      </c>
      <c r="B2703" s="292">
        <v>10825710</v>
      </c>
      <c r="C2703" s="292">
        <v>2576045</v>
      </c>
      <c r="D2703" s="292">
        <v>1142360</v>
      </c>
      <c r="E2703" s="292">
        <v>906837</v>
      </c>
      <c r="F2703" s="292">
        <v>1941666</v>
      </c>
      <c r="G2703" s="292">
        <v>522751</v>
      </c>
      <c r="H2703" s="109">
        <v>17915369</v>
      </c>
    </row>
    <row r="2704" spans="1:8" x14ac:dyDescent="0.25">
      <c r="A2704" s="296" t="s">
        <v>817</v>
      </c>
      <c r="B2704" s="292">
        <v>8262413</v>
      </c>
      <c r="C2704" s="292">
        <v>2367178</v>
      </c>
      <c r="D2704" s="292">
        <v>954860</v>
      </c>
      <c r="E2704" s="292">
        <v>920168</v>
      </c>
      <c r="F2704" s="292">
        <v>2240974</v>
      </c>
      <c r="G2704" s="292">
        <v>356069</v>
      </c>
      <c r="H2704" s="109">
        <v>15101662</v>
      </c>
    </row>
    <row r="2705" spans="1:8" x14ac:dyDescent="0.25">
      <c r="A2705" s="296" t="s">
        <v>720</v>
      </c>
      <c r="B2705" s="292">
        <v>6585281</v>
      </c>
      <c r="C2705" s="292">
        <v>2325583</v>
      </c>
      <c r="D2705" s="292">
        <v>1153947</v>
      </c>
      <c r="E2705" s="292">
        <v>1113993</v>
      </c>
      <c r="F2705" s="292">
        <v>2158957</v>
      </c>
      <c r="G2705" s="292">
        <v>498722</v>
      </c>
      <c r="H2705" s="109">
        <v>13836483</v>
      </c>
    </row>
    <row r="2706" spans="1:8" x14ac:dyDescent="0.25">
      <c r="A2706" s="296" t="s">
        <v>501</v>
      </c>
      <c r="B2706" s="292">
        <v>10236342</v>
      </c>
      <c r="C2706" s="292">
        <v>3211217</v>
      </c>
      <c r="D2706" s="292">
        <v>1937759</v>
      </c>
      <c r="E2706" s="292">
        <v>1097613</v>
      </c>
      <c r="F2706" s="292">
        <v>3743346</v>
      </c>
      <c r="G2706" s="292">
        <v>475767</v>
      </c>
      <c r="H2706" s="109">
        <v>20702044</v>
      </c>
    </row>
    <row r="2707" spans="1:8" x14ac:dyDescent="0.25">
      <c r="A2707" s="296" t="s">
        <v>502</v>
      </c>
      <c r="B2707" s="292">
        <v>8855000</v>
      </c>
      <c r="C2707" s="292">
        <v>3925710</v>
      </c>
      <c r="D2707" s="292">
        <v>2067339</v>
      </c>
      <c r="E2707" s="292">
        <v>1417363</v>
      </c>
      <c r="F2707" s="292">
        <v>4099548</v>
      </c>
      <c r="G2707" s="292">
        <v>514997</v>
      </c>
      <c r="H2707" s="109">
        <v>20879957</v>
      </c>
    </row>
    <row r="2708" spans="1:8" x14ac:dyDescent="0.25">
      <c r="A2708" s="296" t="s">
        <v>503</v>
      </c>
      <c r="B2708" s="292">
        <v>10586015</v>
      </c>
      <c r="C2708" s="292">
        <v>5223754</v>
      </c>
      <c r="D2708" s="292">
        <v>1495966</v>
      </c>
      <c r="E2708" s="292">
        <v>1132070</v>
      </c>
      <c r="F2708" s="292">
        <v>3018430</v>
      </c>
      <c r="G2708" s="292">
        <v>529911</v>
      </c>
      <c r="H2708" s="109">
        <v>21986146</v>
      </c>
    </row>
    <row r="2709" spans="1:8" x14ac:dyDescent="0.25">
      <c r="A2709" s="296" t="s">
        <v>818</v>
      </c>
      <c r="B2709" s="292">
        <v>7129602</v>
      </c>
      <c r="C2709" s="292">
        <v>3916573</v>
      </c>
      <c r="D2709" s="292">
        <v>661817</v>
      </c>
      <c r="E2709" s="292">
        <v>1002129</v>
      </c>
      <c r="F2709" s="292">
        <v>2447084</v>
      </c>
      <c r="G2709" s="292">
        <v>381293</v>
      </c>
      <c r="H2709" s="109">
        <v>15538498</v>
      </c>
    </row>
    <row r="2710" spans="1:8" x14ac:dyDescent="0.25">
      <c r="A2710" s="296" t="s">
        <v>721</v>
      </c>
      <c r="B2710" s="292">
        <v>5919878</v>
      </c>
      <c r="C2710" s="292">
        <v>4328746</v>
      </c>
      <c r="D2710" s="292">
        <v>627415</v>
      </c>
      <c r="E2710" s="292">
        <v>1207155</v>
      </c>
      <c r="F2710" s="292">
        <v>3333106</v>
      </c>
      <c r="G2710" s="292">
        <v>405191</v>
      </c>
      <c r="H2710" s="109">
        <v>15821491</v>
      </c>
    </row>
    <row r="2711" spans="1:8" x14ac:dyDescent="0.25">
      <c r="A2711" s="296" t="s">
        <v>506</v>
      </c>
      <c r="B2711" s="292">
        <v>13687598</v>
      </c>
      <c r="C2711" s="292">
        <v>3909914</v>
      </c>
      <c r="D2711" s="292">
        <v>1010830</v>
      </c>
      <c r="E2711" s="292">
        <v>857844</v>
      </c>
      <c r="F2711" s="292">
        <v>2814878</v>
      </c>
      <c r="G2711" s="292">
        <v>527954</v>
      </c>
      <c r="H2711" s="109">
        <v>22809018</v>
      </c>
    </row>
    <row r="2712" spans="1:8" x14ac:dyDescent="0.25">
      <c r="A2712" s="296" t="s">
        <v>507</v>
      </c>
      <c r="B2712" s="292">
        <v>9471917</v>
      </c>
      <c r="C2712" s="292">
        <v>3434399</v>
      </c>
      <c r="D2712" s="292">
        <v>900896</v>
      </c>
      <c r="E2712" s="292">
        <v>879375</v>
      </c>
      <c r="F2712" s="292">
        <v>2504630</v>
      </c>
      <c r="G2712" s="292">
        <v>520013</v>
      </c>
      <c r="H2712" s="109">
        <v>17711230</v>
      </c>
    </row>
    <row r="2713" spans="1:8" x14ac:dyDescent="0.25">
      <c r="A2713" s="296" t="s">
        <v>508</v>
      </c>
      <c r="B2713" s="292">
        <v>5943202</v>
      </c>
      <c r="C2713" s="292">
        <v>2436058</v>
      </c>
      <c r="D2713" s="292">
        <v>723013</v>
      </c>
      <c r="E2713" s="292">
        <v>760102</v>
      </c>
      <c r="F2713" s="292">
        <v>1608980</v>
      </c>
      <c r="G2713" s="292">
        <v>336762</v>
      </c>
      <c r="H2713" s="109">
        <v>11808117</v>
      </c>
    </row>
    <row r="2714" spans="1:8" x14ac:dyDescent="0.25">
      <c r="A2714" s="296" t="s">
        <v>819</v>
      </c>
      <c r="B2714" s="292">
        <v>5231538</v>
      </c>
      <c r="C2714" s="292">
        <v>1940730</v>
      </c>
      <c r="D2714" s="292">
        <v>556438</v>
      </c>
      <c r="E2714" s="292">
        <v>953674</v>
      </c>
      <c r="F2714" s="292">
        <v>2102138</v>
      </c>
      <c r="G2714" s="292">
        <v>298816</v>
      </c>
      <c r="H2714" s="109">
        <v>11083334</v>
      </c>
    </row>
    <row r="2715" spans="1:8" x14ac:dyDescent="0.25">
      <c r="A2715" s="296" t="s">
        <v>722</v>
      </c>
      <c r="B2715" s="292">
        <v>9977132</v>
      </c>
      <c r="C2715" s="292">
        <v>4662052</v>
      </c>
      <c r="D2715" s="292">
        <v>970672</v>
      </c>
      <c r="E2715" s="292">
        <v>1230179</v>
      </c>
      <c r="F2715" s="292">
        <v>2413077</v>
      </c>
      <c r="G2715" s="292">
        <v>584440</v>
      </c>
      <c r="H2715" s="109">
        <v>19837552</v>
      </c>
    </row>
    <row r="2716" spans="1:8" x14ac:dyDescent="0.25">
      <c r="A2716" s="296" t="s">
        <v>511</v>
      </c>
      <c r="B2716" s="292">
        <v>9572339</v>
      </c>
      <c r="C2716" s="292">
        <v>3452973</v>
      </c>
      <c r="D2716" s="292">
        <v>925601</v>
      </c>
      <c r="E2716" s="292">
        <v>1171257</v>
      </c>
      <c r="F2716" s="292">
        <v>2626584</v>
      </c>
      <c r="G2716" s="292">
        <v>478186</v>
      </c>
      <c r="H2716" s="109">
        <v>18226940</v>
      </c>
    </row>
    <row r="2717" spans="1:8" x14ac:dyDescent="0.25">
      <c r="A2717" s="296" t="s">
        <v>512</v>
      </c>
      <c r="B2717" s="292">
        <v>8928715</v>
      </c>
      <c r="C2717" s="292">
        <v>2973181</v>
      </c>
      <c r="D2717" s="292">
        <v>748604</v>
      </c>
      <c r="E2717" s="292">
        <v>1181097</v>
      </c>
      <c r="F2717" s="292">
        <v>2074049</v>
      </c>
      <c r="G2717" s="292">
        <v>510515</v>
      </c>
      <c r="H2717" s="109">
        <v>16416161</v>
      </c>
    </row>
    <row r="2718" spans="1:8" x14ac:dyDescent="0.25">
      <c r="A2718" s="296" t="s">
        <v>513</v>
      </c>
      <c r="B2718" s="292">
        <v>5956242</v>
      </c>
      <c r="C2718" s="292">
        <v>3099804</v>
      </c>
      <c r="D2718" s="292">
        <v>660033</v>
      </c>
      <c r="E2718" s="292">
        <v>1166005</v>
      </c>
      <c r="F2718" s="292">
        <v>1839694</v>
      </c>
      <c r="G2718" s="292">
        <v>443432</v>
      </c>
      <c r="H2718" s="109">
        <v>13165210</v>
      </c>
    </row>
    <row r="2719" spans="1:8" x14ac:dyDescent="0.25">
      <c r="A2719" s="296" t="s">
        <v>820</v>
      </c>
      <c r="B2719" s="292">
        <v>6373106</v>
      </c>
      <c r="C2719" s="292">
        <v>2925312</v>
      </c>
      <c r="D2719" s="292">
        <v>764518</v>
      </c>
      <c r="E2719" s="292">
        <v>1117463</v>
      </c>
      <c r="F2719" s="292">
        <v>1774575</v>
      </c>
      <c r="G2719" s="292">
        <v>598191</v>
      </c>
      <c r="H2719" s="109">
        <v>13553165</v>
      </c>
    </row>
    <row r="2720" spans="1:8" x14ac:dyDescent="0.25">
      <c r="A2720" s="296" t="s">
        <v>723</v>
      </c>
      <c r="B2720" s="292">
        <v>7302528</v>
      </c>
      <c r="C2720" s="292">
        <v>2919817</v>
      </c>
      <c r="D2720" s="292">
        <v>746019</v>
      </c>
      <c r="E2720" s="292">
        <v>966328</v>
      </c>
      <c r="F2720" s="292">
        <v>2165192</v>
      </c>
      <c r="G2720" s="292">
        <v>629000</v>
      </c>
      <c r="H2720" s="109">
        <v>14728884</v>
      </c>
    </row>
    <row r="2721" spans="1:8" x14ac:dyDescent="0.25">
      <c r="A2721" s="296" t="s">
        <v>516</v>
      </c>
      <c r="B2721" s="292">
        <v>6544530</v>
      </c>
      <c r="C2721" s="292">
        <v>1997051</v>
      </c>
      <c r="D2721" s="292">
        <v>806621</v>
      </c>
      <c r="E2721" s="292">
        <v>1068823</v>
      </c>
      <c r="F2721" s="292">
        <v>2362790</v>
      </c>
      <c r="G2721" s="292">
        <v>571454</v>
      </c>
      <c r="H2721" s="109">
        <v>13351269</v>
      </c>
    </row>
    <row r="2722" spans="1:8" x14ac:dyDescent="0.25">
      <c r="A2722" s="296" t="s">
        <v>517</v>
      </c>
      <c r="B2722" s="292">
        <v>5780600</v>
      </c>
      <c r="C2722" s="292">
        <v>2046741</v>
      </c>
      <c r="D2722" s="292">
        <v>823666</v>
      </c>
      <c r="E2722" s="292">
        <v>1183425</v>
      </c>
      <c r="F2722" s="292">
        <v>2315763</v>
      </c>
      <c r="G2722" s="292">
        <v>522558</v>
      </c>
      <c r="H2722" s="109">
        <v>12672753</v>
      </c>
    </row>
    <row r="2723" spans="1:8" x14ac:dyDescent="0.25">
      <c r="A2723" s="296" t="s">
        <v>518</v>
      </c>
      <c r="B2723" s="292">
        <v>8333174</v>
      </c>
      <c r="C2723" s="292">
        <v>2625933</v>
      </c>
      <c r="D2723" s="292">
        <v>775674</v>
      </c>
      <c r="E2723" s="292">
        <v>2025511</v>
      </c>
      <c r="F2723" s="292">
        <v>2007981</v>
      </c>
      <c r="G2723" s="292">
        <v>389963</v>
      </c>
      <c r="H2723" s="109">
        <v>16158236</v>
      </c>
    </row>
    <row r="2724" spans="1:8" x14ac:dyDescent="0.25">
      <c r="A2724" s="267" t="s">
        <v>1081</v>
      </c>
      <c r="B2724" s="109">
        <f>SUM(B2701:B2723)</f>
        <v>200143713</v>
      </c>
      <c r="C2724" s="109">
        <f t="shared" ref="C2724:H2724" si="213">SUM(C2701:C2723)</f>
        <v>73341029</v>
      </c>
      <c r="D2724" s="109">
        <f t="shared" si="213"/>
        <v>22487143</v>
      </c>
      <c r="E2724" s="109">
        <f t="shared" si="213"/>
        <v>25606711</v>
      </c>
      <c r="F2724" s="109">
        <f t="shared" si="213"/>
        <v>56686168</v>
      </c>
      <c r="G2724" s="109">
        <f t="shared" si="213"/>
        <v>11282318</v>
      </c>
      <c r="H2724" s="109">
        <f t="shared" si="213"/>
        <v>389547082</v>
      </c>
    </row>
    <row r="2725" spans="1:8" x14ac:dyDescent="0.25">
      <c r="A2725" s="268" t="s">
        <v>1079</v>
      </c>
      <c r="B2725" s="158">
        <f>B2724/23</f>
        <v>8701900.5652173907</v>
      </c>
      <c r="C2725" s="158">
        <f t="shared" ref="C2725:H2725" si="214">C2724/23</f>
        <v>3188740.3913043477</v>
      </c>
      <c r="D2725" s="158">
        <f t="shared" si="214"/>
        <v>977701.86956521741</v>
      </c>
      <c r="E2725" s="158">
        <f t="shared" si="214"/>
        <v>1113335.2608695652</v>
      </c>
      <c r="F2725" s="158">
        <f t="shared" si="214"/>
        <v>2464616</v>
      </c>
      <c r="G2725" s="158">
        <f t="shared" si="214"/>
        <v>490535.5652173913</v>
      </c>
      <c r="H2725" s="158">
        <f t="shared" si="214"/>
        <v>16936829.652173914</v>
      </c>
    </row>
    <row r="2727" spans="1:8" x14ac:dyDescent="0.25">
      <c r="A2727" s="296" t="s">
        <v>210</v>
      </c>
      <c r="B2727" s="292">
        <v>8685353</v>
      </c>
      <c r="C2727" s="292">
        <v>2837027</v>
      </c>
      <c r="D2727" s="292">
        <v>678334</v>
      </c>
      <c r="E2727" s="292">
        <v>1375806</v>
      </c>
      <c r="F2727" s="292">
        <v>1945834</v>
      </c>
      <c r="G2727" s="292">
        <v>322382</v>
      </c>
      <c r="H2727" s="109">
        <f>SUM(B2727:G2727)</f>
        <v>15844736</v>
      </c>
    </row>
    <row r="2728" spans="1:8" x14ac:dyDescent="0.25">
      <c r="A2728" s="296" t="s">
        <v>388</v>
      </c>
      <c r="B2728" s="292">
        <v>7959374</v>
      </c>
      <c r="C2728" s="292">
        <v>1997350</v>
      </c>
      <c r="D2728" s="292">
        <v>677064</v>
      </c>
      <c r="E2728" s="292">
        <v>1260696</v>
      </c>
      <c r="F2728" s="292">
        <v>2415546</v>
      </c>
      <c r="G2728" s="292">
        <v>331599</v>
      </c>
      <c r="H2728" s="109">
        <f t="shared" ref="H2728:H2745" si="215">SUM(B2728:G2728)</f>
        <v>14641629</v>
      </c>
    </row>
    <row r="2729" spans="1:8" x14ac:dyDescent="0.25">
      <c r="A2729" s="296" t="s">
        <v>999</v>
      </c>
      <c r="B2729" s="292">
        <v>10458712</v>
      </c>
      <c r="C2729" s="292">
        <v>3449736</v>
      </c>
      <c r="D2729" s="292">
        <v>767434</v>
      </c>
      <c r="E2729" s="292">
        <v>1258264</v>
      </c>
      <c r="F2729" s="292">
        <v>2688613</v>
      </c>
      <c r="G2729" s="292">
        <v>519846</v>
      </c>
      <c r="H2729" s="109">
        <f t="shared" si="215"/>
        <v>19142605</v>
      </c>
    </row>
    <row r="2730" spans="1:8" x14ac:dyDescent="0.25">
      <c r="A2730" s="296" t="s">
        <v>209</v>
      </c>
      <c r="B2730" s="292">
        <v>8439549</v>
      </c>
      <c r="C2730" s="292">
        <v>2716534</v>
      </c>
      <c r="D2730" s="292">
        <v>671599</v>
      </c>
      <c r="E2730" s="292">
        <v>1088992</v>
      </c>
      <c r="F2730" s="292">
        <v>2026718</v>
      </c>
      <c r="G2730" s="292">
        <v>374420</v>
      </c>
      <c r="H2730" s="109">
        <f t="shared" si="215"/>
        <v>15317812</v>
      </c>
    </row>
    <row r="2731" spans="1:8" x14ac:dyDescent="0.25">
      <c r="A2731" s="296" t="s">
        <v>208</v>
      </c>
      <c r="B2731" s="292">
        <v>12051595</v>
      </c>
      <c r="C2731" s="292">
        <v>2648336</v>
      </c>
      <c r="D2731" s="292">
        <v>982148</v>
      </c>
      <c r="E2731" s="292">
        <v>1595178</v>
      </c>
      <c r="F2731" s="292">
        <v>2878430</v>
      </c>
      <c r="G2731" s="292">
        <v>750377</v>
      </c>
      <c r="H2731" s="109">
        <f t="shared" si="215"/>
        <v>20906064</v>
      </c>
    </row>
    <row r="2732" spans="1:8" x14ac:dyDescent="0.25">
      <c r="A2732" s="296" t="s">
        <v>387</v>
      </c>
      <c r="B2732" s="292">
        <v>6071715</v>
      </c>
      <c r="C2732" s="292">
        <v>2278953</v>
      </c>
      <c r="D2732" s="292">
        <v>559788</v>
      </c>
      <c r="E2732" s="292">
        <v>1369285</v>
      </c>
      <c r="F2732" s="292">
        <v>2351699</v>
      </c>
      <c r="G2732" s="292">
        <v>450915</v>
      </c>
      <c r="H2732" s="109">
        <f t="shared" si="215"/>
        <v>13082355</v>
      </c>
    </row>
    <row r="2733" spans="1:8" x14ac:dyDescent="0.25">
      <c r="A2733" s="296" t="s">
        <v>386</v>
      </c>
      <c r="B2733" s="292">
        <v>8128304</v>
      </c>
      <c r="C2733" s="292">
        <v>3239905</v>
      </c>
      <c r="D2733" s="292">
        <v>726507</v>
      </c>
      <c r="E2733" s="292">
        <v>1980872</v>
      </c>
      <c r="F2733" s="292">
        <v>3668381</v>
      </c>
      <c r="G2733" s="292">
        <v>669028</v>
      </c>
      <c r="H2733" s="109">
        <f t="shared" si="215"/>
        <v>18412997</v>
      </c>
    </row>
    <row r="2734" spans="1:8" x14ac:dyDescent="0.25">
      <c r="A2734" s="296" t="s">
        <v>1000</v>
      </c>
      <c r="B2734" s="292">
        <v>8376126</v>
      </c>
      <c r="C2734" s="292">
        <v>2736416</v>
      </c>
      <c r="D2734" s="292">
        <v>850025</v>
      </c>
      <c r="E2734" s="292">
        <v>1742493</v>
      </c>
      <c r="F2734" s="292">
        <v>2779943</v>
      </c>
      <c r="G2734" s="292">
        <v>598150</v>
      </c>
      <c r="H2734" s="109">
        <f t="shared" si="215"/>
        <v>17083153</v>
      </c>
    </row>
    <row r="2735" spans="1:8" x14ac:dyDescent="0.25">
      <c r="A2735" s="296" t="s">
        <v>205</v>
      </c>
      <c r="B2735" s="292">
        <v>8286275</v>
      </c>
      <c r="C2735" s="292">
        <v>3061624</v>
      </c>
      <c r="D2735" s="292">
        <v>710488</v>
      </c>
      <c r="E2735" s="292">
        <v>1870840</v>
      </c>
      <c r="F2735" s="292">
        <v>2473247</v>
      </c>
      <c r="G2735" s="292">
        <v>565292</v>
      </c>
      <c r="H2735" s="109">
        <f t="shared" si="215"/>
        <v>16967766</v>
      </c>
    </row>
    <row r="2736" spans="1:8" x14ac:dyDescent="0.25">
      <c r="A2736" s="296" t="s">
        <v>201</v>
      </c>
      <c r="B2736" s="292">
        <v>6568297</v>
      </c>
      <c r="C2736" s="292">
        <v>1936010</v>
      </c>
      <c r="D2736" s="292">
        <v>425818</v>
      </c>
      <c r="E2736" s="292">
        <v>1165840</v>
      </c>
      <c r="F2736" s="292">
        <v>1912840</v>
      </c>
      <c r="G2736" s="292">
        <v>426075</v>
      </c>
      <c r="H2736" s="109">
        <f t="shared" si="215"/>
        <v>12434880</v>
      </c>
    </row>
    <row r="2737" spans="1:8" x14ac:dyDescent="0.25">
      <c r="A2737" s="296" t="s">
        <v>385</v>
      </c>
      <c r="B2737" s="292">
        <v>9978326</v>
      </c>
      <c r="C2737" s="292">
        <v>2550872</v>
      </c>
      <c r="D2737" s="292">
        <v>1016496</v>
      </c>
      <c r="E2737" s="292">
        <v>1665096</v>
      </c>
      <c r="F2737" s="292">
        <v>2415080</v>
      </c>
      <c r="G2737" s="292">
        <v>694336</v>
      </c>
      <c r="H2737" s="109">
        <f t="shared" si="215"/>
        <v>18320206</v>
      </c>
    </row>
    <row r="2738" spans="1:8" x14ac:dyDescent="0.25">
      <c r="A2738" s="296" t="s">
        <v>1001</v>
      </c>
      <c r="B2738" s="292">
        <v>8391229</v>
      </c>
      <c r="C2738" s="292">
        <v>2427280</v>
      </c>
      <c r="D2738" s="292">
        <v>789541</v>
      </c>
      <c r="E2738" s="292">
        <v>1623857</v>
      </c>
      <c r="F2738" s="292">
        <v>3428544</v>
      </c>
      <c r="G2738" s="292">
        <v>612515</v>
      </c>
      <c r="H2738" s="109">
        <f t="shared" si="215"/>
        <v>17272966</v>
      </c>
    </row>
    <row r="2739" spans="1:8" x14ac:dyDescent="0.25">
      <c r="A2739" s="296" t="s">
        <v>200</v>
      </c>
      <c r="B2739" s="292">
        <v>8980059</v>
      </c>
      <c r="C2739" s="292">
        <v>2722184</v>
      </c>
      <c r="D2739" s="292">
        <v>751041</v>
      </c>
      <c r="E2739" s="292">
        <v>1736449</v>
      </c>
      <c r="F2739" s="292">
        <v>2515431</v>
      </c>
      <c r="G2739" s="292">
        <v>639759</v>
      </c>
      <c r="H2739" s="109">
        <f t="shared" si="215"/>
        <v>17344923</v>
      </c>
    </row>
    <row r="2740" spans="1:8" x14ac:dyDescent="0.25">
      <c r="A2740" s="296" t="s">
        <v>199</v>
      </c>
      <c r="B2740" s="292">
        <v>7550901</v>
      </c>
      <c r="C2740" s="292">
        <v>2607646</v>
      </c>
      <c r="D2740" s="292">
        <v>688312</v>
      </c>
      <c r="E2740" s="292">
        <v>1836072</v>
      </c>
      <c r="F2740" s="292">
        <v>2646381</v>
      </c>
      <c r="G2740" s="292">
        <v>571589</v>
      </c>
      <c r="H2740" s="109">
        <f t="shared" si="215"/>
        <v>15900901</v>
      </c>
    </row>
    <row r="2741" spans="1:8" x14ac:dyDescent="0.25">
      <c r="A2741" s="296" t="s">
        <v>196</v>
      </c>
      <c r="B2741" s="292">
        <v>8388688</v>
      </c>
      <c r="C2741" s="292">
        <v>2841039</v>
      </c>
      <c r="D2741" s="292">
        <v>890033</v>
      </c>
      <c r="E2741" s="292">
        <v>1593613</v>
      </c>
      <c r="F2741" s="292">
        <v>1990364</v>
      </c>
      <c r="G2741" s="292">
        <v>681658</v>
      </c>
      <c r="H2741" s="109">
        <f t="shared" si="215"/>
        <v>16385395</v>
      </c>
    </row>
    <row r="2742" spans="1:8" x14ac:dyDescent="0.25">
      <c r="A2742" s="296" t="s">
        <v>384</v>
      </c>
      <c r="B2742" s="292">
        <v>7723831</v>
      </c>
      <c r="C2742" s="292">
        <v>2546098</v>
      </c>
      <c r="D2742" s="292">
        <v>933939</v>
      </c>
      <c r="E2742" s="292">
        <v>1938340</v>
      </c>
      <c r="F2742" s="292">
        <v>2362595</v>
      </c>
      <c r="G2742" s="292">
        <v>662692</v>
      </c>
      <c r="H2742" s="109">
        <f t="shared" si="215"/>
        <v>16167495</v>
      </c>
    </row>
    <row r="2743" spans="1:8" x14ac:dyDescent="0.25">
      <c r="A2743" s="296" t="s">
        <v>1002</v>
      </c>
      <c r="B2743" s="292">
        <v>7100769</v>
      </c>
      <c r="C2743" s="292">
        <v>2579600</v>
      </c>
      <c r="D2743" s="292">
        <v>1071263</v>
      </c>
      <c r="E2743" s="292">
        <v>1928660</v>
      </c>
      <c r="F2743" s="292">
        <v>2547418</v>
      </c>
      <c r="G2743" s="292">
        <v>622328</v>
      </c>
      <c r="H2743" s="109">
        <f t="shared" si="215"/>
        <v>15850038</v>
      </c>
    </row>
    <row r="2744" spans="1:8" x14ac:dyDescent="0.25">
      <c r="A2744" s="296" t="s">
        <v>195</v>
      </c>
      <c r="B2744" s="292">
        <v>6848595</v>
      </c>
      <c r="C2744" s="292">
        <v>2022822</v>
      </c>
      <c r="D2744" s="292">
        <v>911171</v>
      </c>
      <c r="E2744" s="292">
        <v>1470094</v>
      </c>
      <c r="F2744" s="292">
        <v>2829381</v>
      </c>
      <c r="G2744" s="292">
        <v>529057</v>
      </c>
      <c r="H2744" s="109">
        <f t="shared" si="215"/>
        <v>14611120</v>
      </c>
    </row>
    <row r="2745" spans="1:8" x14ac:dyDescent="0.25">
      <c r="A2745" s="296" t="s">
        <v>194</v>
      </c>
      <c r="B2745" s="292">
        <v>7030737</v>
      </c>
      <c r="C2745" s="292">
        <v>2147680</v>
      </c>
      <c r="D2745" s="292">
        <v>874061</v>
      </c>
      <c r="E2745" s="292">
        <v>1217107</v>
      </c>
      <c r="F2745" s="292">
        <v>2372926</v>
      </c>
      <c r="G2745" s="292">
        <v>398864</v>
      </c>
      <c r="H2745" s="109">
        <f t="shared" si="215"/>
        <v>14041375</v>
      </c>
    </row>
    <row r="2746" spans="1:8" x14ac:dyDescent="0.25">
      <c r="A2746" s="267" t="s">
        <v>1088</v>
      </c>
      <c r="B2746" s="78">
        <f>SUM(B2727:B2745)</f>
        <v>157018435</v>
      </c>
      <c r="C2746" s="78">
        <f t="shared" ref="C2746:H2746" si="216">SUM(C2727:C2745)</f>
        <v>49347112</v>
      </c>
      <c r="D2746" s="78">
        <f t="shared" si="216"/>
        <v>14975062</v>
      </c>
      <c r="E2746" s="78">
        <f t="shared" si="216"/>
        <v>29717554</v>
      </c>
      <c r="F2746" s="78">
        <f t="shared" si="216"/>
        <v>48249371</v>
      </c>
      <c r="G2746" s="78">
        <f t="shared" si="216"/>
        <v>10420882</v>
      </c>
      <c r="H2746" s="78">
        <f t="shared" si="216"/>
        <v>309728416</v>
      </c>
    </row>
    <row r="2747" spans="1:8" x14ac:dyDescent="0.25">
      <c r="A2747" s="268" t="s">
        <v>1089</v>
      </c>
      <c r="B2747" s="158">
        <f>AVERAGE(B2727:B2745)</f>
        <v>8264128.1578947371</v>
      </c>
      <c r="C2747" s="158">
        <f t="shared" ref="C2747:H2747" si="217">AVERAGE(C2727:C2745)</f>
        <v>2597216.4210526315</v>
      </c>
      <c r="D2747" s="158">
        <f t="shared" si="217"/>
        <v>788161.15789473685</v>
      </c>
      <c r="E2747" s="158">
        <f t="shared" si="217"/>
        <v>1564081.7894736843</v>
      </c>
      <c r="F2747" s="158">
        <f t="shared" si="217"/>
        <v>2539440.5789473685</v>
      </c>
      <c r="G2747" s="158">
        <f t="shared" si="217"/>
        <v>548467.47368421056</v>
      </c>
      <c r="H2747" s="158">
        <f t="shared" si="217"/>
        <v>16301495.578947369</v>
      </c>
    </row>
    <row r="2749" spans="1:8" x14ac:dyDescent="0.25">
      <c r="A2749" s="3"/>
    </row>
    <row r="2750" spans="1:8" ht="21" x14ac:dyDescent="0.35">
      <c r="A2750" s="231">
        <v>2017</v>
      </c>
    </row>
    <row r="2751" spans="1:8" x14ac:dyDescent="0.25">
      <c r="A2751" s="303" t="s">
        <v>188</v>
      </c>
      <c r="B2751" s="292">
        <v>5003783</v>
      </c>
      <c r="C2751" s="292">
        <v>1703641</v>
      </c>
      <c r="D2751" s="292">
        <v>389149</v>
      </c>
      <c r="E2751" s="292">
        <v>1605920</v>
      </c>
      <c r="F2751" s="292">
        <v>1643796</v>
      </c>
      <c r="G2751" s="292">
        <v>403925</v>
      </c>
      <c r="H2751" s="109">
        <f>SUM(B2751:G2751)</f>
        <v>10750214</v>
      </c>
    </row>
    <row r="2752" spans="1:8" x14ac:dyDescent="0.25">
      <c r="A2752" s="303" t="s">
        <v>381</v>
      </c>
      <c r="B2752" s="292">
        <v>5788869</v>
      </c>
      <c r="C2752" s="292">
        <v>1727051</v>
      </c>
      <c r="D2752" s="292">
        <v>641899</v>
      </c>
      <c r="E2752" s="292">
        <v>1459415</v>
      </c>
      <c r="F2752" s="292">
        <v>2544138</v>
      </c>
      <c r="G2752" s="292">
        <v>442402</v>
      </c>
      <c r="H2752" s="109">
        <f t="shared" ref="H2752:H2772" si="218">SUM(B2752:G2752)</f>
        <v>12603774</v>
      </c>
    </row>
    <row r="2753" spans="1:8" x14ac:dyDescent="0.25">
      <c r="A2753" s="303" t="s">
        <v>1090</v>
      </c>
      <c r="B2753" s="292">
        <v>6653547</v>
      </c>
      <c r="C2753" s="292">
        <v>1919385</v>
      </c>
      <c r="D2753" s="292">
        <v>728543</v>
      </c>
      <c r="E2753" s="292">
        <v>1266124</v>
      </c>
      <c r="F2753" s="292">
        <v>2346630</v>
      </c>
      <c r="G2753" s="292">
        <v>585464</v>
      </c>
      <c r="H2753" s="109">
        <f t="shared" si="218"/>
        <v>13499693</v>
      </c>
    </row>
    <row r="2754" spans="1:8" x14ac:dyDescent="0.25">
      <c r="A2754" s="303" t="s">
        <v>187</v>
      </c>
      <c r="B2754" s="292">
        <v>7230182</v>
      </c>
      <c r="C2754" s="292">
        <v>2127596</v>
      </c>
      <c r="D2754" s="292">
        <v>917664</v>
      </c>
      <c r="E2754" s="292">
        <v>1471300</v>
      </c>
      <c r="F2754" s="292">
        <v>3317435</v>
      </c>
      <c r="G2754" s="292">
        <v>695277</v>
      </c>
      <c r="H2754" s="109">
        <f t="shared" si="218"/>
        <v>15759454</v>
      </c>
    </row>
    <row r="2755" spans="1:8" x14ac:dyDescent="0.25">
      <c r="A2755" s="303" t="s">
        <v>186</v>
      </c>
      <c r="B2755" s="292">
        <v>7695328</v>
      </c>
      <c r="C2755" s="292">
        <v>2272848</v>
      </c>
      <c r="D2755" s="292">
        <v>835230</v>
      </c>
      <c r="E2755" s="292">
        <v>1271992</v>
      </c>
      <c r="F2755" s="292">
        <v>3270203</v>
      </c>
      <c r="G2755" s="292">
        <v>559432</v>
      </c>
      <c r="H2755" s="109">
        <f t="shared" si="218"/>
        <v>15905033</v>
      </c>
    </row>
    <row r="2756" spans="1:8" x14ac:dyDescent="0.25">
      <c r="A2756" s="303" t="s">
        <v>183</v>
      </c>
      <c r="B2756" s="292">
        <v>5842625</v>
      </c>
      <c r="C2756" s="292">
        <v>1827224</v>
      </c>
      <c r="D2756" s="292">
        <v>730307</v>
      </c>
      <c r="E2756" s="292">
        <v>1061026</v>
      </c>
      <c r="F2756" s="292">
        <v>2723445</v>
      </c>
      <c r="G2756" s="292">
        <v>454272</v>
      </c>
      <c r="H2756" s="109">
        <f t="shared" si="218"/>
        <v>12638899</v>
      </c>
    </row>
    <row r="2757" spans="1:8" x14ac:dyDescent="0.25">
      <c r="A2757" s="303" t="s">
        <v>380</v>
      </c>
      <c r="B2757" s="292">
        <v>7426201</v>
      </c>
      <c r="C2757" s="292">
        <v>2016824</v>
      </c>
      <c r="D2757" s="292">
        <v>844506</v>
      </c>
      <c r="E2757" s="292">
        <v>1151431</v>
      </c>
      <c r="F2757" s="292">
        <v>2600738</v>
      </c>
      <c r="G2757" s="292">
        <v>518897</v>
      </c>
      <c r="H2757" s="109">
        <f t="shared" si="218"/>
        <v>14558597</v>
      </c>
    </row>
    <row r="2758" spans="1:8" x14ac:dyDescent="0.25">
      <c r="A2758" s="303" t="s">
        <v>1091</v>
      </c>
      <c r="B2758" s="292">
        <v>7197556</v>
      </c>
      <c r="C2758" s="292">
        <v>1834058</v>
      </c>
      <c r="D2758" s="292">
        <v>759350</v>
      </c>
      <c r="E2758" s="292">
        <v>1517078</v>
      </c>
      <c r="F2758" s="292">
        <v>3217550</v>
      </c>
      <c r="G2758" s="292">
        <v>438275</v>
      </c>
      <c r="H2758" s="109">
        <f t="shared" si="218"/>
        <v>14963867</v>
      </c>
    </row>
    <row r="2759" spans="1:8" x14ac:dyDescent="0.25">
      <c r="A2759" s="303" t="s">
        <v>182</v>
      </c>
      <c r="B2759" s="292">
        <v>6998439</v>
      </c>
      <c r="C2759" s="292">
        <v>2516437</v>
      </c>
      <c r="D2759" s="292">
        <v>790140</v>
      </c>
      <c r="E2759" s="292">
        <v>980421</v>
      </c>
      <c r="F2759" s="292">
        <v>2734025</v>
      </c>
      <c r="G2759" s="292">
        <v>535487</v>
      </c>
      <c r="H2759" s="109">
        <f t="shared" si="218"/>
        <v>14554949</v>
      </c>
    </row>
    <row r="2760" spans="1:8" x14ac:dyDescent="0.25">
      <c r="A2760" s="303" t="s">
        <v>181</v>
      </c>
      <c r="B2760" s="292">
        <v>9233367</v>
      </c>
      <c r="C2760" s="292">
        <v>2122570</v>
      </c>
      <c r="D2760" s="292">
        <v>760052</v>
      </c>
      <c r="E2760" s="292">
        <v>815301</v>
      </c>
      <c r="F2760" s="292">
        <v>2248840</v>
      </c>
      <c r="G2760" s="292">
        <v>402738</v>
      </c>
      <c r="H2760" s="109">
        <f t="shared" si="218"/>
        <v>15582868</v>
      </c>
    </row>
    <row r="2761" spans="1:8" x14ac:dyDescent="0.25">
      <c r="A2761" s="303" t="s">
        <v>178</v>
      </c>
      <c r="B2761" s="292">
        <v>6822785</v>
      </c>
      <c r="C2761" s="292">
        <v>1893118</v>
      </c>
      <c r="D2761" s="292">
        <v>650282</v>
      </c>
      <c r="E2761" s="292">
        <v>875671</v>
      </c>
      <c r="F2761" s="292">
        <v>2818536</v>
      </c>
      <c r="G2761" s="292">
        <v>410488</v>
      </c>
      <c r="H2761" s="109">
        <f t="shared" si="218"/>
        <v>13470880</v>
      </c>
    </row>
    <row r="2762" spans="1:8" x14ac:dyDescent="0.25">
      <c r="A2762" s="303" t="s">
        <v>379</v>
      </c>
      <c r="B2762" s="292">
        <v>6374257</v>
      </c>
      <c r="C2762" s="292">
        <v>1916968</v>
      </c>
      <c r="D2762" s="292">
        <v>884438</v>
      </c>
      <c r="E2762" s="292">
        <v>972350</v>
      </c>
      <c r="F2762" s="292">
        <v>2659823</v>
      </c>
      <c r="G2762" s="292">
        <v>424529</v>
      </c>
      <c r="H2762" s="109">
        <f t="shared" si="218"/>
        <v>13232365</v>
      </c>
    </row>
    <row r="2763" spans="1:8" x14ac:dyDescent="0.25">
      <c r="A2763" s="303" t="s">
        <v>1092</v>
      </c>
      <c r="B2763" s="292">
        <v>14946288</v>
      </c>
      <c r="C2763" s="292">
        <v>5235787</v>
      </c>
      <c r="D2763" s="292">
        <v>1115039</v>
      </c>
      <c r="E2763" s="292">
        <v>973269</v>
      </c>
      <c r="F2763" s="292">
        <v>2920200</v>
      </c>
      <c r="G2763" s="292">
        <v>782764</v>
      </c>
      <c r="H2763" s="109">
        <f t="shared" si="218"/>
        <v>25973347</v>
      </c>
    </row>
    <row r="2764" spans="1:8" x14ac:dyDescent="0.25">
      <c r="A2764" s="303" t="s">
        <v>177</v>
      </c>
      <c r="B2764" s="292">
        <v>12802916</v>
      </c>
      <c r="C2764" s="292">
        <v>4615479</v>
      </c>
      <c r="D2764" s="292">
        <v>1404872</v>
      </c>
      <c r="E2764" s="292">
        <v>1621281</v>
      </c>
      <c r="F2764" s="292">
        <v>2309549</v>
      </c>
      <c r="G2764" s="292">
        <v>750360</v>
      </c>
      <c r="H2764" s="109">
        <f t="shared" si="218"/>
        <v>23504457</v>
      </c>
    </row>
    <row r="2765" spans="1:8" x14ac:dyDescent="0.25">
      <c r="A2765" s="303" t="s">
        <v>176</v>
      </c>
      <c r="B2765" s="292">
        <v>7234980</v>
      </c>
      <c r="C2765" s="292">
        <v>3344903</v>
      </c>
      <c r="D2765" s="292">
        <v>857818</v>
      </c>
      <c r="E2765" s="292">
        <v>1145929</v>
      </c>
      <c r="F2765" s="292">
        <v>2526324</v>
      </c>
      <c r="G2765" s="292">
        <v>488105</v>
      </c>
      <c r="H2765" s="109">
        <f t="shared" si="218"/>
        <v>15598059</v>
      </c>
    </row>
    <row r="2766" spans="1:8" x14ac:dyDescent="0.25">
      <c r="A2766" s="303" t="s">
        <v>173</v>
      </c>
      <c r="B2766" s="292">
        <v>6951926</v>
      </c>
      <c r="C2766" s="292">
        <v>1998560</v>
      </c>
      <c r="D2766" s="292">
        <v>757611</v>
      </c>
      <c r="E2766" s="292">
        <v>1033021</v>
      </c>
      <c r="F2766" s="292">
        <v>2155092</v>
      </c>
      <c r="G2766" s="292">
        <v>487133</v>
      </c>
      <c r="H2766" s="109">
        <f t="shared" si="218"/>
        <v>13383343</v>
      </c>
    </row>
    <row r="2767" spans="1:8" x14ac:dyDescent="0.25">
      <c r="A2767" s="303" t="s">
        <v>378</v>
      </c>
      <c r="B2767" s="292">
        <v>11618846</v>
      </c>
      <c r="C2767" s="292">
        <v>1834310</v>
      </c>
      <c r="D2767" s="292">
        <v>890750</v>
      </c>
      <c r="E2767" s="292">
        <v>1076989</v>
      </c>
      <c r="F2767" s="292">
        <v>2484433</v>
      </c>
      <c r="G2767" s="292">
        <v>610833</v>
      </c>
      <c r="H2767" s="109">
        <f t="shared" si="218"/>
        <v>18516161</v>
      </c>
    </row>
    <row r="2768" spans="1:8" x14ac:dyDescent="0.25">
      <c r="A2768" s="303" t="s">
        <v>1093</v>
      </c>
      <c r="B2768" s="292">
        <v>13814830</v>
      </c>
      <c r="C2768" s="292">
        <v>1774489</v>
      </c>
      <c r="D2768" s="292">
        <v>796978</v>
      </c>
      <c r="E2768" s="292">
        <v>875160</v>
      </c>
      <c r="F2768" s="292">
        <v>2698477</v>
      </c>
      <c r="G2768" s="292">
        <v>578512</v>
      </c>
      <c r="H2768" s="109">
        <f t="shared" si="218"/>
        <v>20538446</v>
      </c>
    </row>
    <row r="2769" spans="1:8" x14ac:dyDescent="0.25">
      <c r="A2769" s="303" t="s">
        <v>1094</v>
      </c>
      <c r="B2769" s="292">
        <v>14269814</v>
      </c>
      <c r="C2769" s="292">
        <v>2491653</v>
      </c>
      <c r="D2769" s="292">
        <v>684498</v>
      </c>
      <c r="E2769" s="292">
        <v>909902</v>
      </c>
      <c r="F2769" s="292">
        <v>3805235</v>
      </c>
      <c r="G2769" s="292">
        <v>511725</v>
      </c>
      <c r="H2769" s="109">
        <f t="shared" si="218"/>
        <v>22672827</v>
      </c>
    </row>
    <row r="2770" spans="1:8" x14ac:dyDescent="0.25">
      <c r="A2770" s="303" t="s">
        <v>172</v>
      </c>
      <c r="B2770" s="292">
        <v>11160748</v>
      </c>
      <c r="C2770" s="292">
        <v>1783749</v>
      </c>
      <c r="D2770" s="292">
        <v>787816</v>
      </c>
      <c r="E2770" s="292">
        <v>1082190</v>
      </c>
      <c r="F2770" s="292">
        <v>2413514</v>
      </c>
      <c r="G2770" s="292">
        <v>676252</v>
      </c>
      <c r="H2770" s="109">
        <f t="shared" si="218"/>
        <v>17904269</v>
      </c>
    </row>
    <row r="2771" spans="1:8" x14ac:dyDescent="0.25">
      <c r="A2771" s="303" t="s">
        <v>377</v>
      </c>
      <c r="B2771" s="292">
        <v>12884961</v>
      </c>
      <c r="C2771" s="292">
        <v>1843064</v>
      </c>
      <c r="D2771" s="292">
        <v>968523</v>
      </c>
      <c r="E2771" s="292">
        <v>1387976</v>
      </c>
      <c r="F2771" s="292">
        <v>2349236</v>
      </c>
      <c r="G2771" s="292">
        <v>643020</v>
      </c>
      <c r="H2771" s="109">
        <f t="shared" si="218"/>
        <v>20076780</v>
      </c>
    </row>
    <row r="2772" spans="1:8" x14ac:dyDescent="0.25">
      <c r="A2772" s="303" t="s">
        <v>1095</v>
      </c>
      <c r="B2772" s="292">
        <v>8193635</v>
      </c>
      <c r="C2772" s="292">
        <v>2845021</v>
      </c>
      <c r="D2772" s="292">
        <v>912014</v>
      </c>
      <c r="E2772" s="292">
        <v>1512872</v>
      </c>
      <c r="F2772" s="292">
        <v>2948276</v>
      </c>
      <c r="G2772" s="292">
        <v>477290</v>
      </c>
      <c r="H2772" s="109">
        <f t="shared" si="218"/>
        <v>16889108</v>
      </c>
    </row>
    <row r="2773" spans="1:8" x14ac:dyDescent="0.25">
      <c r="A2773" s="26" t="s">
        <v>1096</v>
      </c>
      <c r="B2773" s="272">
        <f>SUM(B2751:B2772)</f>
        <v>196145883</v>
      </c>
      <c r="C2773" s="272">
        <f t="shared" ref="C2773:H2773" si="219">SUM(C2751:C2772)</f>
        <v>51644735</v>
      </c>
      <c r="D2773" s="272">
        <f t="shared" si="219"/>
        <v>18107479</v>
      </c>
      <c r="E2773" s="272">
        <f t="shared" si="219"/>
        <v>26066618</v>
      </c>
      <c r="F2773" s="272">
        <f t="shared" si="219"/>
        <v>58735495</v>
      </c>
      <c r="G2773" s="272">
        <f t="shared" si="219"/>
        <v>11877180</v>
      </c>
      <c r="H2773" s="78">
        <f t="shared" si="219"/>
        <v>362577390</v>
      </c>
    </row>
    <row r="2774" spans="1:8" x14ac:dyDescent="0.25">
      <c r="A2774" s="297" t="s">
        <v>1097</v>
      </c>
      <c r="B2774" s="298">
        <f>AVERAGE(B2751:B2772)</f>
        <v>8915721.9545454551</v>
      </c>
      <c r="C2774" s="298">
        <f t="shared" ref="C2774:H2774" si="220">AVERAGE(C2751:C2772)</f>
        <v>2347487.9545454546</v>
      </c>
      <c r="D2774" s="298">
        <f t="shared" si="220"/>
        <v>823067.22727272729</v>
      </c>
      <c r="E2774" s="298">
        <f t="shared" si="220"/>
        <v>1184846.2727272727</v>
      </c>
      <c r="F2774" s="298">
        <f t="shared" si="220"/>
        <v>2669795.2272727271</v>
      </c>
      <c r="G2774" s="298">
        <f t="shared" si="220"/>
        <v>539871.81818181823</v>
      </c>
      <c r="H2774" s="298">
        <f t="shared" si="220"/>
        <v>16480790.454545455</v>
      </c>
    </row>
    <row r="2775" spans="1:8" x14ac:dyDescent="0.25">
      <c r="A2775" s="3"/>
      <c r="B2775" s="3"/>
      <c r="C2775" s="3"/>
      <c r="D2775" s="3"/>
      <c r="E2775" s="3"/>
      <c r="F2775" s="3"/>
      <c r="G2775" s="3"/>
    </row>
    <row r="2776" spans="1:8" x14ac:dyDescent="0.25">
      <c r="A2776" s="303" t="s">
        <v>570</v>
      </c>
      <c r="B2776" s="292">
        <v>7098088</v>
      </c>
      <c r="C2776" s="292">
        <v>2649811</v>
      </c>
      <c r="D2776" s="292">
        <v>750033</v>
      </c>
      <c r="E2776" s="292">
        <v>1150735</v>
      </c>
      <c r="F2776" s="292">
        <v>2968648</v>
      </c>
      <c r="G2776" s="292">
        <v>448524</v>
      </c>
      <c r="H2776" s="109">
        <v>15065839</v>
      </c>
    </row>
    <row r="2777" spans="1:8" x14ac:dyDescent="0.25">
      <c r="A2777" s="303" t="s">
        <v>571</v>
      </c>
      <c r="B2777" s="292">
        <v>10644150</v>
      </c>
      <c r="C2777" s="292">
        <v>3350996</v>
      </c>
      <c r="D2777" s="292">
        <v>846673</v>
      </c>
      <c r="E2777" s="292">
        <v>1079515</v>
      </c>
      <c r="F2777" s="292">
        <v>2935474</v>
      </c>
      <c r="G2777" s="292">
        <v>600187</v>
      </c>
      <c r="H2777" s="109">
        <v>19456995</v>
      </c>
    </row>
    <row r="2778" spans="1:8" x14ac:dyDescent="0.25">
      <c r="A2778" s="303" t="s">
        <v>837</v>
      </c>
      <c r="B2778" s="292">
        <v>5891992</v>
      </c>
      <c r="C2778" s="292">
        <v>1729733</v>
      </c>
      <c r="D2778" s="292">
        <v>583843</v>
      </c>
      <c r="E2778" s="292">
        <v>1199390</v>
      </c>
      <c r="F2778" s="292">
        <v>2404642</v>
      </c>
      <c r="G2778" s="292">
        <v>324844</v>
      </c>
      <c r="H2778" s="109">
        <v>12134444</v>
      </c>
    </row>
    <row r="2779" spans="1:8" x14ac:dyDescent="0.25">
      <c r="A2779" s="303" t="s">
        <v>739</v>
      </c>
      <c r="B2779" s="292">
        <v>7729109</v>
      </c>
      <c r="C2779" s="292">
        <v>2571656</v>
      </c>
      <c r="D2779" s="292">
        <v>974588</v>
      </c>
      <c r="E2779" s="292">
        <v>1529120</v>
      </c>
      <c r="F2779" s="292">
        <v>2710945</v>
      </c>
      <c r="G2779" s="292">
        <v>554425</v>
      </c>
      <c r="H2779" s="109">
        <v>16069843</v>
      </c>
    </row>
    <row r="2780" spans="1:8" x14ac:dyDescent="0.25">
      <c r="A2780" s="303" t="s">
        <v>574</v>
      </c>
      <c r="B2780" s="292">
        <v>6987626</v>
      </c>
      <c r="C2780" s="292">
        <v>2698684</v>
      </c>
      <c r="D2780" s="292">
        <v>1127158</v>
      </c>
      <c r="E2780" s="292">
        <v>2469681</v>
      </c>
      <c r="F2780" s="292">
        <v>3916875</v>
      </c>
      <c r="G2780" s="292">
        <v>483622</v>
      </c>
      <c r="H2780" s="109">
        <v>17683646</v>
      </c>
    </row>
    <row r="2781" spans="1:8" x14ac:dyDescent="0.25">
      <c r="A2781" s="303" t="s">
        <v>575</v>
      </c>
      <c r="B2781" s="292">
        <v>7099547</v>
      </c>
      <c r="C2781" s="292">
        <v>3357865</v>
      </c>
      <c r="D2781" s="292">
        <v>973833</v>
      </c>
      <c r="E2781" s="292">
        <v>2370975</v>
      </c>
      <c r="F2781" s="292">
        <v>3394664</v>
      </c>
      <c r="G2781" s="292">
        <v>607573</v>
      </c>
      <c r="H2781" s="109">
        <v>17804457</v>
      </c>
    </row>
    <row r="2782" spans="1:8" x14ac:dyDescent="0.25">
      <c r="A2782" s="303" t="s">
        <v>576</v>
      </c>
      <c r="B2782" s="292">
        <v>6236278</v>
      </c>
      <c r="C2782" s="292">
        <v>6492084</v>
      </c>
      <c r="D2782" s="292">
        <v>1297587</v>
      </c>
      <c r="E2782" s="292">
        <v>1906852</v>
      </c>
      <c r="F2782" s="292">
        <v>2557202</v>
      </c>
      <c r="G2782" s="292">
        <v>511609</v>
      </c>
      <c r="H2782" s="109">
        <v>19001612</v>
      </c>
    </row>
    <row r="2783" spans="1:8" x14ac:dyDescent="0.25">
      <c r="A2783" s="303" t="s">
        <v>838</v>
      </c>
      <c r="B2783" s="292">
        <v>6460090</v>
      </c>
      <c r="C2783" s="292">
        <v>5471935</v>
      </c>
      <c r="D2783" s="292">
        <v>981651</v>
      </c>
      <c r="E2783" s="292">
        <v>1899264</v>
      </c>
      <c r="F2783" s="292">
        <v>2488582</v>
      </c>
      <c r="G2783" s="292">
        <v>465868</v>
      </c>
      <c r="H2783" s="109">
        <v>17767390</v>
      </c>
    </row>
    <row r="2784" spans="1:8" x14ac:dyDescent="0.25">
      <c r="A2784" s="303" t="s">
        <v>740</v>
      </c>
      <c r="B2784" s="292">
        <v>6841920</v>
      </c>
      <c r="C2784" s="292">
        <v>4337326</v>
      </c>
      <c r="D2784" s="292">
        <v>1254079</v>
      </c>
      <c r="E2784" s="292">
        <v>1629860</v>
      </c>
      <c r="F2784" s="292">
        <v>3111259</v>
      </c>
      <c r="G2784" s="292">
        <v>486761</v>
      </c>
      <c r="H2784" s="109">
        <v>17661205</v>
      </c>
    </row>
    <row r="2785" spans="1:8" x14ac:dyDescent="0.25">
      <c r="A2785" s="303" t="s">
        <v>579</v>
      </c>
      <c r="B2785" s="292">
        <v>17051001</v>
      </c>
      <c r="C2785" s="292">
        <v>4042213</v>
      </c>
      <c r="D2785" s="292">
        <v>2592004</v>
      </c>
      <c r="E2785" s="292">
        <v>1427276</v>
      </c>
      <c r="F2785" s="292">
        <v>3927191</v>
      </c>
      <c r="G2785" s="292">
        <v>717629</v>
      </c>
      <c r="H2785" s="109">
        <v>29757314</v>
      </c>
    </row>
    <row r="2786" spans="1:8" x14ac:dyDescent="0.25">
      <c r="A2786" s="303" t="s">
        <v>580</v>
      </c>
      <c r="B2786" s="292">
        <v>8595319</v>
      </c>
      <c r="C2786" s="292">
        <v>3988174</v>
      </c>
      <c r="D2786" s="292">
        <v>1678415</v>
      </c>
      <c r="E2786" s="292">
        <v>1816327</v>
      </c>
      <c r="F2786" s="292">
        <v>2858822</v>
      </c>
      <c r="G2786" s="292">
        <v>582427</v>
      </c>
      <c r="H2786" s="109">
        <v>19519484</v>
      </c>
    </row>
    <row r="2787" spans="1:8" x14ac:dyDescent="0.25">
      <c r="A2787" s="303" t="s">
        <v>581</v>
      </c>
      <c r="B2787" s="292">
        <v>6298324</v>
      </c>
      <c r="C2787" s="292">
        <v>2669336</v>
      </c>
      <c r="D2787" s="292">
        <v>1047561</v>
      </c>
      <c r="E2787" s="292">
        <v>1604531</v>
      </c>
      <c r="F2787" s="292">
        <v>2011420</v>
      </c>
      <c r="G2787" s="292">
        <v>357685</v>
      </c>
      <c r="H2787" s="109">
        <v>13988857</v>
      </c>
    </row>
    <row r="2788" spans="1:8" x14ac:dyDescent="0.25">
      <c r="A2788" s="303" t="s">
        <v>839</v>
      </c>
      <c r="B2788" s="292">
        <v>7098174</v>
      </c>
      <c r="C2788" s="292">
        <v>2296896</v>
      </c>
      <c r="D2788" s="292">
        <v>646101</v>
      </c>
      <c r="E2788" s="292">
        <v>1643489</v>
      </c>
      <c r="F2788" s="292">
        <v>2199071</v>
      </c>
      <c r="G2788" s="292">
        <v>466987</v>
      </c>
      <c r="H2788" s="109">
        <v>14350718</v>
      </c>
    </row>
    <row r="2789" spans="1:8" x14ac:dyDescent="0.25">
      <c r="A2789" s="303" t="s">
        <v>741</v>
      </c>
      <c r="B2789" s="292">
        <v>6024693</v>
      </c>
      <c r="C2789" s="292">
        <v>2300829</v>
      </c>
      <c r="D2789" s="292">
        <v>754220</v>
      </c>
      <c r="E2789" s="292">
        <v>1732953</v>
      </c>
      <c r="F2789" s="292">
        <v>2744630</v>
      </c>
      <c r="G2789" s="292">
        <v>484021</v>
      </c>
      <c r="H2789" s="109">
        <v>14041346</v>
      </c>
    </row>
    <row r="2790" spans="1:8" x14ac:dyDescent="0.25">
      <c r="A2790" s="303" t="s">
        <v>584</v>
      </c>
      <c r="B2790" s="292">
        <v>6032493</v>
      </c>
      <c r="C2790" s="292">
        <v>2452739</v>
      </c>
      <c r="D2790" s="292">
        <v>721327</v>
      </c>
      <c r="E2790" s="292">
        <v>1474298</v>
      </c>
      <c r="F2790" s="292">
        <v>3181167</v>
      </c>
      <c r="G2790" s="292">
        <v>503237</v>
      </c>
      <c r="H2790" s="109">
        <v>14365261</v>
      </c>
    </row>
    <row r="2791" spans="1:8" x14ac:dyDescent="0.25">
      <c r="A2791" s="303" t="s">
        <v>585</v>
      </c>
      <c r="B2791" s="292">
        <v>6508339</v>
      </c>
      <c r="C2791" s="292">
        <v>1832950</v>
      </c>
      <c r="D2791" s="292">
        <v>597333</v>
      </c>
      <c r="E2791" s="292">
        <v>1812165</v>
      </c>
      <c r="F2791" s="292">
        <v>2227113</v>
      </c>
      <c r="G2791" s="292">
        <v>526774</v>
      </c>
      <c r="H2791" s="109">
        <v>13504674</v>
      </c>
    </row>
    <row r="2792" spans="1:8" x14ac:dyDescent="0.25">
      <c r="A2792" s="303" t="s">
        <v>586</v>
      </c>
      <c r="B2792" s="292">
        <v>4720879</v>
      </c>
      <c r="C2792" s="292">
        <v>2157279</v>
      </c>
      <c r="D2792" s="292">
        <v>556909</v>
      </c>
      <c r="E2792" s="292">
        <v>1912626</v>
      </c>
      <c r="F2792" s="292">
        <v>2116142</v>
      </c>
      <c r="G2792" s="292">
        <v>454452</v>
      </c>
      <c r="H2792" s="109">
        <v>11918287</v>
      </c>
    </row>
    <row r="2793" spans="1:8" x14ac:dyDescent="0.25">
      <c r="A2793" s="303" t="s">
        <v>840</v>
      </c>
      <c r="B2793" s="292">
        <v>4295521</v>
      </c>
      <c r="C2793" s="292">
        <v>2141632</v>
      </c>
      <c r="D2793" s="292">
        <v>608211</v>
      </c>
      <c r="E2793" s="292">
        <v>1549253</v>
      </c>
      <c r="F2793" s="292">
        <v>1895964</v>
      </c>
      <c r="G2793" s="292">
        <v>541209</v>
      </c>
      <c r="H2793" s="109">
        <v>11031790</v>
      </c>
    </row>
    <row r="2794" spans="1:8" x14ac:dyDescent="0.25">
      <c r="A2794" s="303" t="s">
        <v>742</v>
      </c>
      <c r="B2794" s="292">
        <v>7787123</v>
      </c>
      <c r="C2794" s="292">
        <v>2876414</v>
      </c>
      <c r="D2794" s="292">
        <v>1007557</v>
      </c>
      <c r="E2794" s="292">
        <v>1696494</v>
      </c>
      <c r="F2794" s="292">
        <v>2416408</v>
      </c>
      <c r="G2794" s="292">
        <v>582190</v>
      </c>
      <c r="H2794" s="109">
        <v>16366186</v>
      </c>
    </row>
    <row r="2795" spans="1:8" x14ac:dyDescent="0.25">
      <c r="A2795" s="303" t="s">
        <v>589</v>
      </c>
      <c r="B2795" s="292">
        <v>7665607</v>
      </c>
      <c r="C2795" s="292">
        <v>2723086</v>
      </c>
      <c r="D2795" s="292">
        <v>1311709</v>
      </c>
      <c r="E2795" s="292">
        <v>1773814</v>
      </c>
      <c r="F2795" s="292">
        <v>2328723</v>
      </c>
      <c r="G2795" s="292">
        <v>506175</v>
      </c>
      <c r="H2795" s="109">
        <v>16309114</v>
      </c>
    </row>
    <row r="2796" spans="1:8" x14ac:dyDescent="0.25">
      <c r="A2796" s="303" t="s">
        <v>590</v>
      </c>
      <c r="B2796" s="292">
        <v>8704966</v>
      </c>
      <c r="C2796" s="292">
        <v>4448548</v>
      </c>
      <c r="D2796" s="292">
        <v>1118477</v>
      </c>
      <c r="E2796" s="292">
        <v>2032970</v>
      </c>
      <c r="F2796" s="292">
        <v>2302207</v>
      </c>
      <c r="G2796" s="292">
        <v>592474</v>
      </c>
      <c r="H2796" s="109">
        <v>19199642</v>
      </c>
    </row>
    <row r="2797" spans="1:8" x14ac:dyDescent="0.25">
      <c r="A2797" s="303" t="s">
        <v>591</v>
      </c>
      <c r="B2797" s="292">
        <v>8292109</v>
      </c>
      <c r="C2797" s="292">
        <v>2978613</v>
      </c>
      <c r="D2797" s="292">
        <v>885241</v>
      </c>
      <c r="E2797" s="292">
        <v>2466175</v>
      </c>
      <c r="F2797" s="292">
        <v>2130972</v>
      </c>
      <c r="G2797" s="292">
        <v>465543</v>
      </c>
      <c r="H2797" s="109">
        <v>17218653</v>
      </c>
    </row>
    <row r="2798" spans="1:8" x14ac:dyDescent="0.25">
      <c r="A2798" s="26" t="s">
        <v>1098</v>
      </c>
      <c r="B2798" s="272">
        <f t="shared" ref="B2798:H2798" si="221">SUM(B2776:B2797)</f>
        <v>164063348</v>
      </c>
      <c r="C2798" s="272">
        <f t="shared" si="221"/>
        <v>69568799</v>
      </c>
      <c r="D2798" s="272">
        <f t="shared" si="221"/>
        <v>22314510</v>
      </c>
      <c r="E2798" s="272">
        <f t="shared" si="221"/>
        <v>38177763</v>
      </c>
      <c r="F2798" s="272">
        <f t="shared" si="221"/>
        <v>58828121</v>
      </c>
      <c r="G2798" s="272">
        <f t="shared" si="221"/>
        <v>11264216</v>
      </c>
      <c r="H2798" s="272">
        <f t="shared" si="221"/>
        <v>364216757</v>
      </c>
    </row>
    <row r="2799" spans="1:8" x14ac:dyDescent="0.25">
      <c r="A2799" s="297" t="s">
        <v>1099</v>
      </c>
      <c r="B2799" s="298">
        <f>B2798/22</f>
        <v>7457424.9090909092</v>
      </c>
      <c r="C2799" s="298">
        <f t="shared" ref="C2799:H2799" si="222">C2798/22</f>
        <v>3162218.1363636362</v>
      </c>
      <c r="D2799" s="298">
        <f t="shared" si="222"/>
        <v>1014295.9090909091</v>
      </c>
      <c r="E2799" s="298">
        <f t="shared" si="222"/>
        <v>1735352.8636363635</v>
      </c>
      <c r="F2799" s="298">
        <f t="shared" si="222"/>
        <v>2674005.5</v>
      </c>
      <c r="G2799" s="298">
        <f t="shared" si="222"/>
        <v>512009.81818181818</v>
      </c>
      <c r="H2799" s="298">
        <f t="shared" si="222"/>
        <v>16555307.136363637</v>
      </c>
    </row>
    <row r="2801" spans="1:8" x14ac:dyDescent="0.25">
      <c r="A2801" s="303" t="s">
        <v>368</v>
      </c>
      <c r="B2801" s="306">
        <v>5468679</v>
      </c>
      <c r="C2801" s="306">
        <v>1550034</v>
      </c>
      <c r="D2801" s="306">
        <v>649038</v>
      </c>
      <c r="E2801" s="306">
        <v>2095457</v>
      </c>
      <c r="F2801" s="306">
        <v>1590054</v>
      </c>
      <c r="G2801" s="306">
        <v>571157</v>
      </c>
      <c r="H2801" s="109">
        <f>SUM(B2801:G2801)</f>
        <v>11924419</v>
      </c>
    </row>
    <row r="2802" spans="1:8" x14ac:dyDescent="0.25">
      <c r="A2802" s="303" t="s">
        <v>1100</v>
      </c>
      <c r="B2802" s="292">
        <v>8645918</v>
      </c>
      <c r="C2802" s="292">
        <v>2411513</v>
      </c>
      <c r="D2802" s="292">
        <v>1077327</v>
      </c>
      <c r="E2802" s="292">
        <v>2204136</v>
      </c>
      <c r="F2802" s="292">
        <v>3352122</v>
      </c>
      <c r="G2802" s="292">
        <v>782251</v>
      </c>
      <c r="H2802" s="109">
        <f t="shared" ref="H2802:H2820" si="223">SUM(B2802:G2802)</f>
        <v>18473267</v>
      </c>
    </row>
    <row r="2803" spans="1:8" x14ac:dyDescent="0.25">
      <c r="A2803" s="303" t="s">
        <v>140</v>
      </c>
      <c r="B2803" s="292">
        <v>7803137</v>
      </c>
      <c r="C2803" s="292">
        <v>2845293</v>
      </c>
      <c r="D2803" s="292">
        <v>771958</v>
      </c>
      <c r="E2803" s="292">
        <v>1778709</v>
      </c>
      <c r="F2803" s="292">
        <v>2796304</v>
      </c>
      <c r="G2803" s="292">
        <v>408242</v>
      </c>
      <c r="H2803" s="109">
        <f t="shared" si="223"/>
        <v>16403643</v>
      </c>
    </row>
    <row r="2804" spans="1:8" x14ac:dyDescent="0.25">
      <c r="A2804" s="303" t="s">
        <v>139</v>
      </c>
      <c r="B2804" s="292">
        <v>7235894</v>
      </c>
      <c r="C2804" s="292">
        <v>2304064</v>
      </c>
      <c r="D2804" s="292">
        <v>899156</v>
      </c>
      <c r="E2804" s="292">
        <v>1820159</v>
      </c>
      <c r="F2804" s="292">
        <v>2713153</v>
      </c>
      <c r="G2804" s="292">
        <v>690031</v>
      </c>
      <c r="H2804" s="109">
        <f t="shared" si="223"/>
        <v>15662457</v>
      </c>
    </row>
    <row r="2805" spans="1:8" x14ac:dyDescent="0.25">
      <c r="A2805" s="303" t="s">
        <v>136</v>
      </c>
      <c r="B2805" s="292">
        <v>4491584</v>
      </c>
      <c r="C2805" s="292">
        <v>1594941</v>
      </c>
      <c r="D2805" s="292">
        <v>529723</v>
      </c>
      <c r="E2805" s="292">
        <v>2073888</v>
      </c>
      <c r="F2805" s="292">
        <v>2489677</v>
      </c>
      <c r="G2805" s="292">
        <v>561158</v>
      </c>
      <c r="H2805" s="109">
        <f t="shared" si="223"/>
        <v>11740971</v>
      </c>
    </row>
    <row r="2806" spans="1:8" x14ac:dyDescent="0.25">
      <c r="A2806" s="303" t="s">
        <v>367</v>
      </c>
      <c r="B2806" s="292">
        <v>6884026</v>
      </c>
      <c r="C2806" s="292">
        <v>2073121</v>
      </c>
      <c r="D2806" s="292">
        <v>765988</v>
      </c>
      <c r="E2806" s="292">
        <v>1879393</v>
      </c>
      <c r="F2806" s="292">
        <v>3083470</v>
      </c>
      <c r="G2806" s="292">
        <v>489222</v>
      </c>
      <c r="H2806" s="109">
        <f t="shared" si="223"/>
        <v>15175220</v>
      </c>
    </row>
    <row r="2807" spans="1:8" x14ac:dyDescent="0.25">
      <c r="A2807" s="303" t="s">
        <v>1101</v>
      </c>
      <c r="B2807" s="292">
        <v>8823057</v>
      </c>
      <c r="C2807" s="292">
        <v>2273859</v>
      </c>
      <c r="D2807" s="292">
        <v>992154</v>
      </c>
      <c r="E2807" s="292">
        <v>2123542</v>
      </c>
      <c r="F2807" s="292">
        <v>3104113</v>
      </c>
      <c r="G2807" s="292">
        <v>560950</v>
      </c>
      <c r="H2807" s="109">
        <f t="shared" si="223"/>
        <v>17877675</v>
      </c>
    </row>
    <row r="2808" spans="1:8" x14ac:dyDescent="0.25">
      <c r="A2808" s="303" t="s">
        <v>135</v>
      </c>
      <c r="B2808" s="292">
        <v>6143348</v>
      </c>
      <c r="C2808" s="292">
        <v>1724157</v>
      </c>
      <c r="D2808" s="292">
        <v>843458</v>
      </c>
      <c r="E2808" s="292">
        <v>2356289</v>
      </c>
      <c r="F2808" s="292">
        <v>2551362</v>
      </c>
      <c r="G2808" s="292">
        <v>498932</v>
      </c>
      <c r="H2808" s="109">
        <f t="shared" si="223"/>
        <v>14117546</v>
      </c>
    </row>
    <row r="2809" spans="1:8" x14ac:dyDescent="0.25">
      <c r="A2809" s="303" t="s">
        <v>134</v>
      </c>
      <c r="B2809" s="292">
        <v>8634175</v>
      </c>
      <c r="C2809" s="292">
        <v>2136936</v>
      </c>
      <c r="D2809" s="292">
        <v>902343</v>
      </c>
      <c r="E2809" s="292">
        <v>1491422</v>
      </c>
      <c r="F2809" s="292">
        <v>2704447</v>
      </c>
      <c r="G2809" s="292">
        <v>540221</v>
      </c>
      <c r="H2809" s="109">
        <f t="shared" si="223"/>
        <v>16409544</v>
      </c>
    </row>
    <row r="2810" spans="1:8" x14ac:dyDescent="0.25">
      <c r="A2810" s="303" t="s">
        <v>131</v>
      </c>
      <c r="B2810" s="292">
        <v>3927632</v>
      </c>
      <c r="C2810" s="292">
        <v>1595423</v>
      </c>
      <c r="D2810" s="292">
        <v>619057</v>
      </c>
      <c r="E2810" s="292">
        <v>1193567</v>
      </c>
      <c r="F2810" s="292">
        <v>2202795</v>
      </c>
      <c r="G2810" s="292">
        <v>421847</v>
      </c>
      <c r="H2810" s="109">
        <f t="shared" si="223"/>
        <v>9960321</v>
      </c>
    </row>
    <row r="2811" spans="1:8" x14ac:dyDescent="0.25">
      <c r="A2811" s="303" t="s">
        <v>366</v>
      </c>
      <c r="B2811" s="292">
        <v>6254636</v>
      </c>
      <c r="C2811" s="292">
        <v>1918396</v>
      </c>
      <c r="D2811" s="292">
        <v>1056566</v>
      </c>
      <c r="E2811" s="292">
        <v>1611898</v>
      </c>
      <c r="F2811" s="292">
        <v>2408392</v>
      </c>
      <c r="G2811" s="292">
        <v>521861</v>
      </c>
      <c r="H2811" s="109">
        <f t="shared" si="223"/>
        <v>13771749</v>
      </c>
    </row>
    <row r="2812" spans="1:8" x14ac:dyDescent="0.25">
      <c r="A2812" s="303" t="s">
        <v>1102</v>
      </c>
      <c r="B2812" s="292">
        <v>4366992</v>
      </c>
      <c r="C2812" s="292">
        <v>1943831</v>
      </c>
      <c r="D2812" s="292">
        <v>702755</v>
      </c>
      <c r="E2812" s="292">
        <v>1412788</v>
      </c>
      <c r="F2812" s="292">
        <v>2539575</v>
      </c>
      <c r="G2812" s="292">
        <v>448099</v>
      </c>
      <c r="H2812" s="109">
        <f t="shared" si="223"/>
        <v>11414040</v>
      </c>
    </row>
    <row r="2813" spans="1:8" x14ac:dyDescent="0.25">
      <c r="A2813" s="303" t="s">
        <v>130</v>
      </c>
      <c r="B2813" s="292">
        <v>6629302</v>
      </c>
      <c r="C2813" s="292">
        <v>2193191</v>
      </c>
      <c r="D2813" s="292">
        <v>1193351</v>
      </c>
      <c r="E2813" s="292">
        <v>1513138</v>
      </c>
      <c r="F2813" s="292">
        <v>2451228</v>
      </c>
      <c r="G2813" s="292">
        <v>569354</v>
      </c>
      <c r="H2813" s="109">
        <f t="shared" si="223"/>
        <v>14549564</v>
      </c>
    </row>
    <row r="2814" spans="1:8" x14ac:dyDescent="0.25">
      <c r="A2814" s="303" t="s">
        <v>129</v>
      </c>
      <c r="B2814" s="292">
        <v>5286141</v>
      </c>
      <c r="C2814" s="292">
        <v>2086111</v>
      </c>
      <c r="D2814" s="292">
        <v>853325</v>
      </c>
      <c r="E2814" s="292">
        <v>1450247</v>
      </c>
      <c r="F2814" s="292">
        <v>2293574</v>
      </c>
      <c r="G2814" s="292">
        <v>520262</v>
      </c>
      <c r="H2814" s="109">
        <f t="shared" si="223"/>
        <v>12489660</v>
      </c>
    </row>
    <row r="2815" spans="1:8" x14ac:dyDescent="0.25">
      <c r="A2815" s="303" t="s">
        <v>126</v>
      </c>
      <c r="B2815" s="292">
        <v>3710511</v>
      </c>
      <c r="C2815" s="292">
        <v>1550127</v>
      </c>
      <c r="D2815" s="292">
        <v>669961</v>
      </c>
      <c r="E2815" s="292">
        <v>1515485</v>
      </c>
      <c r="F2815" s="292">
        <v>2431266</v>
      </c>
      <c r="G2815" s="292">
        <v>484948</v>
      </c>
      <c r="H2815" s="109">
        <f t="shared" si="223"/>
        <v>10362298</v>
      </c>
    </row>
    <row r="2816" spans="1:8" x14ac:dyDescent="0.25">
      <c r="A2816" s="303" t="s">
        <v>365</v>
      </c>
      <c r="B2816" s="292">
        <v>6862592</v>
      </c>
      <c r="C2816" s="292">
        <v>1971223</v>
      </c>
      <c r="D2816" s="292">
        <v>810392</v>
      </c>
      <c r="E2816" s="292">
        <v>1684877</v>
      </c>
      <c r="F2816" s="292">
        <v>2680753</v>
      </c>
      <c r="G2816" s="292">
        <v>634906</v>
      </c>
      <c r="H2816" s="109">
        <f t="shared" si="223"/>
        <v>14644743</v>
      </c>
    </row>
    <row r="2817" spans="1:8" x14ac:dyDescent="0.25">
      <c r="A2817" s="303" t="s">
        <v>1103</v>
      </c>
      <c r="B2817" s="292">
        <v>7548817</v>
      </c>
      <c r="C2817" s="292">
        <v>1784018</v>
      </c>
      <c r="D2817" s="292">
        <v>1046982</v>
      </c>
      <c r="E2817" s="292">
        <v>1355746</v>
      </c>
      <c r="F2817" s="292">
        <v>2771932</v>
      </c>
      <c r="G2817" s="292">
        <v>697844</v>
      </c>
      <c r="H2817" s="109">
        <f t="shared" si="223"/>
        <v>15205339</v>
      </c>
    </row>
    <row r="2818" spans="1:8" x14ac:dyDescent="0.25">
      <c r="A2818" s="303" t="s">
        <v>125</v>
      </c>
      <c r="B2818" s="292">
        <v>6957748</v>
      </c>
      <c r="C2818" s="292">
        <v>3335008</v>
      </c>
      <c r="D2818" s="292">
        <v>1094730</v>
      </c>
      <c r="E2818" s="292">
        <v>1102962</v>
      </c>
      <c r="F2818" s="292">
        <v>2654717</v>
      </c>
      <c r="G2818" s="292">
        <v>653893</v>
      </c>
      <c r="H2818" s="109">
        <f t="shared" si="223"/>
        <v>15799058</v>
      </c>
    </row>
    <row r="2819" spans="1:8" x14ac:dyDescent="0.25">
      <c r="A2819" s="303" t="s">
        <v>124</v>
      </c>
      <c r="B2819" s="292">
        <v>5958799</v>
      </c>
      <c r="C2819" s="292">
        <v>2389150</v>
      </c>
      <c r="D2819" s="292">
        <v>930949</v>
      </c>
      <c r="E2819" s="292">
        <v>1149506</v>
      </c>
      <c r="F2819" s="292">
        <v>2574106</v>
      </c>
      <c r="G2819" s="292">
        <v>544277</v>
      </c>
      <c r="H2819" s="109">
        <f t="shared" si="223"/>
        <v>13546787</v>
      </c>
    </row>
    <row r="2820" spans="1:8" x14ac:dyDescent="0.25">
      <c r="A2820" s="303" t="s">
        <v>121</v>
      </c>
      <c r="B2820" s="292">
        <v>3940337</v>
      </c>
      <c r="C2820" s="292">
        <v>2159422</v>
      </c>
      <c r="D2820" s="292">
        <v>855110</v>
      </c>
      <c r="E2820" s="292">
        <v>1018436</v>
      </c>
      <c r="F2820" s="292">
        <v>2809874</v>
      </c>
      <c r="G2820" s="292">
        <v>401852</v>
      </c>
      <c r="H2820" s="109">
        <f t="shared" si="223"/>
        <v>11185031</v>
      </c>
    </row>
    <row r="2821" spans="1:8" x14ac:dyDescent="0.25">
      <c r="A2821" s="26" t="s">
        <v>1104</v>
      </c>
      <c r="B2821" s="272">
        <f>SUM(B2801:B2820)</f>
        <v>125573325</v>
      </c>
      <c r="C2821" s="78">
        <f t="shared" ref="C2821:G2821" si="224">SUM(C2801:C2820)</f>
        <v>41839818</v>
      </c>
      <c r="D2821" s="78">
        <f t="shared" si="224"/>
        <v>17264323</v>
      </c>
      <c r="E2821" s="78">
        <f t="shared" si="224"/>
        <v>32831645</v>
      </c>
      <c r="F2821" s="78">
        <f t="shared" si="224"/>
        <v>52202914</v>
      </c>
      <c r="G2821" s="78">
        <f t="shared" si="224"/>
        <v>11001307</v>
      </c>
      <c r="H2821" s="78">
        <f>SUM(H2801:H2820)</f>
        <v>280713332</v>
      </c>
    </row>
    <row r="2822" spans="1:8" x14ac:dyDescent="0.25">
      <c r="A2822" s="26" t="s">
        <v>1105</v>
      </c>
      <c r="B2822" s="298">
        <f>B2821/20</f>
        <v>6278666.25</v>
      </c>
      <c r="C2822" s="298">
        <f t="shared" ref="C2822:H2822" si="225">C2821/20</f>
        <v>2091990.9</v>
      </c>
      <c r="D2822" s="298">
        <f t="shared" si="225"/>
        <v>863216.15</v>
      </c>
      <c r="E2822" s="298">
        <f t="shared" si="225"/>
        <v>1641582.25</v>
      </c>
      <c r="F2822" s="298">
        <f t="shared" si="225"/>
        <v>2610145.7000000002</v>
      </c>
      <c r="G2822" s="298">
        <f t="shared" si="225"/>
        <v>550065.35</v>
      </c>
      <c r="H2822" s="298">
        <f t="shared" si="225"/>
        <v>14035666.6</v>
      </c>
    </row>
    <row r="2823" spans="1:8" x14ac:dyDescent="0.25">
      <c r="A2823" s="3"/>
      <c r="B2823" s="3"/>
    </row>
    <row r="2824" spans="1:8" x14ac:dyDescent="0.25">
      <c r="A2824" s="303" t="s">
        <v>362</v>
      </c>
      <c r="B2824" s="292">
        <v>6803676</v>
      </c>
      <c r="C2824" s="292">
        <v>1835064</v>
      </c>
      <c r="D2824" s="292">
        <v>883850</v>
      </c>
      <c r="E2824" s="292">
        <v>1674882</v>
      </c>
      <c r="F2824" s="292">
        <v>3084376</v>
      </c>
      <c r="G2824" s="292">
        <v>459320</v>
      </c>
      <c r="H2824" s="109">
        <f>SUM(B2824:G2824)</f>
        <v>14741168</v>
      </c>
    </row>
    <row r="2825" spans="1:8" x14ac:dyDescent="0.25">
      <c r="A2825" s="303" t="s">
        <v>1052</v>
      </c>
      <c r="B2825" s="292">
        <v>5925661</v>
      </c>
      <c r="C2825" s="292">
        <v>2476744</v>
      </c>
      <c r="D2825" s="292">
        <v>882483</v>
      </c>
      <c r="E2825" s="292">
        <v>1199155</v>
      </c>
      <c r="F2825" s="292">
        <v>2830185</v>
      </c>
      <c r="G2825" s="292">
        <v>471956</v>
      </c>
      <c r="H2825" s="109">
        <f t="shared" ref="H2825:H2846" si="226">SUM(B2825:G2825)</f>
        <v>13786184</v>
      </c>
    </row>
    <row r="2826" spans="1:8" x14ac:dyDescent="0.25">
      <c r="A2826" s="303" t="s">
        <v>118</v>
      </c>
      <c r="B2826" s="292">
        <v>5846095</v>
      </c>
      <c r="C2826" s="292">
        <v>1979896</v>
      </c>
      <c r="D2826" s="292">
        <v>875417</v>
      </c>
      <c r="E2826" s="292">
        <v>1542961</v>
      </c>
      <c r="F2826" s="292">
        <v>2543244</v>
      </c>
      <c r="G2826" s="292">
        <v>434707</v>
      </c>
      <c r="H2826" s="109">
        <f t="shared" si="226"/>
        <v>13222320</v>
      </c>
    </row>
    <row r="2827" spans="1:8" x14ac:dyDescent="0.25">
      <c r="A2827" s="303" t="s">
        <v>117</v>
      </c>
      <c r="B2827" s="292">
        <v>7051177</v>
      </c>
      <c r="C2827" s="292">
        <v>2204529</v>
      </c>
      <c r="D2827" s="292">
        <v>1039358</v>
      </c>
      <c r="E2827" s="292">
        <v>1005757</v>
      </c>
      <c r="F2827" s="292">
        <v>2076013</v>
      </c>
      <c r="G2827" s="292">
        <v>583977</v>
      </c>
      <c r="H2827" s="109">
        <f t="shared" si="226"/>
        <v>13960811</v>
      </c>
    </row>
    <row r="2828" spans="1:8" x14ac:dyDescent="0.25">
      <c r="A2828" s="303" t="s">
        <v>114</v>
      </c>
      <c r="B2828" s="292">
        <v>3618945</v>
      </c>
      <c r="C2828" s="292">
        <v>1248986</v>
      </c>
      <c r="D2828" s="292">
        <v>535883</v>
      </c>
      <c r="E2828" s="292">
        <v>1261767</v>
      </c>
      <c r="F2828" s="292">
        <v>2654935</v>
      </c>
      <c r="G2828" s="292">
        <v>392748</v>
      </c>
      <c r="H2828" s="109">
        <f t="shared" si="226"/>
        <v>9713264</v>
      </c>
    </row>
    <row r="2829" spans="1:8" x14ac:dyDescent="0.25">
      <c r="A2829" s="303" t="s">
        <v>361</v>
      </c>
      <c r="B2829" s="292">
        <v>5562423</v>
      </c>
      <c r="C2829" s="292">
        <v>2560254</v>
      </c>
      <c r="D2829" s="292">
        <v>745951</v>
      </c>
      <c r="E2829" s="292">
        <v>1397586</v>
      </c>
      <c r="F2829" s="292">
        <v>2761797</v>
      </c>
      <c r="G2829" s="292">
        <v>555668</v>
      </c>
      <c r="H2829" s="109">
        <f t="shared" si="226"/>
        <v>13583679</v>
      </c>
    </row>
    <row r="2830" spans="1:8" x14ac:dyDescent="0.25">
      <c r="A2830" s="303" t="s">
        <v>1053</v>
      </c>
      <c r="B2830" s="292">
        <v>7142969</v>
      </c>
      <c r="C2830" s="292">
        <v>3049039</v>
      </c>
      <c r="D2830" s="292">
        <v>916408</v>
      </c>
      <c r="E2830" s="292">
        <v>1432389</v>
      </c>
      <c r="F2830" s="292">
        <v>2789711</v>
      </c>
      <c r="G2830" s="292">
        <v>654114</v>
      </c>
      <c r="H2830" s="109">
        <f t="shared" si="226"/>
        <v>15984630</v>
      </c>
    </row>
    <row r="2831" spans="1:8" x14ac:dyDescent="0.25">
      <c r="A2831" s="303" t="s">
        <v>113</v>
      </c>
      <c r="B2831" s="292">
        <v>6912334</v>
      </c>
      <c r="C2831" s="292">
        <v>4499328</v>
      </c>
      <c r="D2831" s="292">
        <v>831922</v>
      </c>
      <c r="E2831" s="292">
        <v>2449889</v>
      </c>
      <c r="F2831" s="292">
        <v>4005935</v>
      </c>
      <c r="G2831" s="292">
        <v>655338</v>
      </c>
      <c r="H2831" s="109">
        <f t="shared" si="226"/>
        <v>19354746</v>
      </c>
    </row>
    <row r="2832" spans="1:8" x14ac:dyDescent="0.25">
      <c r="A2832" s="303" t="s">
        <v>112</v>
      </c>
      <c r="B2832" s="292">
        <v>9297409</v>
      </c>
      <c r="C2832" s="292">
        <v>3517449</v>
      </c>
      <c r="D2832" s="292">
        <v>936615</v>
      </c>
      <c r="E2832" s="292">
        <v>1475595</v>
      </c>
      <c r="F2832" s="292">
        <v>2441109</v>
      </c>
      <c r="G2832" s="292">
        <v>602478</v>
      </c>
      <c r="H2832" s="109">
        <f t="shared" si="226"/>
        <v>18270655</v>
      </c>
    </row>
    <row r="2833" spans="1:8" x14ac:dyDescent="0.25">
      <c r="A2833" s="303" t="s">
        <v>109</v>
      </c>
      <c r="B2833" s="292">
        <v>6090981</v>
      </c>
      <c r="C2833" s="292">
        <v>2764641</v>
      </c>
      <c r="D2833" s="292">
        <v>605493</v>
      </c>
      <c r="E2833" s="292">
        <v>1317649</v>
      </c>
      <c r="F2833" s="292">
        <v>2323081</v>
      </c>
      <c r="G2833" s="292">
        <v>495034</v>
      </c>
      <c r="H2833" s="109">
        <f t="shared" si="226"/>
        <v>13596879</v>
      </c>
    </row>
    <row r="2834" spans="1:8" x14ac:dyDescent="0.25">
      <c r="A2834" s="303" t="s">
        <v>360</v>
      </c>
      <c r="B2834" s="292">
        <v>6945740</v>
      </c>
      <c r="C2834" s="292">
        <v>2014562</v>
      </c>
      <c r="D2834" s="292">
        <v>804602</v>
      </c>
      <c r="E2834" s="292">
        <v>1454082</v>
      </c>
      <c r="F2834" s="292">
        <v>2491540</v>
      </c>
      <c r="G2834" s="292">
        <v>604818</v>
      </c>
      <c r="H2834" s="109">
        <f t="shared" si="226"/>
        <v>14315344</v>
      </c>
    </row>
    <row r="2835" spans="1:8" x14ac:dyDescent="0.25">
      <c r="A2835" s="303" t="s">
        <v>1054</v>
      </c>
      <c r="B2835" s="292">
        <v>6576641</v>
      </c>
      <c r="C2835" s="292">
        <v>2511025</v>
      </c>
      <c r="D2835" s="292">
        <v>925321</v>
      </c>
      <c r="E2835" s="292">
        <v>1539457</v>
      </c>
      <c r="F2835" s="292">
        <v>2702929</v>
      </c>
      <c r="G2835" s="292">
        <v>649310</v>
      </c>
      <c r="H2835" s="109">
        <f t="shared" si="226"/>
        <v>14904683</v>
      </c>
    </row>
    <row r="2836" spans="1:8" x14ac:dyDescent="0.25">
      <c r="A2836" s="303" t="s">
        <v>108</v>
      </c>
      <c r="B2836" s="292">
        <v>7149802</v>
      </c>
      <c r="C2836" s="292">
        <v>4131051</v>
      </c>
      <c r="D2836" s="292">
        <v>915800</v>
      </c>
      <c r="E2836" s="292">
        <v>1208521</v>
      </c>
      <c r="F2836" s="292">
        <v>2846881</v>
      </c>
      <c r="G2836" s="292">
        <v>657033</v>
      </c>
      <c r="H2836" s="109">
        <f t="shared" si="226"/>
        <v>16909088</v>
      </c>
    </row>
    <row r="2837" spans="1:8" x14ac:dyDescent="0.25">
      <c r="A2837" s="303" t="s">
        <v>107</v>
      </c>
      <c r="B2837" s="292">
        <v>6832788</v>
      </c>
      <c r="C2837" s="292">
        <v>4070725</v>
      </c>
      <c r="D2837" s="292">
        <v>860648</v>
      </c>
      <c r="E2837" s="292">
        <v>1252023</v>
      </c>
      <c r="F2837" s="292">
        <v>2525671</v>
      </c>
      <c r="G2837" s="292">
        <v>789899</v>
      </c>
      <c r="H2837" s="109">
        <f t="shared" si="226"/>
        <v>16331754</v>
      </c>
    </row>
    <row r="2838" spans="1:8" x14ac:dyDescent="0.25">
      <c r="A2838" s="303" t="s">
        <v>104</v>
      </c>
      <c r="B2838" s="292">
        <v>5460461</v>
      </c>
      <c r="C2838" s="292">
        <v>2567764</v>
      </c>
      <c r="D2838" s="292">
        <v>591862</v>
      </c>
      <c r="E2838" s="292">
        <v>1056632</v>
      </c>
      <c r="F2838" s="292">
        <v>2697981</v>
      </c>
      <c r="G2838" s="292">
        <v>602343</v>
      </c>
      <c r="H2838" s="109">
        <f t="shared" si="226"/>
        <v>12977043</v>
      </c>
    </row>
    <row r="2839" spans="1:8" x14ac:dyDescent="0.25">
      <c r="A2839" s="303" t="s">
        <v>359</v>
      </c>
      <c r="B2839" s="292">
        <v>6132547</v>
      </c>
      <c r="C2839" s="292">
        <v>2601014</v>
      </c>
      <c r="D2839" s="292">
        <v>630023</v>
      </c>
      <c r="E2839" s="292">
        <v>1218600</v>
      </c>
      <c r="F2839" s="292">
        <v>2709580</v>
      </c>
      <c r="G2839" s="292">
        <v>621955</v>
      </c>
      <c r="H2839" s="109">
        <f t="shared" si="226"/>
        <v>13913719</v>
      </c>
    </row>
    <row r="2840" spans="1:8" x14ac:dyDescent="0.25">
      <c r="A2840" s="303" t="s">
        <v>1055</v>
      </c>
      <c r="B2840" s="292">
        <v>7920215</v>
      </c>
      <c r="C2840" s="292">
        <v>2298333</v>
      </c>
      <c r="D2840" s="292">
        <v>675441</v>
      </c>
      <c r="E2840" s="292">
        <v>1390126</v>
      </c>
      <c r="F2840" s="292">
        <v>2270596</v>
      </c>
      <c r="G2840" s="292">
        <v>558422</v>
      </c>
      <c r="H2840" s="109">
        <f t="shared" si="226"/>
        <v>15113133</v>
      </c>
    </row>
    <row r="2841" spans="1:8" x14ac:dyDescent="0.25">
      <c r="A2841" s="312" t="s">
        <v>103</v>
      </c>
      <c r="B2841" s="292">
        <v>10409735</v>
      </c>
      <c r="C2841" s="292">
        <v>2555647</v>
      </c>
      <c r="D2841" s="292">
        <v>566469</v>
      </c>
      <c r="E2841" s="292">
        <v>1360873</v>
      </c>
      <c r="F2841" s="292">
        <v>2805692</v>
      </c>
      <c r="G2841" s="292">
        <v>662540</v>
      </c>
      <c r="H2841" s="109">
        <f t="shared" si="226"/>
        <v>18360956</v>
      </c>
    </row>
    <row r="2842" spans="1:8" x14ac:dyDescent="0.25">
      <c r="A2842" s="312" t="s">
        <v>102</v>
      </c>
      <c r="B2842" s="292">
        <v>12805752</v>
      </c>
      <c r="C2842" s="292">
        <v>2499491</v>
      </c>
      <c r="D2842" s="292">
        <v>860857</v>
      </c>
      <c r="E2842" s="292">
        <v>1166072</v>
      </c>
      <c r="F2842" s="292">
        <v>2310299</v>
      </c>
      <c r="G2842" s="292">
        <v>808647</v>
      </c>
      <c r="H2842" s="109">
        <f t="shared" si="226"/>
        <v>20451118</v>
      </c>
    </row>
    <row r="2843" spans="1:8" x14ac:dyDescent="0.25">
      <c r="A2843" s="312" t="s">
        <v>99</v>
      </c>
      <c r="B2843" s="292">
        <v>11223709</v>
      </c>
      <c r="C2843" s="292">
        <v>1818746</v>
      </c>
      <c r="D2843" s="292">
        <v>611208</v>
      </c>
      <c r="E2843" s="292">
        <v>1181795</v>
      </c>
      <c r="F2843" s="292">
        <v>3180427</v>
      </c>
      <c r="G2843" s="292">
        <v>768316</v>
      </c>
      <c r="H2843" s="109">
        <f t="shared" si="226"/>
        <v>18784201</v>
      </c>
    </row>
    <row r="2844" spans="1:8" x14ac:dyDescent="0.25">
      <c r="A2844" s="312" t="s">
        <v>358</v>
      </c>
      <c r="B2844" s="292">
        <v>16093899</v>
      </c>
      <c r="C2844" s="292">
        <v>2860173</v>
      </c>
      <c r="D2844" s="292">
        <v>1127972</v>
      </c>
      <c r="E2844" s="292">
        <v>1381325</v>
      </c>
      <c r="F2844" s="292">
        <v>3216745</v>
      </c>
      <c r="G2844" s="292">
        <v>975796</v>
      </c>
      <c r="H2844" s="109">
        <f t="shared" si="226"/>
        <v>25655910</v>
      </c>
    </row>
    <row r="2845" spans="1:8" x14ac:dyDescent="0.25">
      <c r="A2845" s="312" t="s">
        <v>1056</v>
      </c>
      <c r="B2845" s="292">
        <v>9530619</v>
      </c>
      <c r="C2845" s="292">
        <v>2462818</v>
      </c>
      <c r="D2845" s="292">
        <v>926649</v>
      </c>
      <c r="E2845" s="292">
        <v>1326070</v>
      </c>
      <c r="F2845" s="292">
        <v>3274865</v>
      </c>
      <c r="G2845" s="292">
        <v>616296</v>
      </c>
      <c r="H2845" s="109">
        <f t="shared" si="226"/>
        <v>18137317</v>
      </c>
    </row>
    <row r="2846" spans="1:8" x14ac:dyDescent="0.25">
      <c r="A2846" s="312" t="s">
        <v>98</v>
      </c>
      <c r="B2846" s="292">
        <v>6995484</v>
      </c>
      <c r="C2846" s="292">
        <v>3264848</v>
      </c>
      <c r="D2846" s="292">
        <v>1044044</v>
      </c>
      <c r="E2846" s="292">
        <v>1400105</v>
      </c>
      <c r="F2846" s="292">
        <v>3631227</v>
      </c>
      <c r="G2846" s="292">
        <v>688800</v>
      </c>
      <c r="H2846" s="109">
        <f t="shared" si="226"/>
        <v>17024508</v>
      </c>
    </row>
    <row r="2847" spans="1:8" x14ac:dyDescent="0.25">
      <c r="A2847" s="26" t="s">
        <v>1106</v>
      </c>
      <c r="B2847" s="78">
        <f>SUM(B2824:B2846)</f>
        <v>178329062</v>
      </c>
      <c r="C2847" s="78">
        <f t="shared" ref="C2847:H2847" si="227">SUM(C2824:C2846)</f>
        <v>61792127</v>
      </c>
      <c r="D2847" s="78">
        <f t="shared" si="227"/>
        <v>18794276</v>
      </c>
      <c r="E2847" s="78">
        <f t="shared" si="227"/>
        <v>31693311</v>
      </c>
      <c r="F2847" s="78">
        <f t="shared" si="227"/>
        <v>64174819</v>
      </c>
      <c r="G2847" s="78">
        <f t="shared" si="227"/>
        <v>14309515</v>
      </c>
      <c r="H2847" s="78">
        <f t="shared" si="227"/>
        <v>369093110</v>
      </c>
    </row>
    <row r="2848" spans="1:8" x14ac:dyDescent="0.25">
      <c r="A2848" s="26" t="s">
        <v>1107</v>
      </c>
      <c r="B2848" s="78">
        <f>B2847/23</f>
        <v>7753437.4782608692</v>
      </c>
      <c r="C2848" s="78">
        <f t="shared" ref="C2848:H2848" si="228">C2847/23</f>
        <v>2686614.2173913042</v>
      </c>
      <c r="D2848" s="78">
        <f t="shared" si="228"/>
        <v>817142.43478260865</v>
      </c>
      <c r="E2848" s="78">
        <f t="shared" si="228"/>
        <v>1377970.043478261</v>
      </c>
      <c r="F2848" s="78">
        <f t="shared" si="228"/>
        <v>2790209.5217391304</v>
      </c>
      <c r="G2848" s="78">
        <f t="shared" si="228"/>
        <v>622152.82608695654</v>
      </c>
      <c r="H2848" s="78">
        <f t="shared" si="228"/>
        <v>16047526.521739131</v>
      </c>
    </row>
    <row r="2849" spans="1:8" ht="21" x14ac:dyDescent="0.35">
      <c r="A2849" s="231">
        <v>2017</v>
      </c>
    </row>
    <row r="2850" spans="1:8" x14ac:dyDescent="0.25">
      <c r="A2850" s="312" t="s">
        <v>95</v>
      </c>
      <c r="B2850" s="292">
        <v>8186716</v>
      </c>
      <c r="C2850" s="292">
        <v>2281371</v>
      </c>
      <c r="D2850" s="292">
        <v>1090245</v>
      </c>
      <c r="E2850" s="292">
        <v>1044984</v>
      </c>
      <c r="F2850" s="292">
        <v>2925211</v>
      </c>
      <c r="G2850" s="292">
        <v>665525</v>
      </c>
      <c r="H2850" s="292">
        <f t="shared" ref="H2850:H2869" si="229">SUM(B2850:G2850)</f>
        <v>16194052</v>
      </c>
    </row>
    <row r="2851" spans="1:8" x14ac:dyDescent="0.25">
      <c r="A2851" s="312" t="s">
        <v>355</v>
      </c>
      <c r="B2851" s="292">
        <v>9652708</v>
      </c>
      <c r="C2851" s="292">
        <v>4224991</v>
      </c>
      <c r="D2851" s="292">
        <v>1291366</v>
      </c>
      <c r="E2851" s="292">
        <v>1258439</v>
      </c>
      <c r="F2851" s="292">
        <v>3456722</v>
      </c>
      <c r="G2851" s="292">
        <v>1011641</v>
      </c>
      <c r="H2851" s="292">
        <f t="shared" si="229"/>
        <v>20895867</v>
      </c>
    </row>
    <row r="2852" spans="1:8" x14ac:dyDescent="0.25">
      <c r="A2852" s="312" t="s">
        <v>1058</v>
      </c>
      <c r="B2852" s="292">
        <v>8590287</v>
      </c>
      <c r="C2852" s="292">
        <v>3164779</v>
      </c>
      <c r="D2852" s="292">
        <v>1058728</v>
      </c>
      <c r="E2852" s="292">
        <v>1011542</v>
      </c>
      <c r="F2852" s="292">
        <v>2802881</v>
      </c>
      <c r="G2852" s="292">
        <v>574699</v>
      </c>
      <c r="H2852" s="292">
        <f t="shared" si="229"/>
        <v>17202916</v>
      </c>
    </row>
    <row r="2853" spans="1:8" x14ac:dyDescent="0.25">
      <c r="A2853" s="312" t="s">
        <v>1059</v>
      </c>
      <c r="B2853" s="292">
        <v>8824927</v>
      </c>
      <c r="C2853" s="292">
        <v>3656831</v>
      </c>
      <c r="D2853" s="292">
        <v>1456840</v>
      </c>
      <c r="E2853" s="292">
        <v>967007</v>
      </c>
      <c r="F2853" s="292">
        <v>2714662</v>
      </c>
      <c r="G2853" s="292">
        <v>668284</v>
      </c>
      <c r="H2853" s="292">
        <f t="shared" si="229"/>
        <v>18288551</v>
      </c>
    </row>
    <row r="2854" spans="1:8" x14ac:dyDescent="0.25">
      <c r="A2854" s="312" t="s">
        <v>91</v>
      </c>
      <c r="B2854" s="292">
        <v>9027082</v>
      </c>
      <c r="C2854" s="292">
        <v>4951681</v>
      </c>
      <c r="D2854" s="292">
        <v>1346637</v>
      </c>
      <c r="E2854" s="292">
        <v>1006633</v>
      </c>
      <c r="F2854" s="292">
        <v>3085623</v>
      </c>
      <c r="G2854" s="292">
        <v>764891</v>
      </c>
      <c r="H2854" s="292">
        <f t="shared" si="229"/>
        <v>20182547</v>
      </c>
    </row>
    <row r="2855" spans="1:8" x14ac:dyDescent="0.25">
      <c r="A2855" s="312" t="s">
        <v>88</v>
      </c>
      <c r="B2855" s="292">
        <v>7030252</v>
      </c>
      <c r="C2855" s="292">
        <v>5403207</v>
      </c>
      <c r="D2855" s="292">
        <v>1184804</v>
      </c>
      <c r="E2855" s="292">
        <v>1046581</v>
      </c>
      <c r="F2855" s="292">
        <v>2674621</v>
      </c>
      <c r="G2855" s="292">
        <v>596224</v>
      </c>
      <c r="H2855" s="292">
        <f t="shared" si="229"/>
        <v>17935689</v>
      </c>
    </row>
    <row r="2856" spans="1:8" x14ac:dyDescent="0.25">
      <c r="A2856" s="312" t="s">
        <v>354</v>
      </c>
      <c r="B2856" s="292">
        <v>7640738</v>
      </c>
      <c r="C2856" s="292">
        <v>4879262</v>
      </c>
      <c r="D2856" s="292">
        <v>1654640</v>
      </c>
      <c r="E2856" s="292">
        <v>1754315</v>
      </c>
      <c r="F2856" s="292">
        <v>2779873</v>
      </c>
      <c r="G2856" s="292">
        <v>583110</v>
      </c>
      <c r="H2856" s="292">
        <f t="shared" si="229"/>
        <v>19291938</v>
      </c>
    </row>
    <row r="2857" spans="1:8" x14ac:dyDescent="0.25">
      <c r="A2857" s="312" t="s">
        <v>1060</v>
      </c>
      <c r="B2857" s="292">
        <v>6419024</v>
      </c>
      <c r="C2857" s="292">
        <v>3433317</v>
      </c>
      <c r="D2857" s="292">
        <v>2249919</v>
      </c>
      <c r="E2857" s="292">
        <v>1241432</v>
      </c>
      <c r="F2857" s="292">
        <v>3068323</v>
      </c>
      <c r="G2857" s="292">
        <v>624689</v>
      </c>
      <c r="H2857" s="292">
        <f t="shared" si="229"/>
        <v>17036704</v>
      </c>
    </row>
    <row r="2858" spans="1:8" x14ac:dyDescent="0.25">
      <c r="A2858" s="312" t="s">
        <v>87</v>
      </c>
      <c r="B2858" s="292">
        <v>9855915</v>
      </c>
      <c r="C2858" s="292">
        <v>3223268</v>
      </c>
      <c r="D2858" s="292">
        <v>2139868</v>
      </c>
      <c r="E2858" s="292">
        <v>1174622</v>
      </c>
      <c r="F2858" s="292">
        <v>3400071</v>
      </c>
      <c r="G2858" s="292">
        <v>650195</v>
      </c>
      <c r="H2858" s="292">
        <f t="shared" si="229"/>
        <v>20443939</v>
      </c>
    </row>
    <row r="2859" spans="1:8" x14ac:dyDescent="0.25">
      <c r="A2859" s="312" t="s">
        <v>86</v>
      </c>
      <c r="B2859" s="292">
        <v>7953363</v>
      </c>
      <c r="C2859" s="292">
        <v>2568074</v>
      </c>
      <c r="D2859" s="292">
        <v>1586366</v>
      </c>
      <c r="E2859" s="292">
        <v>956338</v>
      </c>
      <c r="F2859" s="292">
        <v>2370614</v>
      </c>
      <c r="G2859" s="292">
        <v>588475</v>
      </c>
      <c r="H2859" s="292">
        <f t="shared" si="229"/>
        <v>16023230</v>
      </c>
    </row>
    <row r="2860" spans="1:8" x14ac:dyDescent="0.25">
      <c r="A2860" s="312" t="s">
        <v>83</v>
      </c>
      <c r="B2860" s="292">
        <v>5669854</v>
      </c>
      <c r="C2860" s="292">
        <v>2116006</v>
      </c>
      <c r="D2860" s="292">
        <v>860863</v>
      </c>
      <c r="E2860" s="292">
        <v>882629</v>
      </c>
      <c r="F2860" s="292">
        <v>2391780</v>
      </c>
      <c r="G2860" s="292">
        <v>565851</v>
      </c>
      <c r="H2860" s="292">
        <f t="shared" si="229"/>
        <v>12486983</v>
      </c>
    </row>
    <row r="2861" spans="1:8" x14ac:dyDescent="0.25">
      <c r="A2861" s="312" t="s">
        <v>353</v>
      </c>
      <c r="B2861" s="292">
        <v>6197081</v>
      </c>
      <c r="C2861" s="292">
        <v>1899713</v>
      </c>
      <c r="D2861" s="292">
        <v>852897</v>
      </c>
      <c r="E2861" s="292">
        <v>1023900</v>
      </c>
      <c r="F2861" s="292">
        <v>2357193</v>
      </c>
      <c r="G2861" s="292">
        <v>526554</v>
      </c>
      <c r="H2861" s="292">
        <f t="shared" si="229"/>
        <v>12857338</v>
      </c>
    </row>
    <row r="2862" spans="1:8" x14ac:dyDescent="0.25">
      <c r="A2862" s="312" t="s">
        <v>1061</v>
      </c>
      <c r="B2862" s="292">
        <v>10283228</v>
      </c>
      <c r="C2862" s="292">
        <v>2634009</v>
      </c>
      <c r="D2862" s="292">
        <v>1176190</v>
      </c>
      <c r="E2862" s="292">
        <v>959874</v>
      </c>
      <c r="F2862" s="292">
        <v>2574244</v>
      </c>
      <c r="G2862" s="292">
        <v>680485</v>
      </c>
      <c r="H2862" s="292">
        <f t="shared" si="229"/>
        <v>18308030</v>
      </c>
    </row>
    <row r="2863" spans="1:8" x14ac:dyDescent="0.25">
      <c r="A2863" s="312" t="s">
        <v>82</v>
      </c>
      <c r="B2863" s="292">
        <v>8486891</v>
      </c>
      <c r="C2863" s="292">
        <v>2166091</v>
      </c>
      <c r="D2863" s="292">
        <v>1010941</v>
      </c>
      <c r="E2863" s="292">
        <v>953245</v>
      </c>
      <c r="F2863" s="292">
        <v>2570874</v>
      </c>
      <c r="G2863" s="292">
        <v>792551</v>
      </c>
      <c r="H2863" s="292">
        <f t="shared" si="229"/>
        <v>15980593</v>
      </c>
    </row>
    <row r="2864" spans="1:8" x14ac:dyDescent="0.25">
      <c r="A2864" s="312" t="s">
        <v>81</v>
      </c>
      <c r="B2864" s="292">
        <v>6623941</v>
      </c>
      <c r="C2864" s="292">
        <v>2180108</v>
      </c>
      <c r="D2864" s="292">
        <v>1011329</v>
      </c>
      <c r="E2864" s="292">
        <v>1216514</v>
      </c>
      <c r="F2864" s="292">
        <v>1809327</v>
      </c>
      <c r="G2864" s="292">
        <v>544098</v>
      </c>
      <c r="H2864" s="292">
        <f t="shared" si="229"/>
        <v>13385317</v>
      </c>
    </row>
    <row r="2865" spans="1:8" x14ac:dyDescent="0.25">
      <c r="A2865" s="312" t="s">
        <v>78</v>
      </c>
      <c r="B2865" s="292">
        <v>5986254</v>
      </c>
      <c r="C2865" s="292">
        <v>2939858</v>
      </c>
      <c r="D2865" s="292">
        <v>973314</v>
      </c>
      <c r="E2865" s="292">
        <v>912464</v>
      </c>
      <c r="F2865" s="292">
        <v>2641429</v>
      </c>
      <c r="G2865" s="292">
        <v>744967</v>
      </c>
      <c r="H2865" s="292">
        <f t="shared" si="229"/>
        <v>14198286</v>
      </c>
    </row>
    <row r="2866" spans="1:8" x14ac:dyDescent="0.25">
      <c r="A2866" s="312" t="s">
        <v>352</v>
      </c>
      <c r="B2866" s="292">
        <v>7496061</v>
      </c>
      <c r="C2866" s="292">
        <v>2110261</v>
      </c>
      <c r="D2866" s="292">
        <v>1042238</v>
      </c>
      <c r="E2866" s="292">
        <v>1269327</v>
      </c>
      <c r="F2866" s="292">
        <v>2491522</v>
      </c>
      <c r="G2866" s="292">
        <v>754335</v>
      </c>
      <c r="H2866" s="292">
        <f t="shared" si="229"/>
        <v>15163744</v>
      </c>
    </row>
    <row r="2867" spans="1:8" x14ac:dyDescent="0.25">
      <c r="A2867" s="312" t="s">
        <v>1062</v>
      </c>
      <c r="B2867" s="292">
        <v>11235794</v>
      </c>
      <c r="C2867" s="292">
        <v>2997386</v>
      </c>
      <c r="D2867" s="292">
        <v>1178316</v>
      </c>
      <c r="E2867" s="292">
        <v>1243432</v>
      </c>
      <c r="F2867" s="292">
        <v>2566095</v>
      </c>
      <c r="G2867" s="292">
        <v>738073</v>
      </c>
      <c r="H2867" s="292">
        <f t="shared" si="229"/>
        <v>19959096</v>
      </c>
    </row>
    <row r="2868" spans="1:8" x14ac:dyDescent="0.25">
      <c r="A2868" s="312" t="s">
        <v>77</v>
      </c>
      <c r="B2868" s="292">
        <v>8978578</v>
      </c>
      <c r="C2868" s="292">
        <v>2051841</v>
      </c>
      <c r="D2868" s="292">
        <v>997962</v>
      </c>
      <c r="E2868" s="292">
        <v>1041228</v>
      </c>
      <c r="F2868" s="292">
        <v>2675760</v>
      </c>
      <c r="G2868" s="292">
        <v>599479</v>
      </c>
      <c r="H2868" s="292">
        <f t="shared" si="229"/>
        <v>16344848</v>
      </c>
    </row>
    <row r="2869" spans="1:8" x14ac:dyDescent="0.25">
      <c r="A2869" s="312" t="s">
        <v>76</v>
      </c>
      <c r="B2869" s="292">
        <v>9670078</v>
      </c>
      <c r="C2869" s="292">
        <v>2775690</v>
      </c>
      <c r="D2869" s="292">
        <v>962116</v>
      </c>
      <c r="E2869" s="292">
        <v>1497545</v>
      </c>
      <c r="F2869" s="292">
        <v>1921638</v>
      </c>
      <c r="G2869" s="292">
        <v>529737</v>
      </c>
      <c r="H2869" s="292">
        <f t="shared" si="229"/>
        <v>17356804</v>
      </c>
    </row>
    <row r="2870" spans="1:8" x14ac:dyDescent="0.25">
      <c r="A2870" s="26" t="s">
        <v>1109</v>
      </c>
      <c r="B2870" s="309">
        <f t="shared" ref="B2870:C2870" si="230">SUM(B2850:B2869)</f>
        <v>163808772</v>
      </c>
      <c r="C2870" s="309">
        <f t="shared" si="230"/>
        <v>61657744</v>
      </c>
      <c r="D2870" s="272">
        <f>SUM(D2850:D2869)</f>
        <v>25125579</v>
      </c>
      <c r="E2870" s="272">
        <f t="shared" ref="E2870:H2870" si="231">SUM(E2850:E2869)</f>
        <v>22462051</v>
      </c>
      <c r="F2870" s="272">
        <f t="shared" si="231"/>
        <v>53278463</v>
      </c>
      <c r="G2870" s="272">
        <f t="shared" si="231"/>
        <v>13203863</v>
      </c>
      <c r="H2870" s="272">
        <f t="shared" si="231"/>
        <v>339536472</v>
      </c>
    </row>
    <row r="2871" spans="1:8" x14ac:dyDescent="0.25">
      <c r="A2871" s="297" t="s">
        <v>1108</v>
      </c>
      <c r="B2871" s="286">
        <f t="shared" ref="B2871" si="232">B2870/20</f>
        <v>8190438.5999999996</v>
      </c>
      <c r="C2871" s="286">
        <f t="shared" ref="C2871" si="233">C2870/20</f>
        <v>3082887.2</v>
      </c>
      <c r="D2871" s="286">
        <f t="shared" ref="D2871" si="234">D2870/20</f>
        <v>1256278.95</v>
      </c>
      <c r="E2871" s="286">
        <f t="shared" ref="E2871" si="235">E2870/20</f>
        <v>1123102.55</v>
      </c>
      <c r="F2871" s="286">
        <f t="shared" ref="F2871" si="236">F2870/20</f>
        <v>2663923.15</v>
      </c>
      <c r="G2871" s="286">
        <f t="shared" ref="G2871" si="237">G2870/20</f>
        <v>660193.15</v>
      </c>
      <c r="H2871" s="286">
        <f t="shared" ref="H2871" si="238">H2870/20</f>
        <v>16976823.600000001</v>
      </c>
    </row>
    <row r="2872" spans="1:8" x14ac:dyDescent="0.25">
      <c r="A2872" s="3"/>
      <c r="C2872" s="3"/>
    </row>
    <row r="2873" spans="1:8" x14ac:dyDescent="0.25">
      <c r="A2873" s="312" t="s">
        <v>348</v>
      </c>
      <c r="B2873" s="292">
        <v>7097644</v>
      </c>
      <c r="C2873" s="292">
        <v>2354835</v>
      </c>
      <c r="D2873" s="292">
        <v>823529</v>
      </c>
      <c r="E2873" s="292">
        <v>1078358</v>
      </c>
      <c r="F2873" s="292">
        <v>2366211</v>
      </c>
      <c r="G2873" s="292">
        <v>471786</v>
      </c>
      <c r="H2873" s="109">
        <f>SUM(B2873:G2873)</f>
        <v>14192363</v>
      </c>
    </row>
    <row r="2874" spans="1:8" x14ac:dyDescent="0.25">
      <c r="A2874" s="312" t="s">
        <v>347</v>
      </c>
      <c r="B2874" s="292">
        <v>6735389</v>
      </c>
      <c r="C2874" s="292">
        <v>1833574</v>
      </c>
      <c r="D2874" s="292">
        <v>766120</v>
      </c>
      <c r="E2874" s="292">
        <v>1166494</v>
      </c>
      <c r="F2874" s="292">
        <v>1879950</v>
      </c>
      <c r="G2874" s="292">
        <v>380022</v>
      </c>
      <c r="H2874" s="109">
        <f t="shared" ref="H2874:H2895" si="239">SUM(B2874:G2874)</f>
        <v>12761549</v>
      </c>
    </row>
    <row r="2875" spans="1:8" x14ac:dyDescent="0.25">
      <c r="A2875" s="312" t="s">
        <v>675</v>
      </c>
      <c r="B2875" s="292">
        <v>6561254</v>
      </c>
      <c r="C2875" s="292">
        <v>2123716</v>
      </c>
      <c r="D2875" s="292">
        <v>731591</v>
      </c>
      <c r="E2875" s="292">
        <v>1007114</v>
      </c>
      <c r="F2875" s="292">
        <v>2238242</v>
      </c>
      <c r="G2875" s="292">
        <v>482825</v>
      </c>
      <c r="H2875" s="109">
        <f t="shared" si="239"/>
        <v>13144742</v>
      </c>
    </row>
    <row r="2876" spans="1:8" x14ac:dyDescent="0.25">
      <c r="A2876" s="312" t="s">
        <v>416</v>
      </c>
      <c r="B2876" s="292">
        <v>7644419</v>
      </c>
      <c r="C2876" s="292">
        <v>2288013</v>
      </c>
      <c r="D2876" s="292">
        <v>929293</v>
      </c>
      <c r="E2876" s="292">
        <v>971904</v>
      </c>
      <c r="F2876" s="292">
        <v>2351687</v>
      </c>
      <c r="G2876" s="292">
        <v>454475</v>
      </c>
      <c r="H2876" s="109">
        <f t="shared" si="239"/>
        <v>14639791</v>
      </c>
    </row>
    <row r="2877" spans="1:8" x14ac:dyDescent="0.25">
      <c r="A2877" s="312" t="s">
        <v>346</v>
      </c>
      <c r="B2877" s="292">
        <v>11118572</v>
      </c>
      <c r="C2877" s="292">
        <v>2377695</v>
      </c>
      <c r="D2877" s="292">
        <v>1112231</v>
      </c>
      <c r="E2877" s="292">
        <v>965680</v>
      </c>
      <c r="F2877" s="292">
        <v>2894802</v>
      </c>
      <c r="G2877" s="292">
        <v>709988</v>
      </c>
      <c r="H2877" s="109">
        <f t="shared" si="239"/>
        <v>19178968</v>
      </c>
    </row>
    <row r="2878" spans="1:8" x14ac:dyDescent="0.25">
      <c r="A2878" s="312" t="s">
        <v>343</v>
      </c>
      <c r="B2878" s="292">
        <v>1232995</v>
      </c>
      <c r="C2878" s="292">
        <v>1518898</v>
      </c>
      <c r="D2878" s="292">
        <v>475402</v>
      </c>
      <c r="E2878" s="292">
        <v>933927</v>
      </c>
      <c r="F2878" s="292">
        <v>1988117</v>
      </c>
      <c r="G2878" s="292">
        <v>400236</v>
      </c>
      <c r="H2878" s="109">
        <f t="shared" si="239"/>
        <v>6549575</v>
      </c>
    </row>
    <row r="2879" spans="1:8" x14ac:dyDescent="0.25">
      <c r="A2879" s="312" t="s">
        <v>342</v>
      </c>
      <c r="B2879" s="292">
        <v>6450580</v>
      </c>
      <c r="C2879" s="292">
        <v>2051713</v>
      </c>
      <c r="D2879" s="292">
        <v>855998</v>
      </c>
      <c r="E2879" s="292">
        <v>1032027</v>
      </c>
      <c r="F2879" s="292">
        <v>2543218</v>
      </c>
      <c r="G2879" s="292">
        <v>619192</v>
      </c>
      <c r="H2879" s="109">
        <f t="shared" si="239"/>
        <v>13552728</v>
      </c>
    </row>
    <row r="2880" spans="1:8" x14ac:dyDescent="0.25">
      <c r="A2880" s="312" t="s">
        <v>676</v>
      </c>
      <c r="B2880" s="292">
        <v>6623272</v>
      </c>
      <c r="C2880" s="292">
        <v>1663588</v>
      </c>
      <c r="D2880" s="292">
        <v>812302</v>
      </c>
      <c r="E2880" s="292">
        <v>1178357</v>
      </c>
      <c r="F2880" s="292">
        <v>2607499</v>
      </c>
      <c r="G2880" s="292">
        <v>512824</v>
      </c>
      <c r="H2880" s="109">
        <f t="shared" si="239"/>
        <v>13397842</v>
      </c>
    </row>
    <row r="2881" spans="1:8" x14ac:dyDescent="0.25">
      <c r="A2881" s="312" t="s">
        <v>417</v>
      </c>
      <c r="B2881" s="292">
        <v>6267617</v>
      </c>
      <c r="C2881" s="292">
        <v>1772972</v>
      </c>
      <c r="D2881" s="292">
        <v>834544</v>
      </c>
      <c r="E2881" s="292">
        <v>2071565</v>
      </c>
      <c r="F2881" s="292">
        <v>2843294</v>
      </c>
      <c r="G2881" s="292">
        <v>495658</v>
      </c>
      <c r="H2881" s="109">
        <f t="shared" si="239"/>
        <v>14285650</v>
      </c>
    </row>
    <row r="2882" spans="1:8" x14ac:dyDescent="0.25">
      <c r="A2882" s="312" t="s">
        <v>341</v>
      </c>
      <c r="B2882" s="292">
        <v>9877612</v>
      </c>
      <c r="C2882" s="292">
        <v>2031468</v>
      </c>
      <c r="D2882" s="292">
        <v>952571</v>
      </c>
      <c r="E2882" s="292">
        <v>1283828</v>
      </c>
      <c r="F2882" s="292">
        <v>2376614</v>
      </c>
      <c r="G2882" s="292">
        <v>572150</v>
      </c>
      <c r="H2882" s="109">
        <f t="shared" si="239"/>
        <v>17094243</v>
      </c>
    </row>
    <row r="2883" spans="1:8" x14ac:dyDescent="0.25">
      <c r="A2883" s="312" t="s">
        <v>338</v>
      </c>
      <c r="B2883" s="292">
        <v>7482676</v>
      </c>
      <c r="C2883" s="292">
        <v>1647166</v>
      </c>
      <c r="D2883" s="292">
        <v>736817</v>
      </c>
      <c r="E2883" s="292">
        <v>957903</v>
      </c>
      <c r="F2883" s="292">
        <v>2341386</v>
      </c>
      <c r="G2883" s="292">
        <v>628526</v>
      </c>
      <c r="H2883" s="109">
        <f t="shared" si="239"/>
        <v>13794474</v>
      </c>
    </row>
    <row r="2884" spans="1:8" x14ac:dyDescent="0.25">
      <c r="A2884" s="312" t="s">
        <v>337</v>
      </c>
      <c r="B2884" s="292">
        <v>7565404</v>
      </c>
      <c r="C2884" s="292">
        <v>1541803</v>
      </c>
      <c r="D2884" s="292">
        <v>857555</v>
      </c>
      <c r="E2884" s="292">
        <v>974979</v>
      </c>
      <c r="F2884" s="292">
        <v>2584043</v>
      </c>
      <c r="G2884" s="292">
        <v>663107</v>
      </c>
      <c r="H2884" s="109">
        <f t="shared" si="239"/>
        <v>14186891</v>
      </c>
    </row>
    <row r="2885" spans="1:8" x14ac:dyDescent="0.25">
      <c r="A2885" s="312" t="s">
        <v>677</v>
      </c>
      <c r="B2885" s="292">
        <v>7747449</v>
      </c>
      <c r="C2885" s="292">
        <v>1776220</v>
      </c>
      <c r="D2885" s="292">
        <v>827293</v>
      </c>
      <c r="E2885" s="292">
        <v>919850</v>
      </c>
      <c r="F2885" s="292">
        <v>2302968</v>
      </c>
      <c r="G2885" s="292">
        <v>530553</v>
      </c>
      <c r="H2885" s="109">
        <f t="shared" si="239"/>
        <v>14104333</v>
      </c>
    </row>
    <row r="2886" spans="1:8" x14ac:dyDescent="0.25">
      <c r="A2886" s="312" t="s">
        <v>418</v>
      </c>
      <c r="B2886" s="292">
        <v>9078650</v>
      </c>
      <c r="C2886" s="292">
        <v>2694384</v>
      </c>
      <c r="D2886" s="292">
        <v>946618</v>
      </c>
      <c r="E2886" s="292">
        <v>962423</v>
      </c>
      <c r="F2886" s="292">
        <v>2713124</v>
      </c>
      <c r="G2886" s="292">
        <v>669143</v>
      </c>
      <c r="H2886" s="109">
        <f t="shared" si="239"/>
        <v>17064342</v>
      </c>
    </row>
    <row r="2887" spans="1:8" x14ac:dyDescent="0.25">
      <c r="A2887" s="312" t="s">
        <v>336</v>
      </c>
      <c r="B2887" s="292">
        <v>9856880</v>
      </c>
      <c r="C2887" s="292">
        <v>2825581</v>
      </c>
      <c r="D2887" s="292">
        <v>1016104</v>
      </c>
      <c r="E2887" s="292">
        <v>1325702</v>
      </c>
      <c r="F2887" s="292">
        <v>2349352</v>
      </c>
      <c r="G2887" s="292">
        <v>616274</v>
      </c>
      <c r="H2887" s="109">
        <f t="shared" si="239"/>
        <v>17989893</v>
      </c>
    </row>
    <row r="2888" spans="1:8" x14ac:dyDescent="0.25">
      <c r="A2888" s="312" t="s">
        <v>333</v>
      </c>
      <c r="B2888" s="292">
        <v>5331430</v>
      </c>
      <c r="C2888" s="292">
        <v>2434014</v>
      </c>
      <c r="D2888" s="292">
        <v>766030</v>
      </c>
      <c r="E2888" s="292">
        <v>1468727</v>
      </c>
      <c r="F2888" s="292">
        <v>2098290</v>
      </c>
      <c r="G2888" s="292">
        <v>569699</v>
      </c>
      <c r="H2888" s="109">
        <f t="shared" si="239"/>
        <v>12668190</v>
      </c>
    </row>
    <row r="2889" spans="1:8" x14ac:dyDescent="0.25">
      <c r="A2889" s="312" t="s">
        <v>332</v>
      </c>
      <c r="B2889" s="292">
        <v>8529193</v>
      </c>
      <c r="C2889" s="292">
        <v>1982736</v>
      </c>
      <c r="D2889" s="292">
        <v>848136</v>
      </c>
      <c r="E2889" s="292">
        <v>1268772</v>
      </c>
      <c r="F2889" s="292">
        <v>2397493</v>
      </c>
      <c r="G2889" s="292">
        <v>559628</v>
      </c>
      <c r="H2889" s="109">
        <f t="shared" si="239"/>
        <v>15585958</v>
      </c>
    </row>
    <row r="2890" spans="1:8" x14ac:dyDescent="0.25">
      <c r="A2890" s="312" t="s">
        <v>678</v>
      </c>
      <c r="B2890" s="292">
        <v>10535607</v>
      </c>
      <c r="C2890" s="292">
        <v>4010896</v>
      </c>
      <c r="D2890" s="292">
        <v>1143421</v>
      </c>
      <c r="E2890" s="292">
        <v>1372810</v>
      </c>
      <c r="F2890" s="292">
        <v>2400218</v>
      </c>
      <c r="G2890" s="292">
        <v>678351</v>
      </c>
      <c r="H2890" s="109">
        <f t="shared" si="239"/>
        <v>20141303</v>
      </c>
    </row>
    <row r="2891" spans="1:8" x14ac:dyDescent="0.25">
      <c r="A2891" s="312" t="s">
        <v>419</v>
      </c>
      <c r="B2891" s="292">
        <v>8531952</v>
      </c>
      <c r="C2891" s="292">
        <v>2512697</v>
      </c>
      <c r="D2891" s="292">
        <v>1270079</v>
      </c>
      <c r="E2891" s="292">
        <v>1137082</v>
      </c>
      <c r="F2891" s="292">
        <v>2220065</v>
      </c>
      <c r="G2891" s="292">
        <v>692997</v>
      </c>
      <c r="H2891" s="109">
        <f t="shared" si="239"/>
        <v>16364872</v>
      </c>
    </row>
    <row r="2892" spans="1:8" x14ac:dyDescent="0.25">
      <c r="A2892" s="312" t="s">
        <v>331</v>
      </c>
      <c r="B2892" s="292">
        <v>10080377</v>
      </c>
      <c r="C2892" s="292">
        <v>3273171</v>
      </c>
      <c r="D2892" s="292">
        <v>1255120</v>
      </c>
      <c r="E2892" s="292">
        <v>1379357</v>
      </c>
      <c r="F2892" s="292">
        <v>2698175</v>
      </c>
      <c r="G2892" s="292">
        <v>715317</v>
      </c>
      <c r="H2892" s="109">
        <f t="shared" si="239"/>
        <v>19401517</v>
      </c>
    </row>
    <row r="2893" spans="1:8" x14ac:dyDescent="0.25">
      <c r="A2893" s="312" t="s">
        <v>328</v>
      </c>
      <c r="B2893" s="292">
        <v>7185912</v>
      </c>
      <c r="C2893" s="292">
        <v>2487956</v>
      </c>
      <c r="D2893" s="292">
        <v>787779</v>
      </c>
      <c r="E2893" s="292">
        <v>1129782</v>
      </c>
      <c r="F2893" s="292">
        <v>2154335</v>
      </c>
      <c r="G2893" s="292">
        <v>483513</v>
      </c>
      <c r="H2893" s="109">
        <f t="shared" si="239"/>
        <v>14229277</v>
      </c>
    </row>
    <row r="2894" spans="1:8" x14ac:dyDescent="0.25">
      <c r="A2894" s="312" t="s">
        <v>327</v>
      </c>
      <c r="B2894" s="292">
        <v>6202283</v>
      </c>
      <c r="C2894" s="292">
        <v>2107528</v>
      </c>
      <c r="D2894" s="292">
        <v>780025</v>
      </c>
      <c r="E2894" s="292">
        <v>1289995</v>
      </c>
      <c r="F2894" s="292">
        <v>2333741</v>
      </c>
      <c r="G2894" s="292">
        <v>530452</v>
      </c>
      <c r="H2894" s="109">
        <f t="shared" si="239"/>
        <v>13244024</v>
      </c>
    </row>
    <row r="2895" spans="1:8" x14ac:dyDescent="0.25">
      <c r="A2895" s="267" t="s">
        <v>1110</v>
      </c>
      <c r="B2895" s="78">
        <f>SUM(B2873:B2894)</f>
        <v>167737167</v>
      </c>
      <c r="C2895" s="272">
        <f t="shared" ref="C2895:G2895" si="240">SUM(C2873:C2894)</f>
        <v>49310624</v>
      </c>
      <c r="D2895" s="78">
        <f t="shared" si="240"/>
        <v>19528558</v>
      </c>
      <c r="E2895" s="78">
        <f t="shared" si="240"/>
        <v>25876636</v>
      </c>
      <c r="F2895" s="78">
        <f t="shared" si="240"/>
        <v>52682824</v>
      </c>
      <c r="G2895" s="272">
        <f t="shared" si="240"/>
        <v>12436716</v>
      </c>
      <c r="H2895" s="78">
        <f t="shared" si="239"/>
        <v>327572525</v>
      </c>
    </row>
    <row r="2896" spans="1:8" x14ac:dyDescent="0.25">
      <c r="A2896" s="268" t="s">
        <v>1111</v>
      </c>
      <c r="B2896" s="158">
        <f>AVERAGE(B2873:B2894)</f>
        <v>7624416.6818181816</v>
      </c>
      <c r="C2896" s="158">
        <f t="shared" ref="C2896:H2896" si="241">AVERAGE(C2873:C2894)</f>
        <v>2241392</v>
      </c>
      <c r="D2896" s="158">
        <f t="shared" si="241"/>
        <v>887661.72727272729</v>
      </c>
      <c r="E2896" s="158">
        <f t="shared" si="241"/>
        <v>1176210.7272727273</v>
      </c>
      <c r="F2896" s="158">
        <f t="shared" si="241"/>
        <v>2394673.8181818184</v>
      </c>
      <c r="G2896" s="158">
        <f t="shared" si="241"/>
        <v>565305.27272727271</v>
      </c>
      <c r="H2896" s="158">
        <f t="shared" si="241"/>
        <v>14889660.227272727</v>
      </c>
    </row>
    <row r="2898" spans="1:8" x14ac:dyDescent="0.25">
      <c r="A2898" s="312" t="s">
        <v>681</v>
      </c>
      <c r="B2898" s="292">
        <v>8628818</v>
      </c>
      <c r="C2898" s="292">
        <v>2898706</v>
      </c>
      <c r="D2898" s="292">
        <v>851843</v>
      </c>
      <c r="E2898" s="292">
        <v>1305771</v>
      </c>
      <c r="F2898" s="292">
        <v>2701023</v>
      </c>
      <c r="G2898" s="292">
        <v>753270</v>
      </c>
      <c r="H2898" s="109">
        <v>17139431</v>
      </c>
    </row>
    <row r="2899" spans="1:8" x14ac:dyDescent="0.25">
      <c r="A2899" s="312" t="s">
        <v>682</v>
      </c>
      <c r="B2899" s="292">
        <v>7555934</v>
      </c>
      <c r="C2899" s="292">
        <v>2638856</v>
      </c>
      <c r="D2899" s="292">
        <v>1116714</v>
      </c>
      <c r="E2899" s="292">
        <v>1225144</v>
      </c>
      <c r="F2899" s="292">
        <v>2161207</v>
      </c>
      <c r="G2899" s="292">
        <v>713944</v>
      </c>
      <c r="H2899" s="109">
        <v>15411799</v>
      </c>
    </row>
    <row r="2900" spans="1:8" x14ac:dyDescent="0.25">
      <c r="A2900" s="312" t="s">
        <v>683</v>
      </c>
      <c r="B2900" s="292">
        <v>7778590</v>
      </c>
      <c r="C2900" s="292">
        <v>2269611</v>
      </c>
      <c r="D2900" s="292">
        <v>1025199</v>
      </c>
      <c r="E2900" s="292">
        <v>1306179</v>
      </c>
      <c r="F2900" s="292">
        <v>2279505</v>
      </c>
      <c r="G2900" s="292">
        <v>715606</v>
      </c>
      <c r="H2900" s="109">
        <v>15374690</v>
      </c>
    </row>
    <row r="2901" spans="1:8" x14ac:dyDescent="0.25">
      <c r="A2901" s="312" t="s">
        <v>875</v>
      </c>
      <c r="B2901" s="292">
        <v>5279506</v>
      </c>
      <c r="C2901" s="292">
        <v>1878124</v>
      </c>
      <c r="D2901" s="292">
        <v>717049</v>
      </c>
      <c r="E2901" s="292">
        <v>1207118</v>
      </c>
      <c r="F2901" s="292">
        <v>3333292</v>
      </c>
      <c r="G2901" s="292">
        <v>669939</v>
      </c>
      <c r="H2901" s="109">
        <v>13085028</v>
      </c>
    </row>
    <row r="2902" spans="1:8" x14ac:dyDescent="0.25">
      <c r="A2902" s="312" t="s">
        <v>787</v>
      </c>
      <c r="B2902" s="292">
        <v>6667126</v>
      </c>
      <c r="C2902" s="292">
        <v>2370563</v>
      </c>
      <c r="D2902" s="292">
        <v>789760</v>
      </c>
      <c r="E2902" s="292">
        <v>1670320</v>
      </c>
      <c r="F2902" s="292">
        <v>3131864</v>
      </c>
      <c r="G2902" s="292">
        <v>688488</v>
      </c>
      <c r="H2902" s="109">
        <v>15318121</v>
      </c>
    </row>
    <row r="2903" spans="1:8" x14ac:dyDescent="0.25">
      <c r="A2903" s="312" t="s">
        <v>686</v>
      </c>
      <c r="B2903" s="292">
        <v>5892885</v>
      </c>
      <c r="C2903" s="292">
        <v>2014303</v>
      </c>
      <c r="D2903" s="292">
        <v>691267</v>
      </c>
      <c r="E2903" s="292">
        <v>1540771</v>
      </c>
      <c r="F2903" s="292">
        <v>3476361</v>
      </c>
      <c r="G2903" s="292">
        <v>712829</v>
      </c>
      <c r="H2903" s="109">
        <v>14328416</v>
      </c>
    </row>
    <row r="2904" spans="1:8" x14ac:dyDescent="0.25">
      <c r="A2904" s="312" t="s">
        <v>687</v>
      </c>
      <c r="B2904" s="292">
        <v>8817041</v>
      </c>
      <c r="C2904" s="292">
        <v>4416731</v>
      </c>
      <c r="D2904" s="292">
        <v>1004986</v>
      </c>
      <c r="E2904" s="292">
        <v>2720064</v>
      </c>
      <c r="F2904" s="292">
        <v>2886525</v>
      </c>
      <c r="G2904" s="292">
        <v>767104</v>
      </c>
      <c r="H2904" s="109">
        <v>20612451</v>
      </c>
    </row>
    <row r="2905" spans="1:8" x14ac:dyDescent="0.25">
      <c r="A2905" s="312" t="s">
        <v>688</v>
      </c>
      <c r="B2905" s="292">
        <v>7711461</v>
      </c>
      <c r="C2905" s="292">
        <v>2527438</v>
      </c>
      <c r="D2905" s="292">
        <v>765696</v>
      </c>
      <c r="E2905" s="292">
        <v>1806005</v>
      </c>
      <c r="F2905" s="292">
        <v>2508152</v>
      </c>
      <c r="G2905" s="292">
        <v>710105</v>
      </c>
      <c r="H2905" s="109">
        <v>16028857</v>
      </c>
    </row>
    <row r="2906" spans="1:8" x14ac:dyDescent="0.25">
      <c r="A2906" s="312" t="s">
        <v>876</v>
      </c>
      <c r="B2906" s="292">
        <v>6464491</v>
      </c>
      <c r="C2906" s="292">
        <v>2175857</v>
      </c>
      <c r="D2906" s="292">
        <v>671930</v>
      </c>
      <c r="E2906" s="292">
        <v>1723708</v>
      </c>
      <c r="F2906" s="292">
        <v>2613346</v>
      </c>
      <c r="G2906" s="292">
        <v>531892</v>
      </c>
      <c r="H2906" s="109">
        <v>14181224</v>
      </c>
    </row>
    <row r="2907" spans="1:8" x14ac:dyDescent="0.25">
      <c r="A2907" s="312" t="s">
        <v>788</v>
      </c>
      <c r="B2907" s="292">
        <v>7852727</v>
      </c>
      <c r="C2907" s="292">
        <v>2832566</v>
      </c>
      <c r="D2907" s="292">
        <v>1006815</v>
      </c>
      <c r="E2907" s="292">
        <v>1525019</v>
      </c>
      <c r="F2907" s="292">
        <v>3079696</v>
      </c>
      <c r="G2907" s="292">
        <v>743891</v>
      </c>
      <c r="H2907" s="109">
        <v>17040714</v>
      </c>
    </row>
    <row r="2908" spans="1:8" x14ac:dyDescent="0.25">
      <c r="A2908" s="312" t="s">
        <v>691</v>
      </c>
      <c r="B2908" s="292">
        <v>10886040</v>
      </c>
      <c r="C2908" s="292">
        <v>3777471</v>
      </c>
      <c r="D2908" s="292">
        <v>1126012</v>
      </c>
      <c r="E2908" s="292">
        <v>1530558</v>
      </c>
      <c r="F2908" s="292">
        <v>2579182</v>
      </c>
      <c r="G2908" s="292">
        <v>809490</v>
      </c>
      <c r="H2908" s="109">
        <v>20708753</v>
      </c>
    </row>
    <row r="2909" spans="1:8" x14ac:dyDescent="0.25">
      <c r="A2909" s="312" t="s">
        <v>692</v>
      </c>
      <c r="B2909" s="292">
        <v>7673852</v>
      </c>
      <c r="C2909" s="292">
        <v>3064764</v>
      </c>
      <c r="D2909" s="292">
        <v>794234</v>
      </c>
      <c r="E2909" s="292">
        <v>1227942</v>
      </c>
      <c r="F2909" s="292">
        <v>2308038</v>
      </c>
      <c r="G2909" s="292">
        <v>586974</v>
      </c>
      <c r="H2909" s="109">
        <v>15655804</v>
      </c>
    </row>
    <row r="2910" spans="1:8" x14ac:dyDescent="0.25">
      <c r="A2910" s="312" t="s">
        <v>693</v>
      </c>
      <c r="B2910" s="292">
        <v>6062778</v>
      </c>
      <c r="C2910" s="292">
        <v>2673097</v>
      </c>
      <c r="D2910" s="292">
        <v>966565</v>
      </c>
      <c r="E2910" s="292">
        <v>1743672</v>
      </c>
      <c r="F2910" s="292">
        <v>2806130</v>
      </c>
      <c r="G2910" s="292">
        <v>765773</v>
      </c>
      <c r="H2910" s="109">
        <v>15018015</v>
      </c>
    </row>
    <row r="2911" spans="1:8" x14ac:dyDescent="0.25">
      <c r="A2911" s="312" t="s">
        <v>877</v>
      </c>
      <c r="B2911" s="292">
        <v>8518691</v>
      </c>
      <c r="C2911" s="292">
        <v>1956431</v>
      </c>
      <c r="D2911" s="292">
        <v>824967</v>
      </c>
      <c r="E2911" s="292">
        <v>1571891</v>
      </c>
      <c r="F2911" s="292">
        <v>2110347</v>
      </c>
      <c r="G2911" s="292">
        <v>892098</v>
      </c>
      <c r="H2911" s="109">
        <v>15874425</v>
      </c>
    </row>
    <row r="2912" spans="1:8" x14ac:dyDescent="0.25">
      <c r="A2912" s="312" t="s">
        <v>789</v>
      </c>
      <c r="B2912" s="292">
        <v>13019322</v>
      </c>
      <c r="C2912" s="292">
        <v>2463268</v>
      </c>
      <c r="D2912" s="292">
        <v>768783</v>
      </c>
      <c r="E2912" s="292">
        <v>1363230</v>
      </c>
      <c r="F2912" s="292">
        <v>2307598</v>
      </c>
      <c r="G2912" s="292">
        <v>721902</v>
      </c>
      <c r="H2912" s="109">
        <v>20644103</v>
      </c>
    </row>
    <row r="2913" spans="1:8" x14ac:dyDescent="0.25">
      <c r="A2913" s="312" t="s">
        <v>696</v>
      </c>
      <c r="B2913" s="292">
        <v>12539778</v>
      </c>
      <c r="C2913" s="292">
        <v>1732006</v>
      </c>
      <c r="D2913" s="292">
        <v>906314</v>
      </c>
      <c r="E2913" s="292">
        <v>1537938</v>
      </c>
      <c r="F2913" s="292">
        <v>3232598</v>
      </c>
      <c r="G2913" s="292">
        <v>821412</v>
      </c>
      <c r="H2913" s="109">
        <v>20770046</v>
      </c>
    </row>
    <row r="2914" spans="1:8" x14ac:dyDescent="0.25">
      <c r="A2914" s="312" t="s">
        <v>698</v>
      </c>
      <c r="B2914" s="292">
        <v>5404962</v>
      </c>
      <c r="C2914" s="292">
        <v>1354545</v>
      </c>
      <c r="D2914" s="292">
        <v>970167</v>
      </c>
      <c r="E2914" s="292">
        <v>1174721</v>
      </c>
      <c r="F2914" s="292">
        <v>2121913</v>
      </c>
      <c r="G2914" s="292">
        <v>811653</v>
      </c>
      <c r="H2914" s="109">
        <v>11837961</v>
      </c>
    </row>
    <row r="2915" spans="1:8" x14ac:dyDescent="0.25">
      <c r="A2915" s="312" t="s">
        <v>878</v>
      </c>
      <c r="B2915" s="292">
        <v>16551649</v>
      </c>
      <c r="C2915" s="292">
        <v>1964277</v>
      </c>
      <c r="D2915" s="292">
        <v>875222</v>
      </c>
      <c r="E2915" s="292">
        <v>1795696</v>
      </c>
      <c r="F2915" s="292">
        <v>2765895</v>
      </c>
      <c r="G2915" s="292">
        <v>854474</v>
      </c>
      <c r="H2915" s="109">
        <v>24807213</v>
      </c>
    </row>
    <row r="2916" spans="1:8" x14ac:dyDescent="0.25">
      <c r="A2916" s="312" t="s">
        <v>791</v>
      </c>
      <c r="B2916" s="292">
        <v>17618848</v>
      </c>
      <c r="C2916" s="292">
        <v>3321217</v>
      </c>
      <c r="D2916" s="292">
        <v>1107538</v>
      </c>
      <c r="E2916" s="292">
        <v>1576271</v>
      </c>
      <c r="F2916" s="292">
        <v>2415075</v>
      </c>
      <c r="G2916" s="292">
        <v>971844</v>
      </c>
      <c r="H2916" s="109">
        <v>27010793</v>
      </c>
    </row>
    <row r="2917" spans="1:8" x14ac:dyDescent="0.25">
      <c r="A2917" s="312" t="s">
        <v>700</v>
      </c>
      <c r="B2917" s="292">
        <v>13210191</v>
      </c>
      <c r="C2917" s="292">
        <v>3812834</v>
      </c>
      <c r="D2917" s="292">
        <v>1026992</v>
      </c>
      <c r="E2917" s="292">
        <v>1635755</v>
      </c>
      <c r="F2917" s="292">
        <v>2778853</v>
      </c>
      <c r="G2917" s="292">
        <v>823873</v>
      </c>
      <c r="H2917" s="109">
        <v>23288498</v>
      </c>
    </row>
    <row r="2918" spans="1:8" x14ac:dyDescent="0.25">
      <c r="A2918" s="312" t="s">
        <v>701</v>
      </c>
      <c r="B2918" s="292">
        <v>12174873</v>
      </c>
      <c r="C2918" s="292">
        <v>5076264</v>
      </c>
      <c r="D2918" s="292">
        <v>1204301</v>
      </c>
      <c r="E2918" s="292">
        <v>1399913</v>
      </c>
      <c r="F2918" s="292">
        <v>2908557</v>
      </c>
      <c r="G2918" s="292">
        <v>669225</v>
      </c>
      <c r="H2918" s="109">
        <v>23433133</v>
      </c>
    </row>
    <row r="2919" spans="1:8" x14ac:dyDescent="0.25">
      <c r="A2919" s="267" t="s">
        <v>1112</v>
      </c>
      <c r="B2919" s="78">
        <f>SUM(B2898:B2918)</f>
        <v>196309563</v>
      </c>
      <c r="C2919" s="78">
        <f t="shared" ref="C2919:H2919" si="242">SUM(C2898:C2918)</f>
        <v>57218929</v>
      </c>
      <c r="D2919" s="78">
        <f t="shared" si="242"/>
        <v>19212354</v>
      </c>
      <c r="E2919" s="78">
        <f t="shared" si="242"/>
        <v>32587686</v>
      </c>
      <c r="F2919" s="78">
        <f t="shared" si="242"/>
        <v>56505157</v>
      </c>
      <c r="G2919" s="78">
        <f t="shared" si="242"/>
        <v>15735786</v>
      </c>
      <c r="H2919" s="78">
        <f t="shared" si="242"/>
        <v>377569475</v>
      </c>
    </row>
    <row r="2920" spans="1:8" x14ac:dyDescent="0.25">
      <c r="A2920" s="268" t="s">
        <v>1113</v>
      </c>
      <c r="B2920" s="158">
        <f>B2919/21</f>
        <v>9348074.4285714291</v>
      </c>
      <c r="C2920" s="158">
        <f t="shared" ref="C2920:H2920" si="243">C2919/21</f>
        <v>2724710.9047619049</v>
      </c>
      <c r="D2920" s="158">
        <f t="shared" si="243"/>
        <v>914874</v>
      </c>
      <c r="E2920" s="158">
        <f t="shared" si="243"/>
        <v>1551794.5714285714</v>
      </c>
      <c r="F2920" s="158">
        <f t="shared" si="243"/>
        <v>2690721.7619047621</v>
      </c>
      <c r="G2920" s="158">
        <f t="shared" si="243"/>
        <v>749323.14285714284</v>
      </c>
      <c r="H2920" s="158">
        <f t="shared" si="243"/>
        <v>17979498.80952381</v>
      </c>
    </row>
    <row r="2922" spans="1:8" x14ac:dyDescent="0.25">
      <c r="A2922" s="312" t="s">
        <v>303</v>
      </c>
      <c r="B2922" s="292">
        <v>15038119</v>
      </c>
      <c r="C2922" s="292">
        <v>5444042</v>
      </c>
      <c r="D2922" s="292">
        <v>1456972</v>
      </c>
      <c r="E2922" s="292">
        <v>1129716</v>
      </c>
      <c r="F2922" s="292">
        <v>2706516</v>
      </c>
      <c r="G2922" s="292">
        <v>773659</v>
      </c>
      <c r="H2922" s="292">
        <v>26549024</v>
      </c>
    </row>
    <row r="2923" spans="1:8" x14ac:dyDescent="0.25">
      <c r="A2923" s="312" t="s">
        <v>300</v>
      </c>
      <c r="B2923" s="292">
        <v>9180188</v>
      </c>
      <c r="C2923" s="292">
        <v>3876209</v>
      </c>
      <c r="D2923" s="292">
        <v>912154</v>
      </c>
      <c r="E2923" s="292">
        <v>1485417</v>
      </c>
      <c r="F2923" s="292">
        <v>2206353</v>
      </c>
      <c r="G2923" s="292">
        <v>495969</v>
      </c>
      <c r="H2923" s="292">
        <v>18156290</v>
      </c>
    </row>
    <row r="2924" spans="1:8" x14ac:dyDescent="0.25">
      <c r="A2924" s="312" t="s">
        <v>299</v>
      </c>
      <c r="B2924" s="292">
        <v>8379075</v>
      </c>
      <c r="C2924" s="292">
        <v>3135965</v>
      </c>
      <c r="D2924" s="292">
        <v>933784</v>
      </c>
      <c r="E2924" s="292">
        <v>1342577</v>
      </c>
      <c r="F2924" s="292">
        <v>2289097</v>
      </c>
      <c r="G2924" s="292">
        <v>747150</v>
      </c>
      <c r="H2924" s="292">
        <v>16827648</v>
      </c>
    </row>
    <row r="2925" spans="1:8" x14ac:dyDescent="0.25">
      <c r="A2925" s="312" t="s">
        <v>913</v>
      </c>
      <c r="B2925" s="292">
        <v>8039731</v>
      </c>
      <c r="C2925" s="292">
        <v>3026509</v>
      </c>
      <c r="D2925" s="292">
        <v>978510</v>
      </c>
      <c r="E2925" s="292">
        <v>1453183</v>
      </c>
      <c r="F2925" s="292">
        <v>2638680</v>
      </c>
      <c r="G2925" s="292">
        <v>550884</v>
      </c>
      <c r="H2925" s="292">
        <v>16687497</v>
      </c>
    </row>
    <row r="2926" spans="1:8" x14ac:dyDescent="0.25">
      <c r="A2926" s="312" t="s">
        <v>1071</v>
      </c>
      <c r="B2926" s="292">
        <v>6875263</v>
      </c>
      <c r="C2926" s="292">
        <v>3619004</v>
      </c>
      <c r="D2926" s="292">
        <v>1104089</v>
      </c>
      <c r="E2926" s="292">
        <v>1323712</v>
      </c>
      <c r="F2926" s="292">
        <v>2918270</v>
      </c>
      <c r="G2926" s="292">
        <v>666848</v>
      </c>
      <c r="H2926" s="292">
        <v>16507186</v>
      </c>
    </row>
    <row r="2927" spans="1:8" x14ac:dyDescent="0.25">
      <c r="A2927" s="312" t="s">
        <v>298</v>
      </c>
      <c r="B2927" s="292">
        <v>6973472</v>
      </c>
      <c r="C2927" s="292">
        <v>4568020</v>
      </c>
      <c r="D2927" s="292">
        <v>1282945</v>
      </c>
      <c r="E2927" s="292">
        <v>1098054</v>
      </c>
      <c r="F2927" s="292">
        <v>2748042</v>
      </c>
      <c r="G2927" s="292">
        <v>553071</v>
      </c>
      <c r="H2927" s="292">
        <v>17223604</v>
      </c>
    </row>
    <row r="2928" spans="1:8" x14ac:dyDescent="0.25">
      <c r="A2928" s="312" t="s">
        <v>295</v>
      </c>
      <c r="B2928" s="292">
        <v>5465882</v>
      </c>
      <c r="C2928" s="292">
        <v>4837781</v>
      </c>
      <c r="D2928" s="292">
        <v>1224536</v>
      </c>
      <c r="E2928" s="292">
        <v>1294084</v>
      </c>
      <c r="F2928" s="292">
        <v>2605657</v>
      </c>
      <c r="G2928" s="292">
        <v>455376</v>
      </c>
      <c r="H2928" s="292">
        <v>15883316</v>
      </c>
    </row>
    <row r="2929" spans="1:8" x14ac:dyDescent="0.25">
      <c r="A2929" s="312" t="s">
        <v>294</v>
      </c>
      <c r="B2929" s="292">
        <v>8425744</v>
      </c>
      <c r="C2929" s="292">
        <v>4513882</v>
      </c>
      <c r="D2929" s="292">
        <v>1575225</v>
      </c>
      <c r="E2929" s="292">
        <v>1464415</v>
      </c>
      <c r="F2929" s="292">
        <v>3662135</v>
      </c>
      <c r="G2929" s="292">
        <v>526083</v>
      </c>
      <c r="H2929" s="292">
        <v>20167484</v>
      </c>
    </row>
    <row r="2930" spans="1:8" x14ac:dyDescent="0.25">
      <c r="A2930" s="312" t="s">
        <v>914</v>
      </c>
      <c r="B2930" s="292">
        <v>12049128</v>
      </c>
      <c r="C2930" s="292">
        <v>4095700</v>
      </c>
      <c r="D2930" s="292">
        <v>2394019</v>
      </c>
      <c r="E2930" s="292">
        <v>1069536</v>
      </c>
      <c r="F2930" s="292">
        <v>3178313</v>
      </c>
      <c r="G2930" s="292">
        <v>643450</v>
      </c>
      <c r="H2930" s="292">
        <v>23430146</v>
      </c>
    </row>
    <row r="2931" spans="1:8" x14ac:dyDescent="0.25">
      <c r="A2931" s="312" t="s">
        <v>1072</v>
      </c>
      <c r="B2931" s="292">
        <v>8332543</v>
      </c>
      <c r="C2931" s="292">
        <v>3545335</v>
      </c>
      <c r="D2931" s="292">
        <v>1984358</v>
      </c>
      <c r="E2931" s="292">
        <v>1050735</v>
      </c>
      <c r="F2931" s="292">
        <v>2788246</v>
      </c>
      <c r="G2931" s="292">
        <v>555582</v>
      </c>
      <c r="H2931" s="292">
        <v>18256799</v>
      </c>
    </row>
    <row r="2932" spans="1:8" x14ac:dyDescent="0.25">
      <c r="A2932" s="312" t="s">
        <v>293</v>
      </c>
      <c r="B2932" s="292">
        <v>6213943</v>
      </c>
      <c r="C2932" s="292">
        <v>2980257</v>
      </c>
      <c r="D2932" s="292">
        <v>1412811</v>
      </c>
      <c r="E2932" s="292">
        <v>1125829</v>
      </c>
      <c r="F2932" s="292">
        <v>2352230</v>
      </c>
      <c r="G2932" s="292">
        <v>524507</v>
      </c>
      <c r="H2932" s="292">
        <v>14609577</v>
      </c>
    </row>
    <row r="2933" spans="1:8" x14ac:dyDescent="0.25">
      <c r="A2933" s="312" t="s">
        <v>290</v>
      </c>
      <c r="B2933" s="292">
        <v>4810881</v>
      </c>
      <c r="C2933" s="292">
        <v>2365899</v>
      </c>
      <c r="D2933" s="292">
        <v>678384</v>
      </c>
      <c r="E2933" s="292">
        <v>993810</v>
      </c>
      <c r="F2933" s="292">
        <v>2400074</v>
      </c>
      <c r="G2933" s="292">
        <v>446231</v>
      </c>
      <c r="H2933" s="292">
        <v>11695279</v>
      </c>
    </row>
    <row r="2934" spans="1:8" x14ac:dyDescent="0.25">
      <c r="A2934" s="312" t="s">
        <v>289</v>
      </c>
      <c r="B2934" s="292">
        <v>8422809</v>
      </c>
      <c r="C2934" s="292">
        <v>2104709</v>
      </c>
      <c r="D2934" s="292">
        <v>711292</v>
      </c>
      <c r="E2934" s="292">
        <v>952852</v>
      </c>
      <c r="F2934" s="292">
        <v>1975474</v>
      </c>
      <c r="G2934" s="292">
        <v>484744</v>
      </c>
      <c r="H2934" s="292">
        <v>14651880</v>
      </c>
    </row>
    <row r="2935" spans="1:8" x14ac:dyDescent="0.25">
      <c r="A2935" s="312" t="s">
        <v>915</v>
      </c>
      <c r="B2935" s="292">
        <v>7301413</v>
      </c>
      <c r="C2935" s="292">
        <v>2187405</v>
      </c>
      <c r="D2935" s="292">
        <v>701221</v>
      </c>
      <c r="E2935" s="292">
        <v>1163891</v>
      </c>
      <c r="F2935" s="292">
        <v>2049932</v>
      </c>
      <c r="G2935" s="292">
        <v>499482</v>
      </c>
      <c r="H2935" s="292">
        <v>13903344</v>
      </c>
    </row>
    <row r="2936" spans="1:8" x14ac:dyDescent="0.25">
      <c r="A2936" s="312" t="s">
        <v>1073</v>
      </c>
      <c r="B2936" s="292">
        <v>5366929</v>
      </c>
      <c r="C2936" s="292">
        <v>1730150</v>
      </c>
      <c r="D2936" s="292">
        <v>664067</v>
      </c>
      <c r="E2936" s="292">
        <v>1100990</v>
      </c>
      <c r="F2936" s="292">
        <v>1996531</v>
      </c>
      <c r="G2936" s="292">
        <v>456014</v>
      </c>
      <c r="H2936" s="292">
        <v>11314681</v>
      </c>
    </row>
    <row r="2937" spans="1:8" x14ac:dyDescent="0.25">
      <c r="A2937" s="312" t="s">
        <v>288</v>
      </c>
      <c r="B2937" s="292">
        <v>3592890</v>
      </c>
      <c r="C2937" s="292">
        <v>1534065</v>
      </c>
      <c r="D2937" s="292">
        <v>550056</v>
      </c>
      <c r="E2937" s="292">
        <v>792585</v>
      </c>
      <c r="F2937" s="292">
        <v>1422464</v>
      </c>
      <c r="G2937" s="292">
        <v>444634</v>
      </c>
      <c r="H2937" s="292">
        <v>8336694</v>
      </c>
    </row>
    <row r="2938" spans="1:8" x14ac:dyDescent="0.25">
      <c r="A2938" s="312" t="s">
        <v>285</v>
      </c>
      <c r="B2938" s="292">
        <v>1712954</v>
      </c>
      <c r="C2938" s="292">
        <v>865677</v>
      </c>
      <c r="D2938" s="292">
        <v>245780</v>
      </c>
      <c r="E2938" s="292">
        <v>711009</v>
      </c>
      <c r="F2938" s="292">
        <v>1741430</v>
      </c>
      <c r="G2938" s="292">
        <v>310081</v>
      </c>
      <c r="H2938" s="292">
        <v>5586931</v>
      </c>
    </row>
    <row r="2939" spans="1:8" x14ac:dyDescent="0.25">
      <c r="A2939" s="312" t="s">
        <v>916</v>
      </c>
      <c r="B2939" s="292">
        <v>4494113</v>
      </c>
      <c r="C2939" s="292">
        <v>1401087</v>
      </c>
      <c r="D2939" s="292">
        <v>563826</v>
      </c>
      <c r="E2939" s="292">
        <v>892781</v>
      </c>
      <c r="F2939" s="292">
        <v>1719274</v>
      </c>
      <c r="G2939" s="292">
        <v>474427</v>
      </c>
      <c r="H2939" s="292">
        <v>9545508</v>
      </c>
    </row>
    <row r="2940" spans="1:8" x14ac:dyDescent="0.25">
      <c r="A2940" s="312" t="s">
        <v>1074</v>
      </c>
      <c r="B2940" s="292">
        <v>3829708</v>
      </c>
      <c r="C2940" s="292">
        <v>1195211</v>
      </c>
      <c r="D2940" s="292">
        <v>527642</v>
      </c>
      <c r="E2940" s="292">
        <v>863332</v>
      </c>
      <c r="F2940" s="292">
        <v>2042893</v>
      </c>
      <c r="G2940" s="292">
        <v>494812</v>
      </c>
      <c r="H2940" s="292">
        <v>8953598</v>
      </c>
    </row>
    <row r="2941" spans="1:8" x14ac:dyDescent="0.25">
      <c r="A2941" s="312" t="s">
        <v>284</v>
      </c>
      <c r="B2941" s="292">
        <v>3550126</v>
      </c>
      <c r="C2941" s="292">
        <v>2242043</v>
      </c>
      <c r="D2941" s="292">
        <v>643479</v>
      </c>
      <c r="E2941" s="292">
        <v>718289</v>
      </c>
      <c r="F2941" s="292">
        <v>2166260</v>
      </c>
      <c r="G2941" s="292">
        <v>511210</v>
      </c>
      <c r="H2941" s="292">
        <v>9831407</v>
      </c>
    </row>
    <row r="2942" spans="1:8" x14ac:dyDescent="0.25">
      <c r="A2942" s="267" t="s">
        <v>1114</v>
      </c>
      <c r="B2942" s="78">
        <f>SUM(B2922:B2941)</f>
        <v>138054911</v>
      </c>
      <c r="C2942" s="78">
        <f t="shared" ref="C2942:H2942" si="244">SUM(C2922:C2941)</f>
        <v>59268950</v>
      </c>
      <c r="D2942" s="78">
        <f t="shared" si="244"/>
        <v>20545150</v>
      </c>
      <c r="E2942" s="78">
        <f t="shared" si="244"/>
        <v>22026797</v>
      </c>
      <c r="F2942" s="78">
        <f t="shared" si="244"/>
        <v>47607871</v>
      </c>
      <c r="G2942" s="78">
        <f t="shared" si="244"/>
        <v>10614214</v>
      </c>
      <c r="H2942" s="78">
        <f t="shared" si="244"/>
        <v>298117893</v>
      </c>
    </row>
    <row r="2943" spans="1:8" s="310" customFormat="1" x14ac:dyDescent="0.25">
      <c r="A2943" s="268" t="s">
        <v>1115</v>
      </c>
      <c r="B2943" s="158">
        <f>AVERAGE(B2922:B2941)</f>
        <v>6902745.5499999998</v>
      </c>
      <c r="C2943" s="158">
        <f t="shared" ref="C2943:H2943" si="245">AVERAGE(C2922:C2941)</f>
        <v>2963447.5</v>
      </c>
      <c r="D2943" s="158">
        <f t="shared" si="245"/>
        <v>1027257.5</v>
      </c>
      <c r="E2943" s="158">
        <f t="shared" si="245"/>
        <v>1101339.8500000001</v>
      </c>
      <c r="F2943" s="158">
        <f t="shared" si="245"/>
        <v>2380393.5499999998</v>
      </c>
      <c r="G2943" s="158">
        <f t="shared" si="245"/>
        <v>530710.69999999995</v>
      </c>
      <c r="H2943" s="158">
        <f t="shared" si="245"/>
        <v>14905894.65</v>
      </c>
    </row>
    <row r="2945" spans="1:8" ht="27.6" customHeight="1" x14ac:dyDescent="0.35">
      <c r="A2945" s="231">
        <v>2018</v>
      </c>
    </row>
    <row r="2946" spans="1:8" ht="45" customHeight="1" x14ac:dyDescent="0.25">
      <c r="A2946" s="235" t="s">
        <v>189</v>
      </c>
      <c r="B2946" s="112" t="s">
        <v>0</v>
      </c>
      <c r="C2946" s="112" t="s">
        <v>1</v>
      </c>
      <c r="D2946" s="112" t="s">
        <v>2</v>
      </c>
      <c r="E2946" s="112" t="s">
        <v>3</v>
      </c>
      <c r="F2946" s="112" t="s">
        <v>50</v>
      </c>
      <c r="G2946" s="112" t="s">
        <v>52</v>
      </c>
      <c r="H2946" s="112" t="s">
        <v>13</v>
      </c>
    </row>
    <row r="2947" spans="1:8" x14ac:dyDescent="0.25">
      <c r="A2947" s="314" t="s">
        <v>279</v>
      </c>
      <c r="B2947" s="315">
        <v>5765997</v>
      </c>
      <c r="C2947" s="292">
        <v>2236772</v>
      </c>
      <c r="D2947" s="292">
        <v>756143</v>
      </c>
      <c r="E2947" s="292">
        <v>872829</v>
      </c>
      <c r="F2947" s="292">
        <v>2361597</v>
      </c>
      <c r="G2947" s="292">
        <v>604264</v>
      </c>
      <c r="H2947" s="316">
        <v>12597602</v>
      </c>
    </row>
    <row r="2948" spans="1:8" x14ac:dyDescent="0.25">
      <c r="A2948" s="314" t="s">
        <v>415</v>
      </c>
      <c r="B2948" s="315">
        <v>7324149</v>
      </c>
      <c r="C2948" s="292">
        <v>2378060</v>
      </c>
      <c r="D2948" s="292">
        <v>756657</v>
      </c>
      <c r="E2948" s="292">
        <v>895214</v>
      </c>
      <c r="F2948" s="292">
        <v>2999818</v>
      </c>
      <c r="G2948" s="292">
        <v>690714</v>
      </c>
      <c r="H2948" s="316">
        <v>15044612</v>
      </c>
    </row>
    <row r="2949" spans="1:8" x14ac:dyDescent="0.25">
      <c r="A2949" s="314" t="s">
        <v>414</v>
      </c>
      <c r="B2949" s="315">
        <v>9622204</v>
      </c>
      <c r="C2949" s="292">
        <v>2645868</v>
      </c>
      <c r="D2949" s="292">
        <v>818510</v>
      </c>
      <c r="E2949" s="292">
        <v>1105833</v>
      </c>
      <c r="F2949" s="292">
        <v>2968706</v>
      </c>
      <c r="G2949" s="292">
        <v>728807</v>
      </c>
      <c r="H2949" s="316">
        <v>17889928</v>
      </c>
    </row>
    <row r="2950" spans="1:8" x14ac:dyDescent="0.25">
      <c r="A2950" s="314" t="s">
        <v>278</v>
      </c>
      <c r="B2950" s="315">
        <v>9195482</v>
      </c>
      <c r="C2950" s="292">
        <v>2505757</v>
      </c>
      <c r="D2950" s="292">
        <v>892968</v>
      </c>
      <c r="E2950" s="292">
        <v>907073</v>
      </c>
      <c r="F2950" s="292">
        <v>2484714</v>
      </c>
      <c r="G2950" s="292">
        <v>607362</v>
      </c>
      <c r="H2950" s="316">
        <v>16593356</v>
      </c>
    </row>
    <row r="2951" spans="1:8" x14ac:dyDescent="0.25">
      <c r="A2951" s="314" t="s">
        <v>275</v>
      </c>
      <c r="B2951" s="315">
        <v>4421134</v>
      </c>
      <c r="C2951" s="292">
        <v>1991497</v>
      </c>
      <c r="D2951" s="292">
        <v>687967</v>
      </c>
      <c r="E2951" s="292">
        <v>1329599</v>
      </c>
      <c r="F2951" s="292">
        <v>2650458</v>
      </c>
      <c r="G2951" s="292">
        <v>544839</v>
      </c>
      <c r="H2951" s="316">
        <v>11625494</v>
      </c>
    </row>
    <row r="2952" spans="1:8" x14ac:dyDescent="0.25">
      <c r="A2952" s="314" t="s">
        <v>274</v>
      </c>
      <c r="B2952" s="315">
        <v>9574653</v>
      </c>
      <c r="C2952" s="292">
        <v>2502990</v>
      </c>
      <c r="D2952" s="292">
        <v>862328</v>
      </c>
      <c r="E2952" s="292">
        <v>1032785</v>
      </c>
      <c r="F2952" s="292">
        <v>3558540</v>
      </c>
      <c r="G2952" s="292">
        <v>718716</v>
      </c>
      <c r="H2952" s="316">
        <v>18250012</v>
      </c>
    </row>
    <row r="2953" spans="1:8" x14ac:dyDescent="0.25">
      <c r="A2953" s="314" t="s">
        <v>413</v>
      </c>
      <c r="B2953" s="315">
        <v>12455730</v>
      </c>
      <c r="C2953" s="292">
        <v>2741242</v>
      </c>
      <c r="D2953" s="292">
        <v>1222102</v>
      </c>
      <c r="E2953" s="292">
        <v>1232533</v>
      </c>
      <c r="F2953" s="292">
        <v>3327661</v>
      </c>
      <c r="G2953" s="292">
        <v>770825</v>
      </c>
      <c r="H2953" s="316">
        <v>21750093</v>
      </c>
    </row>
    <row r="2954" spans="1:8" x14ac:dyDescent="0.25">
      <c r="A2954" s="314" t="s">
        <v>412</v>
      </c>
      <c r="B2954" s="315">
        <v>8712965</v>
      </c>
      <c r="C2954" s="292">
        <v>2418454</v>
      </c>
      <c r="D2954" s="292">
        <v>1134486</v>
      </c>
      <c r="E2954" s="292">
        <v>1273770</v>
      </c>
      <c r="F2954" s="292">
        <v>4469802</v>
      </c>
      <c r="G2954" s="292">
        <v>602226</v>
      </c>
      <c r="H2954" s="316">
        <v>18611703</v>
      </c>
    </row>
    <row r="2955" spans="1:8" x14ac:dyDescent="0.25">
      <c r="A2955" s="314" t="s">
        <v>273</v>
      </c>
      <c r="B2955" s="315">
        <v>10755230</v>
      </c>
      <c r="C2955" s="292">
        <v>3355803</v>
      </c>
      <c r="D2955" s="292">
        <v>1403030</v>
      </c>
      <c r="E2955" s="292">
        <v>1780524</v>
      </c>
      <c r="F2955" s="292">
        <v>3535665</v>
      </c>
      <c r="G2955" s="292">
        <v>780877</v>
      </c>
      <c r="H2955" s="316">
        <v>21611129</v>
      </c>
    </row>
    <row r="2956" spans="1:8" x14ac:dyDescent="0.25">
      <c r="A2956" s="314" t="s">
        <v>269</v>
      </c>
      <c r="B2956" s="315">
        <v>9875422</v>
      </c>
      <c r="C2956" s="292">
        <v>4524810</v>
      </c>
      <c r="D2956" s="292">
        <v>1718147</v>
      </c>
      <c r="E2956" s="292">
        <v>1183769</v>
      </c>
      <c r="F2956" s="292">
        <v>3649919</v>
      </c>
      <c r="G2956" s="292">
        <v>1139458</v>
      </c>
      <c r="H2956" s="316">
        <v>22091525</v>
      </c>
    </row>
    <row r="2957" spans="1:8" x14ac:dyDescent="0.25">
      <c r="A2957" s="314" t="s">
        <v>411</v>
      </c>
      <c r="B2957" s="315">
        <v>9171558</v>
      </c>
      <c r="C2957" s="292">
        <v>3412929</v>
      </c>
      <c r="D2957" s="292">
        <v>1262829</v>
      </c>
      <c r="E2957" s="292">
        <v>1246727</v>
      </c>
      <c r="F2957" s="292">
        <v>2890359</v>
      </c>
      <c r="G2957" s="292">
        <v>761461</v>
      </c>
      <c r="H2957" s="316">
        <v>18745863</v>
      </c>
    </row>
    <row r="2958" spans="1:8" x14ac:dyDescent="0.25">
      <c r="A2958" s="314" t="s">
        <v>410</v>
      </c>
      <c r="B2958" s="315">
        <v>12369509</v>
      </c>
      <c r="C2958" s="292">
        <v>2958585</v>
      </c>
      <c r="D2958" s="292">
        <v>970801</v>
      </c>
      <c r="E2958" s="292">
        <v>1068179</v>
      </c>
      <c r="F2958" s="292">
        <v>2933853</v>
      </c>
      <c r="G2958" s="292">
        <v>602375</v>
      </c>
      <c r="H2958" s="316">
        <v>20903302</v>
      </c>
    </row>
    <row r="2959" spans="1:8" x14ac:dyDescent="0.25">
      <c r="A2959" s="314" t="s">
        <v>710</v>
      </c>
      <c r="B2959" s="315">
        <v>11586316</v>
      </c>
      <c r="C2959" s="292">
        <v>3127445</v>
      </c>
      <c r="D2959" s="292">
        <v>874382</v>
      </c>
      <c r="E2959" s="292">
        <v>1116620</v>
      </c>
      <c r="F2959" s="292">
        <v>2663476</v>
      </c>
      <c r="G2959" s="292">
        <v>551481</v>
      </c>
      <c r="H2959" s="316">
        <v>19919720</v>
      </c>
    </row>
    <row r="2960" spans="1:8" x14ac:dyDescent="0.25">
      <c r="A2960" s="314" t="s">
        <v>266</v>
      </c>
      <c r="B2960" s="315">
        <v>10046630</v>
      </c>
      <c r="C2960" s="292">
        <v>2575238</v>
      </c>
      <c r="D2960" s="292">
        <v>703357</v>
      </c>
      <c r="E2960" s="292">
        <v>1184157</v>
      </c>
      <c r="F2960" s="292">
        <v>2407319</v>
      </c>
      <c r="G2960" s="292">
        <v>690236</v>
      </c>
      <c r="H2960" s="316">
        <v>17606937</v>
      </c>
    </row>
    <row r="2961" spans="1:8" x14ac:dyDescent="0.25">
      <c r="A2961" s="314" t="s">
        <v>265</v>
      </c>
      <c r="B2961" s="315">
        <v>9166129</v>
      </c>
      <c r="C2961" s="292">
        <v>3007659</v>
      </c>
      <c r="D2961" s="292">
        <v>961726</v>
      </c>
      <c r="E2961" s="292">
        <v>1307351</v>
      </c>
      <c r="F2961" s="292">
        <v>3077052</v>
      </c>
      <c r="G2961" s="292">
        <v>839781</v>
      </c>
      <c r="H2961" s="316">
        <v>18359698</v>
      </c>
    </row>
    <row r="2962" spans="1:8" x14ac:dyDescent="0.25">
      <c r="A2962" s="314" t="s">
        <v>409</v>
      </c>
      <c r="B2962" s="315">
        <v>9830708</v>
      </c>
      <c r="C2962" s="292">
        <v>3960734</v>
      </c>
      <c r="D2962" s="292">
        <v>1415590</v>
      </c>
      <c r="E2962" s="292">
        <v>1740443</v>
      </c>
      <c r="F2962" s="292">
        <v>3991203</v>
      </c>
      <c r="G2962" s="292">
        <v>1186844</v>
      </c>
      <c r="H2962" s="316">
        <v>22125522</v>
      </c>
    </row>
    <row r="2963" spans="1:8" x14ac:dyDescent="0.25">
      <c r="A2963" s="314" t="s">
        <v>408</v>
      </c>
      <c r="B2963" s="315">
        <v>9758073</v>
      </c>
      <c r="C2963" s="292">
        <v>3019621</v>
      </c>
      <c r="D2963" s="292">
        <v>1911230</v>
      </c>
      <c r="E2963" s="292">
        <v>1713367</v>
      </c>
      <c r="F2963" s="292">
        <v>3526203</v>
      </c>
      <c r="G2963" s="292">
        <v>1130059</v>
      </c>
      <c r="H2963" s="316">
        <v>21058553</v>
      </c>
    </row>
    <row r="2964" spans="1:8" x14ac:dyDescent="0.25">
      <c r="A2964" s="314" t="s">
        <v>264</v>
      </c>
      <c r="B2964" s="315">
        <v>9758520</v>
      </c>
      <c r="C2964" s="292">
        <v>2998345</v>
      </c>
      <c r="D2964" s="292">
        <v>1326354</v>
      </c>
      <c r="E2964" s="292">
        <v>1202599</v>
      </c>
      <c r="F2964" s="292">
        <v>3103103</v>
      </c>
      <c r="G2964" s="292">
        <v>780145</v>
      </c>
      <c r="H2964" s="316">
        <v>19169066</v>
      </c>
    </row>
    <row r="2965" spans="1:8" x14ac:dyDescent="0.25">
      <c r="A2965" s="314" t="s">
        <v>261</v>
      </c>
      <c r="B2965" s="315">
        <v>10887412</v>
      </c>
      <c r="C2965" s="292">
        <v>3353593</v>
      </c>
      <c r="D2965" s="292">
        <v>1013718</v>
      </c>
      <c r="E2965" s="292">
        <v>1357086</v>
      </c>
      <c r="F2965" s="292">
        <v>2692940</v>
      </c>
      <c r="G2965" s="292">
        <v>794505</v>
      </c>
      <c r="H2965" s="316">
        <v>20099254</v>
      </c>
    </row>
    <row r="2966" spans="1:8" x14ac:dyDescent="0.25">
      <c r="A2966" s="314" t="s">
        <v>260</v>
      </c>
      <c r="B2966" s="315">
        <v>9599084</v>
      </c>
      <c r="C2966" s="292">
        <v>4551200</v>
      </c>
      <c r="D2966" s="292">
        <v>1053451</v>
      </c>
      <c r="E2966" s="292">
        <v>1803172</v>
      </c>
      <c r="F2966" s="292">
        <v>3069104</v>
      </c>
      <c r="G2966" s="292">
        <v>807926</v>
      </c>
      <c r="H2966" s="316">
        <v>20883937</v>
      </c>
    </row>
    <row r="2967" spans="1:8" x14ac:dyDescent="0.25">
      <c r="A2967" s="314" t="s">
        <v>407</v>
      </c>
      <c r="B2967" s="315">
        <v>13480301</v>
      </c>
      <c r="C2967" s="292">
        <v>3745090</v>
      </c>
      <c r="D2967" s="292">
        <v>1200477</v>
      </c>
      <c r="E2967" s="292">
        <v>1580598</v>
      </c>
      <c r="F2967" s="292">
        <v>2913238</v>
      </c>
      <c r="G2967" s="292">
        <v>698099</v>
      </c>
      <c r="H2967" s="316">
        <v>23617803</v>
      </c>
    </row>
    <row r="2968" spans="1:8" x14ac:dyDescent="0.25">
      <c r="A2968" s="267" t="s">
        <v>1116</v>
      </c>
      <c r="B2968" s="78">
        <f>SUM(B2947:B2967)</f>
        <v>203357206</v>
      </c>
      <c r="C2968" s="78">
        <f t="shared" ref="C2968:H2968" si="246">SUM(C2947:C2967)</f>
        <v>64011692</v>
      </c>
      <c r="D2968" s="78">
        <f t="shared" si="246"/>
        <v>22946253</v>
      </c>
      <c r="E2968" s="78">
        <f t="shared" si="246"/>
        <v>26934228</v>
      </c>
      <c r="F2968" s="78">
        <f t="shared" si="246"/>
        <v>65274730</v>
      </c>
      <c r="G2968" s="78">
        <f t="shared" si="246"/>
        <v>16031000</v>
      </c>
      <c r="H2968" s="78">
        <f t="shared" si="246"/>
        <v>398555109</v>
      </c>
    </row>
    <row r="2969" spans="1:8" x14ac:dyDescent="0.25">
      <c r="A2969" s="268" t="s">
        <v>1117</v>
      </c>
      <c r="B2969" s="158">
        <f>AVERAGE(B2947:B2967)</f>
        <v>9683676.4761904757</v>
      </c>
      <c r="C2969" s="158">
        <f t="shared" ref="C2969:H2969" si="247">AVERAGE(C2947:C2967)</f>
        <v>3048175.8095238097</v>
      </c>
      <c r="D2969" s="158">
        <f t="shared" si="247"/>
        <v>1092678.7142857143</v>
      </c>
      <c r="E2969" s="158">
        <f t="shared" si="247"/>
        <v>1282582.2857142857</v>
      </c>
      <c r="F2969" s="158">
        <f t="shared" si="247"/>
        <v>3108320.4761904762</v>
      </c>
      <c r="G2969" s="158">
        <f t="shared" si="247"/>
        <v>763380.95238095243</v>
      </c>
      <c r="H2969" s="158">
        <f t="shared" si="247"/>
        <v>18978814.714285713</v>
      </c>
    </row>
    <row r="2971" spans="1:8" x14ac:dyDescent="0.25">
      <c r="A2971" s="314" t="s">
        <v>475</v>
      </c>
      <c r="B2971" s="292">
        <v>13474648</v>
      </c>
      <c r="C2971" s="292">
        <v>3571311</v>
      </c>
      <c r="D2971" s="292">
        <v>1159091</v>
      </c>
      <c r="E2971" s="292">
        <v>1810442</v>
      </c>
      <c r="F2971" s="292">
        <v>3081232</v>
      </c>
      <c r="G2971" s="292">
        <v>607682</v>
      </c>
      <c r="H2971" s="292">
        <v>23704406</v>
      </c>
    </row>
    <row r="2972" spans="1:8" x14ac:dyDescent="0.25">
      <c r="A2972" s="314" t="s">
        <v>476</v>
      </c>
      <c r="B2972" s="292">
        <v>17318202</v>
      </c>
      <c r="C2972" s="292">
        <v>5836880</v>
      </c>
      <c r="D2972" s="292">
        <v>1363453</v>
      </c>
      <c r="E2972" s="292">
        <v>1321382</v>
      </c>
      <c r="F2972" s="292">
        <v>3298739</v>
      </c>
      <c r="G2972" s="292">
        <v>859217</v>
      </c>
      <c r="H2972" s="292">
        <v>29997873</v>
      </c>
    </row>
    <row r="2973" spans="1:8" x14ac:dyDescent="0.25">
      <c r="A2973" s="314" t="s">
        <v>479</v>
      </c>
      <c r="B2973" s="292">
        <v>18566476</v>
      </c>
      <c r="C2973" s="292">
        <v>9701560</v>
      </c>
      <c r="D2973" s="292">
        <v>1252760</v>
      </c>
      <c r="E2973" s="292">
        <v>1568648</v>
      </c>
      <c r="F2973" s="292">
        <v>3372044</v>
      </c>
      <c r="G2973" s="292">
        <v>659365</v>
      </c>
      <c r="H2973" s="292">
        <v>35120853</v>
      </c>
    </row>
    <row r="2974" spans="1:8" x14ac:dyDescent="0.25">
      <c r="A2974" s="314" t="s">
        <v>810</v>
      </c>
      <c r="B2974" s="292">
        <v>20961970</v>
      </c>
      <c r="C2974" s="292">
        <v>10775867</v>
      </c>
      <c r="D2974" s="292">
        <v>1739112</v>
      </c>
      <c r="E2974" s="292">
        <v>1680571</v>
      </c>
      <c r="F2974" s="292">
        <v>2954459</v>
      </c>
      <c r="G2974" s="292">
        <v>894077</v>
      </c>
      <c r="H2974" s="292">
        <v>39006056</v>
      </c>
    </row>
    <row r="2975" spans="1:8" x14ac:dyDescent="0.25">
      <c r="A2975" s="314" t="s">
        <v>714</v>
      </c>
      <c r="B2975" s="292">
        <v>14584175</v>
      </c>
      <c r="C2975" s="292">
        <v>5907091</v>
      </c>
      <c r="D2975" s="292">
        <v>1116945</v>
      </c>
      <c r="E2975" s="292">
        <v>2650823</v>
      </c>
      <c r="F2975" s="292">
        <v>3939120</v>
      </c>
      <c r="G2975" s="292">
        <v>841642</v>
      </c>
      <c r="H2975" s="292">
        <v>29039796</v>
      </c>
    </row>
    <row r="2976" spans="1:8" x14ac:dyDescent="0.25">
      <c r="A2976" s="314" t="s">
        <v>480</v>
      </c>
      <c r="B2976" s="292">
        <v>18504203</v>
      </c>
      <c r="C2976" s="292">
        <v>6300618</v>
      </c>
      <c r="D2976" s="292">
        <v>1482587</v>
      </c>
      <c r="E2976" s="292">
        <v>2438222</v>
      </c>
      <c r="F2976" s="292">
        <v>3546048</v>
      </c>
      <c r="G2976" s="292">
        <v>840683</v>
      </c>
      <c r="H2976" s="292">
        <v>33112361</v>
      </c>
    </row>
    <row r="2977" spans="1:8" x14ac:dyDescent="0.25">
      <c r="A2977" s="314" t="s">
        <v>481</v>
      </c>
      <c r="B2977" s="292">
        <v>17664626</v>
      </c>
      <c r="C2977" s="292">
        <v>7926055</v>
      </c>
      <c r="D2977" s="292">
        <v>1427664</v>
      </c>
      <c r="E2977" s="292">
        <v>2023720</v>
      </c>
      <c r="F2977" s="292">
        <v>3975946</v>
      </c>
      <c r="G2977" s="292">
        <v>749888</v>
      </c>
      <c r="H2977" s="292">
        <v>33767899</v>
      </c>
    </row>
    <row r="2978" spans="1:8" x14ac:dyDescent="0.25">
      <c r="A2978" s="314" t="s">
        <v>484</v>
      </c>
      <c r="B2978" s="292">
        <v>10317428</v>
      </c>
      <c r="C2978" s="292">
        <v>4632421</v>
      </c>
      <c r="D2978" s="292">
        <v>729314</v>
      </c>
      <c r="E2978" s="292">
        <v>2293725</v>
      </c>
      <c r="F2978" s="292">
        <v>3044972</v>
      </c>
      <c r="G2978" s="292">
        <v>533178</v>
      </c>
      <c r="H2978" s="292">
        <v>21551038</v>
      </c>
    </row>
    <row r="2979" spans="1:8" x14ac:dyDescent="0.25">
      <c r="A2979" s="314" t="s">
        <v>811</v>
      </c>
      <c r="B2979" s="292">
        <v>9573362</v>
      </c>
      <c r="C2979" s="292">
        <v>3319216</v>
      </c>
      <c r="D2979" s="292">
        <v>828338</v>
      </c>
      <c r="E2979" s="292">
        <v>2406124</v>
      </c>
      <c r="F2979" s="292">
        <v>2924225</v>
      </c>
      <c r="G2979" s="292">
        <v>535139</v>
      </c>
      <c r="H2979" s="292">
        <v>19586404</v>
      </c>
    </row>
    <row r="2980" spans="1:8" x14ac:dyDescent="0.25">
      <c r="A2980" s="314" t="s">
        <v>715</v>
      </c>
      <c r="B2980" s="292">
        <v>17519495</v>
      </c>
      <c r="C2980" s="292">
        <v>4423120</v>
      </c>
      <c r="D2980" s="292">
        <v>1313919</v>
      </c>
      <c r="E2980" s="292">
        <v>1719357</v>
      </c>
      <c r="F2980" s="292">
        <v>3257541</v>
      </c>
      <c r="G2980" s="292">
        <v>893645</v>
      </c>
      <c r="H2980" s="292">
        <v>29127077</v>
      </c>
    </row>
    <row r="2981" spans="1:8" x14ac:dyDescent="0.25">
      <c r="A2981" s="314" t="s">
        <v>716</v>
      </c>
      <c r="B2981" s="292">
        <v>14282862</v>
      </c>
      <c r="C2981" s="292">
        <v>3749110</v>
      </c>
      <c r="D2981" s="292">
        <v>932484</v>
      </c>
      <c r="E2981" s="292">
        <v>1793334</v>
      </c>
      <c r="F2981" s="292">
        <v>2868401</v>
      </c>
      <c r="G2981" s="292">
        <v>617859</v>
      </c>
      <c r="H2981" s="292">
        <v>24244050</v>
      </c>
    </row>
    <row r="2982" spans="1:8" x14ac:dyDescent="0.25">
      <c r="A2982" s="314" t="s">
        <v>485</v>
      </c>
      <c r="B2982" s="292">
        <v>9780967</v>
      </c>
      <c r="C2982" s="292">
        <v>3824079</v>
      </c>
      <c r="D2982" s="292">
        <v>905593</v>
      </c>
      <c r="E2982" s="292">
        <v>1793825</v>
      </c>
      <c r="F2982" s="292">
        <v>2166126</v>
      </c>
      <c r="G2982" s="292">
        <v>618349</v>
      </c>
      <c r="H2982" s="292">
        <v>19088939</v>
      </c>
    </row>
    <row r="2983" spans="1:8" x14ac:dyDescent="0.25">
      <c r="A2983" s="314" t="s">
        <v>889</v>
      </c>
      <c r="B2983" s="292">
        <v>12764960</v>
      </c>
      <c r="C2983" s="292">
        <v>3463264</v>
      </c>
      <c r="D2983" s="292">
        <v>1118219</v>
      </c>
      <c r="E2983" s="292">
        <v>2381117</v>
      </c>
      <c r="F2983" s="292">
        <v>2511710</v>
      </c>
      <c r="G2983" s="292">
        <v>853964</v>
      </c>
      <c r="H2983" s="292">
        <v>23093234</v>
      </c>
    </row>
    <row r="2984" spans="1:8" x14ac:dyDescent="0.25">
      <c r="A2984" s="314" t="s">
        <v>812</v>
      </c>
      <c r="B2984" s="292">
        <v>17854279</v>
      </c>
      <c r="C2984" s="292">
        <v>3449698</v>
      </c>
      <c r="D2984" s="292">
        <v>958763</v>
      </c>
      <c r="E2984" s="292">
        <v>1999517</v>
      </c>
      <c r="F2984" s="292">
        <v>1867806</v>
      </c>
      <c r="G2984" s="292">
        <v>629904</v>
      </c>
      <c r="H2984" s="292">
        <v>26759967</v>
      </c>
    </row>
    <row r="2985" spans="1:8" x14ac:dyDescent="0.25">
      <c r="A2985" s="314" t="s">
        <v>489</v>
      </c>
      <c r="B2985" s="292">
        <v>17909678</v>
      </c>
      <c r="C2985" s="292">
        <v>3266837</v>
      </c>
      <c r="D2985" s="292">
        <v>902200</v>
      </c>
      <c r="E2985" s="292">
        <v>1642576</v>
      </c>
      <c r="F2985" s="292">
        <v>2217907</v>
      </c>
      <c r="G2985" s="292">
        <v>580576</v>
      </c>
      <c r="H2985" s="292">
        <v>26519774</v>
      </c>
    </row>
    <row r="2986" spans="1:8" x14ac:dyDescent="0.25">
      <c r="A2986" s="314" t="s">
        <v>490</v>
      </c>
      <c r="B2986" s="292">
        <v>18117996</v>
      </c>
      <c r="C2986" s="292">
        <v>2913207</v>
      </c>
      <c r="D2986" s="292">
        <v>698086</v>
      </c>
      <c r="E2986" s="292">
        <v>1809751</v>
      </c>
      <c r="F2986" s="292">
        <v>2096137</v>
      </c>
      <c r="G2986" s="292">
        <v>503083</v>
      </c>
      <c r="H2986" s="292">
        <v>26138260</v>
      </c>
    </row>
    <row r="2987" spans="1:8" x14ac:dyDescent="0.25">
      <c r="A2987" s="314" t="s">
        <v>493</v>
      </c>
      <c r="B2987" s="292">
        <v>20225661</v>
      </c>
      <c r="C2987" s="292">
        <v>2681348</v>
      </c>
      <c r="D2987" s="292">
        <v>762523</v>
      </c>
      <c r="E2987" s="292">
        <v>2324450</v>
      </c>
      <c r="F2987" s="292">
        <v>1808052</v>
      </c>
      <c r="G2987" s="292">
        <v>628066</v>
      </c>
      <c r="H2987" s="292">
        <v>28430100</v>
      </c>
    </row>
    <row r="2988" spans="1:8" x14ac:dyDescent="0.25">
      <c r="A2988" s="314" t="s">
        <v>813</v>
      </c>
      <c r="B2988" s="292">
        <v>18407852</v>
      </c>
      <c r="C2988" s="292">
        <v>3720700</v>
      </c>
      <c r="D2988" s="292">
        <v>1011141</v>
      </c>
      <c r="E2988" s="292">
        <v>2044404</v>
      </c>
      <c r="F2988" s="292">
        <v>1860501</v>
      </c>
      <c r="G2988" s="292">
        <v>716776</v>
      </c>
      <c r="H2988" s="292">
        <v>27761374</v>
      </c>
    </row>
    <row r="2989" spans="1:8" x14ac:dyDescent="0.25">
      <c r="A2989" s="314" t="s">
        <v>717</v>
      </c>
      <c r="B2989" s="292">
        <v>12671303</v>
      </c>
      <c r="C2989" s="292">
        <v>3735871</v>
      </c>
      <c r="D2989" s="292">
        <v>947952</v>
      </c>
      <c r="E2989" s="292">
        <v>2078340</v>
      </c>
      <c r="F2989" s="292">
        <v>2559989</v>
      </c>
      <c r="G2989" s="292">
        <v>539682</v>
      </c>
      <c r="H2989" s="292">
        <v>22533137</v>
      </c>
    </row>
    <row r="2990" spans="1:8" x14ac:dyDescent="0.25">
      <c r="A2990" s="267" t="s">
        <v>1118</v>
      </c>
      <c r="B2990" s="204">
        <f>SUM(B2971:B2989)</f>
        <v>300500143</v>
      </c>
      <c r="C2990" s="204">
        <f t="shared" ref="C2990:H2990" si="248">SUM(C2971:C2989)</f>
        <v>93198253</v>
      </c>
      <c r="D2990" s="204">
        <f t="shared" si="248"/>
        <v>20650144</v>
      </c>
      <c r="E2990" s="204">
        <f t="shared" si="248"/>
        <v>37780328</v>
      </c>
      <c r="F2990" s="204">
        <f t="shared" si="248"/>
        <v>53350955</v>
      </c>
      <c r="G2990" s="204">
        <f t="shared" si="248"/>
        <v>13102775</v>
      </c>
      <c r="H2990" s="204">
        <f t="shared" si="248"/>
        <v>518582598</v>
      </c>
    </row>
    <row r="2991" spans="1:8" x14ac:dyDescent="0.25">
      <c r="A2991" s="268" t="s">
        <v>1119</v>
      </c>
      <c r="B2991" s="194">
        <f>B2990/19</f>
        <v>15815797</v>
      </c>
      <c r="C2991" s="194">
        <f t="shared" ref="C2991:H2991" si="249">C2990/19</f>
        <v>4905171.2105263155</v>
      </c>
      <c r="D2991" s="194">
        <f t="shared" si="249"/>
        <v>1086849.6842105263</v>
      </c>
      <c r="E2991" s="194">
        <f t="shared" si="249"/>
        <v>1988438.3157894737</v>
      </c>
      <c r="F2991" s="194">
        <f t="shared" si="249"/>
        <v>2807945</v>
      </c>
      <c r="G2991" s="194">
        <f t="shared" si="249"/>
        <v>689619.73684210528</v>
      </c>
      <c r="H2991" s="194">
        <f t="shared" si="249"/>
        <v>27293820.947368421</v>
      </c>
    </row>
  </sheetData>
  <pageMargins left="0.25" right="0.25" top="0.75" bottom="0.75" header="0.3" footer="0.3"/>
  <pageSetup scale="44" fitToHeight="26" orientation="portrait" r:id="rId1"/>
  <rowBreaks count="30" manualBreakCount="30">
    <brk id="99" max="16383" man="1"/>
    <brk id="198" max="16383" man="1"/>
    <brk id="298" max="16383" man="1"/>
    <brk id="397" max="16383" man="1"/>
    <brk id="496" max="16383" man="1"/>
    <brk id="595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1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16383" man="1"/>
    <brk id="2748" max="16383" man="1"/>
    <brk id="2848" max="16383" man="1"/>
    <brk id="2944" max="16383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2018-02-01T16:39:30Z</cp:lastPrinted>
  <dcterms:created xsi:type="dcterms:W3CDTF">2009-07-31T18:38:38Z</dcterms:created>
  <dcterms:modified xsi:type="dcterms:W3CDTF">2018-03-02T05:41:24Z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