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6\11 November\"/>
    </mc:Choice>
  </mc:AlternateContent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RPC'!$A$1:$M$442</definedName>
    <definedName name="_xlnm.Print_Area" localSheetId="1">'Asset Class by Venue-ADV'!$A$1:$M$457</definedName>
    <definedName name="_xlnm.Print_Area" localSheetId="5">'Daily Volume'!$A$1:$H$2628</definedName>
    <definedName name="_xlnm.Print_Area" localSheetId="4">'OI by Asset Class'!$A$1:$M$86</definedName>
    <definedName name="_xlnm.Print_Titles" localSheetId="2">'Revised Volume and RPC, Old Fmt'!$4:$4</definedName>
  </definedNames>
  <calcPr calcId="171027"/>
</workbook>
</file>

<file path=xl/calcChain.xml><?xml version="1.0" encoding="utf-8"?>
<calcChain xmlns="http://schemas.openxmlformats.org/spreadsheetml/2006/main">
  <c r="H2628" i="9" l="1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H2606" i="9"/>
  <c r="G2628" i="9"/>
  <c r="F2628" i="9"/>
  <c r="E2628" i="9"/>
  <c r="D2628" i="9"/>
  <c r="C2628" i="9"/>
  <c r="B2628" i="9"/>
  <c r="G2627" i="9"/>
  <c r="F2627" i="9"/>
  <c r="E2627" i="9"/>
  <c r="D2627" i="9"/>
  <c r="C2627" i="9"/>
  <c r="B2627" i="9"/>
  <c r="H2602" i="9" l="1"/>
  <c r="C2602" i="9"/>
  <c r="D2602" i="9"/>
  <c r="E2602" i="9"/>
  <c r="F2602" i="9"/>
  <c r="G2602" i="9"/>
  <c r="B2602" i="9"/>
  <c r="H2581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580" i="9"/>
  <c r="C2601" i="9"/>
  <c r="D2601" i="9"/>
  <c r="E2601" i="9"/>
  <c r="H2601" i="9" s="1"/>
  <c r="F2601" i="9"/>
  <c r="G2601" i="9"/>
  <c r="B2601" i="9"/>
  <c r="B2576" i="9" l="1"/>
  <c r="D2576" i="9" l="1"/>
  <c r="E2576" i="9"/>
  <c r="F2576" i="9"/>
  <c r="G2576" i="9"/>
  <c r="H2576" i="9"/>
  <c r="C2576" i="9" l="1"/>
  <c r="H2575" i="9"/>
  <c r="C2575" i="9"/>
  <c r="D2575" i="9"/>
  <c r="E2575" i="9"/>
  <c r="F2575" i="9"/>
  <c r="G2575" i="9"/>
  <c r="B2575" i="9"/>
  <c r="C2550" i="9" l="1"/>
  <c r="D2550" i="9"/>
  <c r="E2550" i="9"/>
  <c r="F2550" i="9"/>
  <c r="G2550" i="9"/>
  <c r="H2550" i="9"/>
  <c r="B2550" i="9"/>
  <c r="B2549" i="9"/>
  <c r="C2549" i="9"/>
  <c r="D2549" i="9"/>
  <c r="E2549" i="9"/>
  <c r="F2549" i="9"/>
  <c r="G2549" i="9"/>
  <c r="H2549" i="9"/>
  <c r="G2524" i="9" l="1"/>
  <c r="G2525" i="9" s="1"/>
  <c r="H2524" i="9"/>
  <c r="H2525" i="9" s="1"/>
  <c r="B2525" i="9"/>
  <c r="C2524" i="9"/>
  <c r="C2525" i="9" s="1"/>
  <c r="D2524" i="9"/>
  <c r="D2525" i="9" s="1"/>
  <c r="E2524" i="9"/>
  <c r="E2525" i="9" s="1"/>
  <c r="F2524" i="9"/>
  <c r="F2525" i="9" s="1"/>
  <c r="B2524" i="9"/>
  <c r="G44" i="5"/>
  <c r="G38" i="5"/>
  <c r="G33" i="5"/>
  <c r="G32" i="5"/>
  <c r="G26" i="5"/>
  <c r="G27" i="5" s="1"/>
  <c r="G21" i="5"/>
  <c r="G20" i="5"/>
  <c r="G14" i="5"/>
  <c r="G15" i="5" s="1"/>
  <c r="G9" i="5"/>
  <c r="G8" i="5"/>
  <c r="C2502" i="9"/>
  <c r="E2502" i="9"/>
  <c r="G2502" i="9"/>
  <c r="B2502" i="9"/>
  <c r="C2501" i="9"/>
  <c r="D2501" i="9"/>
  <c r="D2502" i="9" s="1"/>
  <c r="E2501" i="9"/>
  <c r="F2501" i="9"/>
  <c r="F2502" i="9" s="1"/>
  <c r="G2501" i="9"/>
  <c r="H2501" i="9"/>
  <c r="H2502" i="9" s="1"/>
  <c r="B2501" i="9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38" i="5"/>
  <c r="C32" i="5"/>
  <c r="C26" i="5"/>
  <c r="C20" i="5"/>
  <c r="C14" i="5"/>
  <c r="C8" i="5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/>
  <c r="G2379" i="9"/>
  <c r="G2380" i="9"/>
  <c r="B2379" i="9"/>
  <c r="B2380" i="9"/>
  <c r="E2356" i="9"/>
  <c r="E2357" i="9"/>
  <c r="H2356" i="9"/>
  <c r="H2357" i="9"/>
  <c r="C2356" i="9"/>
  <c r="C2357" i="9"/>
  <c r="D2356" i="9"/>
  <c r="D2357" i="9"/>
  <c r="F2356" i="9"/>
  <c r="F2357" i="9"/>
  <c r="G2356" i="9"/>
  <c r="G2357" i="9"/>
  <c r="B2356" i="9"/>
  <c r="B2357" i="9"/>
  <c r="A2335" i="9" a="1"/>
  <c r="A2335" i="9" s="1"/>
  <c r="L67" i="5"/>
  <c r="L55" i="5"/>
  <c r="B2331" i="9"/>
  <c r="B2332" i="9"/>
  <c r="D2331" i="9"/>
  <c r="D2332" i="9" s="1"/>
  <c r="E2331" i="9"/>
  <c r="E2332" i="9"/>
  <c r="F2331" i="9"/>
  <c r="F2332" i="9" s="1"/>
  <c r="G2331" i="9"/>
  <c r="G2332" i="9"/>
  <c r="H2331" i="9"/>
  <c r="H2332" i="9" s="1"/>
  <c r="C2331" i="9"/>
  <c r="C2332" i="9"/>
  <c r="K85" i="5"/>
  <c r="K79" i="5"/>
  <c r="K73" i="5"/>
  <c r="K67" i="5"/>
  <c r="K61" i="5"/>
  <c r="K55" i="5"/>
  <c r="C2308" i="9"/>
  <c r="C2309" i="9"/>
  <c r="D2308" i="9"/>
  <c r="D2309" i="9" s="1"/>
  <c r="E2308" i="9"/>
  <c r="E2309" i="9"/>
  <c r="F2308" i="9"/>
  <c r="F2309" i="9" s="1"/>
  <c r="G2308" i="9"/>
  <c r="G2309" i="9"/>
  <c r="H2308" i="9"/>
  <c r="H2309" i="9" s="1"/>
  <c r="B2308" i="9"/>
  <c r="B2309" i="9"/>
  <c r="J85" i="5"/>
  <c r="J79" i="5"/>
  <c r="J73" i="5"/>
  <c r="J67" i="5"/>
  <c r="J61" i="5"/>
  <c r="J55" i="5"/>
  <c r="C2283" i="9"/>
  <c r="C2284" i="9"/>
  <c r="D2283" i="9"/>
  <c r="D2284" i="9" s="1"/>
  <c r="E2283" i="9"/>
  <c r="E2284" i="9"/>
  <c r="F2283" i="9"/>
  <c r="F2284" i="9" s="1"/>
  <c r="G2283" i="9"/>
  <c r="G2284" i="9"/>
  <c r="H2283" i="9"/>
  <c r="H2284" i="9" s="1"/>
  <c r="B2283" i="9"/>
  <c r="B2284" i="9"/>
  <c r="B2257" i="9"/>
  <c r="F2257" i="9"/>
  <c r="G2257" i="9"/>
  <c r="H2257" i="9"/>
  <c r="E2257" i="9"/>
  <c r="D2257" i="9"/>
  <c r="C2257" i="9"/>
  <c r="G91" i="5"/>
  <c r="G85" i="5"/>
  <c r="G79" i="5"/>
  <c r="G73" i="5"/>
  <c r="G74" i="5" s="1"/>
  <c r="G61" i="5"/>
  <c r="G55" i="5"/>
  <c r="C2208" i="9"/>
  <c r="C2209" i="9"/>
  <c r="D2208" i="9"/>
  <c r="D2209" i="9" s="1"/>
  <c r="E2208" i="9"/>
  <c r="E2209" i="9"/>
  <c r="F2208" i="9"/>
  <c r="F2209" i="9" s="1"/>
  <c r="G2208" i="9"/>
  <c r="G2209" i="9"/>
  <c r="H2208" i="9"/>
  <c r="H2209" i="9" s="1"/>
  <c r="B2208" i="9"/>
  <c r="B2209" i="9"/>
  <c r="F85" i="5"/>
  <c r="F73" i="5"/>
  <c r="F67" i="5"/>
  <c r="F61" i="5"/>
  <c r="C2183" i="9"/>
  <c r="C2184" i="9" s="1"/>
  <c r="D2183" i="9"/>
  <c r="D2184" i="9"/>
  <c r="E2183" i="9"/>
  <c r="E2184" i="9" s="1"/>
  <c r="F2183" i="9"/>
  <c r="F2184" i="9"/>
  <c r="G2183" i="9"/>
  <c r="G2184" i="9" s="1"/>
  <c r="H2183" i="9"/>
  <c r="H2184" i="9"/>
  <c r="B2183" i="9"/>
  <c r="B2184" i="9" s="1"/>
  <c r="C2158" i="9"/>
  <c r="C2159" i="9"/>
  <c r="D2158" i="9"/>
  <c r="D2159" i="9" s="1"/>
  <c r="E2158" i="9"/>
  <c r="E2159" i="9"/>
  <c r="F2158" i="9"/>
  <c r="F2159" i="9" s="1"/>
  <c r="G2158" i="9"/>
  <c r="G2159" i="9"/>
  <c r="H2158" i="9"/>
  <c r="H2159" i="9" s="1"/>
  <c r="B2158" i="9"/>
  <c r="B2159" i="9"/>
  <c r="B2133" i="9"/>
  <c r="B2134" i="9" s="1"/>
  <c r="D2133" i="9"/>
  <c r="D2134" i="9"/>
  <c r="E2133" i="9"/>
  <c r="E2134" i="9" s="1"/>
  <c r="F2133" i="9"/>
  <c r="F2134" i="9"/>
  <c r="G2133" i="9"/>
  <c r="G2134" i="9" s="1"/>
  <c r="H2133" i="9"/>
  <c r="H2134" i="9"/>
  <c r="C2133" i="9"/>
  <c r="C2134" i="9" s="1"/>
  <c r="C68" i="5"/>
  <c r="C2108" i="9"/>
  <c r="C2109" i="9"/>
  <c r="D2108" i="9"/>
  <c r="D2109" i="9"/>
  <c r="E2108" i="9"/>
  <c r="E2109" i="9"/>
  <c r="F2108" i="9"/>
  <c r="F2109" i="9"/>
  <c r="G2108" i="9"/>
  <c r="G2109" i="9"/>
  <c r="H2108" i="9"/>
  <c r="H2109" i="9"/>
  <c r="B2108" i="9"/>
  <c r="B2109" i="9"/>
  <c r="C2086" i="9"/>
  <c r="C2087" i="9"/>
  <c r="D2086" i="9"/>
  <c r="D2087" i="9"/>
  <c r="E2086" i="9"/>
  <c r="E2087" i="9"/>
  <c r="F2086" i="9"/>
  <c r="F2087" i="9"/>
  <c r="G2086" i="9"/>
  <c r="G2087" i="9"/>
  <c r="H2086" i="9"/>
  <c r="H2087" i="9"/>
  <c r="B2086" i="9"/>
  <c r="B2087" i="9"/>
  <c r="C2062" i="9"/>
  <c r="C2063" i="9"/>
  <c r="D2062" i="9"/>
  <c r="D2063" i="9"/>
  <c r="E2062" i="9"/>
  <c r="E2063" i="9"/>
  <c r="F2062" i="9"/>
  <c r="F2063" i="9"/>
  <c r="G2062" i="9"/>
  <c r="G2063" i="9"/>
  <c r="H2062" i="9"/>
  <c r="H2063" i="9"/>
  <c r="B2062" i="9"/>
  <c r="B2063" i="9"/>
  <c r="C2037" i="9"/>
  <c r="C2038" i="9"/>
  <c r="D2037" i="9"/>
  <c r="D2038" i="9"/>
  <c r="E2037" i="9"/>
  <c r="E2038" i="9"/>
  <c r="F2037" i="9"/>
  <c r="F2038" i="9"/>
  <c r="G2037" i="9"/>
  <c r="G2038" i="9"/>
  <c r="H2037" i="9"/>
  <c r="H2038" i="9"/>
  <c r="B2037" i="9"/>
  <c r="B2038" i="9"/>
  <c r="C2015" i="9"/>
  <c r="C2016" i="9"/>
  <c r="D2015" i="9"/>
  <c r="D2016" i="9"/>
  <c r="E2015" i="9"/>
  <c r="E2016" i="9"/>
  <c r="F2015" i="9"/>
  <c r="F2016" i="9"/>
  <c r="G2015" i="9"/>
  <c r="G2016" i="9"/>
  <c r="H2015" i="9"/>
  <c r="H2016" i="9"/>
  <c r="B2015" i="9"/>
  <c r="B2016" i="9"/>
  <c r="J111" i="5"/>
  <c r="C1989" i="9"/>
  <c r="C1990" i="9"/>
  <c r="D1989" i="9"/>
  <c r="D1990" i="9" s="1"/>
  <c r="E1989" i="9"/>
  <c r="E1990" i="9"/>
  <c r="F1989" i="9"/>
  <c r="F1990" i="9" s="1"/>
  <c r="G1989" i="9"/>
  <c r="G1990" i="9"/>
  <c r="H1989" i="9"/>
  <c r="H1990" i="9" s="1"/>
  <c r="B1989" i="9"/>
  <c r="B1990" i="9"/>
  <c r="C1940" i="9"/>
  <c r="C1941" i="9" s="1"/>
  <c r="D1940" i="9"/>
  <c r="D1941" i="9"/>
  <c r="E1940" i="9"/>
  <c r="E1941" i="9" s="1"/>
  <c r="F1940" i="9"/>
  <c r="F1941" i="9"/>
  <c r="G1940" i="9"/>
  <c r="G1941" i="9" s="1"/>
  <c r="H1940" i="9"/>
  <c r="H1941" i="9"/>
  <c r="B1940" i="9"/>
  <c r="B1941" i="9" s="1"/>
  <c r="C1915" i="9"/>
  <c r="C1916" i="9"/>
  <c r="D1915" i="9"/>
  <c r="D1916" i="9" s="1"/>
  <c r="E1915" i="9"/>
  <c r="E1916" i="9"/>
  <c r="F1915" i="9"/>
  <c r="F1916" i="9" s="1"/>
  <c r="G1915" i="9"/>
  <c r="G1916" i="9"/>
  <c r="H1915" i="9"/>
  <c r="H1916" i="9" s="1"/>
  <c r="B1915" i="9"/>
  <c r="B1916" i="9"/>
  <c r="F111" i="5"/>
  <c r="C1891" i="9"/>
  <c r="C1892" i="9"/>
  <c r="D1891" i="9"/>
  <c r="D1892" i="9"/>
  <c r="E1891" i="9"/>
  <c r="E1892" i="9"/>
  <c r="F1891" i="9"/>
  <c r="F1892" i="9"/>
  <c r="G1891" i="9"/>
  <c r="G1892" i="9"/>
  <c r="H1891" i="9"/>
  <c r="H1892" i="9"/>
  <c r="B1891" i="9"/>
  <c r="B1892" i="9"/>
  <c r="E132" i="5"/>
  <c r="C1865" i="9"/>
  <c r="C1866" i="9" s="1"/>
  <c r="D1865" i="9"/>
  <c r="D1866" i="9"/>
  <c r="E1865" i="9"/>
  <c r="E1866" i="9" s="1"/>
  <c r="F1865" i="9"/>
  <c r="F1866" i="9"/>
  <c r="G1865" i="9"/>
  <c r="G1866" i="9" s="1"/>
  <c r="H1865" i="9"/>
  <c r="H1866" i="9"/>
  <c r="B1865" i="9"/>
  <c r="B1866" i="9" s="1"/>
  <c r="C1841" i="9"/>
  <c r="C1842" i="9"/>
  <c r="D1841" i="9"/>
  <c r="D1842" i="9" s="1"/>
  <c r="E1841" i="9"/>
  <c r="E1842" i="9"/>
  <c r="F1841" i="9"/>
  <c r="F1842" i="9" s="1"/>
  <c r="G1841" i="9"/>
  <c r="G1842" i="9"/>
  <c r="H1841" i="9"/>
  <c r="H1842" i="9" s="1"/>
  <c r="B1841" i="9"/>
  <c r="B1842" i="9"/>
  <c r="C1817" i="9"/>
  <c r="C1818" i="9" s="1"/>
  <c r="D1817" i="9"/>
  <c r="D1818" i="9"/>
  <c r="E1817" i="9"/>
  <c r="E1818" i="9" s="1"/>
  <c r="F1817" i="9"/>
  <c r="F1818" i="9"/>
  <c r="G1817" i="9"/>
  <c r="G1818" i="9" s="1"/>
  <c r="H1817" i="9"/>
  <c r="H1818" i="9"/>
  <c r="B1817" i="9"/>
  <c r="B1818" i="9" s="1"/>
  <c r="B118" i="5"/>
  <c r="C1795" i="9"/>
  <c r="C1796" i="9"/>
  <c r="D1795" i="9"/>
  <c r="D1796" i="9"/>
  <c r="E1795" i="9"/>
  <c r="E1796" i="9"/>
  <c r="F1795" i="9"/>
  <c r="F1796" i="9"/>
  <c r="G1795" i="9"/>
  <c r="G1796" i="9"/>
  <c r="H1795" i="9"/>
  <c r="H1796" i="9"/>
  <c r="B1795" i="9"/>
  <c r="B1796" i="9"/>
  <c r="C1746" i="9"/>
  <c r="C1747" i="9"/>
  <c r="D1746" i="9"/>
  <c r="D1747" i="9"/>
  <c r="E1746" i="9"/>
  <c r="E1747" i="9"/>
  <c r="F1746" i="9"/>
  <c r="F1747" i="9"/>
  <c r="G1746" i="9"/>
  <c r="G1747" i="9"/>
  <c r="H1746" i="9"/>
  <c r="H1747" i="9"/>
  <c r="B1746" i="9"/>
  <c r="B1747" i="9"/>
  <c r="C1723" i="9"/>
  <c r="C1724" i="9"/>
  <c r="D1723" i="9"/>
  <c r="D1724" i="9"/>
  <c r="E1723" i="9"/>
  <c r="E1724" i="9"/>
  <c r="F1723" i="9"/>
  <c r="F1724" i="9"/>
  <c r="G1723" i="9"/>
  <c r="G1724" i="9"/>
  <c r="H1723" i="9"/>
  <c r="H1724" i="9"/>
  <c r="B1723" i="9"/>
  <c r="B1724" i="9"/>
  <c r="C1697" i="9"/>
  <c r="C1698" i="9"/>
  <c r="D1697" i="9"/>
  <c r="D1698" i="9"/>
  <c r="E1697" i="9"/>
  <c r="E1698" i="9"/>
  <c r="F1697" i="9"/>
  <c r="F1698" i="9"/>
  <c r="G1697" i="9"/>
  <c r="G1698" i="9"/>
  <c r="H1697" i="9"/>
  <c r="H1698" i="9"/>
  <c r="B1697" i="9"/>
  <c r="B1698" i="9"/>
  <c r="C1671" i="9"/>
  <c r="C1672" i="9"/>
  <c r="D1671" i="9"/>
  <c r="D1672" i="9"/>
  <c r="E1671" i="9"/>
  <c r="E1672" i="9"/>
  <c r="F1671" i="9"/>
  <c r="F1672" i="9"/>
  <c r="G1671" i="9"/>
  <c r="G1672" i="9"/>
  <c r="H1671" i="9"/>
  <c r="H1672" i="9"/>
  <c r="B1671" i="9"/>
  <c r="B1672" i="9"/>
  <c r="C1646" i="9"/>
  <c r="C1647" i="9"/>
  <c r="D1646" i="9"/>
  <c r="D1647" i="9"/>
  <c r="E1646" i="9"/>
  <c r="E1647" i="9"/>
  <c r="F1646" i="9"/>
  <c r="F1647" i="9"/>
  <c r="G1646" i="9"/>
  <c r="G1647" i="9"/>
  <c r="H1646" i="9"/>
  <c r="H1647" i="9"/>
  <c r="B1646" i="9"/>
  <c r="B1647" i="9"/>
  <c r="C1598" i="9"/>
  <c r="C1599" i="9"/>
  <c r="D1598" i="9"/>
  <c r="D1599" i="9"/>
  <c r="E1598" i="9"/>
  <c r="E1599" i="9"/>
  <c r="F1598" i="9"/>
  <c r="F1599" i="9"/>
  <c r="G1598" i="9"/>
  <c r="G1599" i="9"/>
  <c r="H1598" i="9"/>
  <c r="H1599" i="9"/>
  <c r="B1598" i="9"/>
  <c r="B1599" i="9"/>
  <c r="C1572" i="9"/>
  <c r="C1573" i="9"/>
  <c r="D1572" i="9"/>
  <c r="D1573" i="9"/>
  <c r="E1572" i="9"/>
  <c r="E1573" i="9"/>
  <c r="F1572" i="9"/>
  <c r="F1573" i="9"/>
  <c r="G1572" i="9"/>
  <c r="G1573" i="9"/>
  <c r="H1572" i="9"/>
  <c r="H1573" i="9"/>
  <c r="B1572" i="9"/>
  <c r="B1573" i="9"/>
  <c r="C1524" i="9"/>
  <c r="C1525" i="9"/>
  <c r="D1524" i="9"/>
  <c r="D1525" i="9"/>
  <c r="E1524" i="9"/>
  <c r="E1525" i="9"/>
  <c r="F1524" i="9"/>
  <c r="F1525" i="9"/>
  <c r="G1524" i="9"/>
  <c r="G1525" i="9"/>
  <c r="H1524" i="9"/>
  <c r="H1525" i="9"/>
  <c r="B1524" i="9"/>
  <c r="B1525" i="9"/>
  <c r="C1502" i="9"/>
  <c r="C1503" i="9"/>
  <c r="D1502" i="9"/>
  <c r="D1503" i="9"/>
  <c r="E1502" i="9"/>
  <c r="E1503" i="9"/>
  <c r="F1502" i="9"/>
  <c r="F1503" i="9"/>
  <c r="G1502" i="9"/>
  <c r="G1503" i="9"/>
  <c r="H1502" i="9"/>
  <c r="H1503" i="9"/>
  <c r="B1502" i="9"/>
  <c r="B1503" i="9"/>
  <c r="C1477" i="9"/>
  <c r="C1478" i="9"/>
  <c r="D1477" i="9"/>
  <c r="D1478" i="9" s="1"/>
  <c r="E1477" i="9"/>
  <c r="E1478" i="9"/>
  <c r="F1477" i="9"/>
  <c r="F1478" i="9" s="1"/>
  <c r="G1477" i="9"/>
  <c r="G1478" i="9"/>
  <c r="H1477" i="9"/>
  <c r="H1478" i="9" s="1"/>
  <c r="B1477" i="9"/>
  <c r="B1478" i="9"/>
  <c r="C1454" i="9"/>
  <c r="C1455" i="9" s="1"/>
  <c r="D1454" i="9"/>
  <c r="D1455" i="9"/>
  <c r="E1454" i="9"/>
  <c r="E1455" i="9" s="1"/>
  <c r="F1454" i="9"/>
  <c r="F1455" i="9"/>
  <c r="G1454" i="9"/>
  <c r="G1455" i="9" s="1"/>
  <c r="H1454" i="9"/>
  <c r="H1455" i="9"/>
  <c r="B1454" i="9"/>
  <c r="B1455" i="9" s="1"/>
  <c r="C1430" i="9"/>
  <c r="C1431" i="9"/>
  <c r="D1430" i="9"/>
  <c r="D1431" i="9" s="1"/>
  <c r="E1430" i="9"/>
  <c r="E1431" i="9"/>
  <c r="F1430" i="9"/>
  <c r="F1431" i="9" s="1"/>
  <c r="G1430" i="9"/>
  <c r="G1431" i="9"/>
  <c r="H1430" i="9"/>
  <c r="H1431" i="9" s="1"/>
  <c r="B1430" i="9"/>
  <c r="B1431" i="9"/>
  <c r="C1404" i="9"/>
  <c r="C1405" i="9" s="1"/>
  <c r="D1404" i="9"/>
  <c r="D1405" i="9"/>
  <c r="E1404" i="9"/>
  <c r="E1405" i="9" s="1"/>
  <c r="F1404" i="9"/>
  <c r="F1405" i="9"/>
  <c r="G1404" i="9"/>
  <c r="G1405" i="9" s="1"/>
  <c r="H1404" i="9"/>
  <c r="H1405" i="9"/>
  <c r="B1404" i="9"/>
  <c r="B1405" i="9" s="1"/>
  <c r="C1381" i="9"/>
  <c r="C1382" i="9"/>
  <c r="D1381" i="9"/>
  <c r="D1382" i="9" s="1"/>
  <c r="E1381" i="9"/>
  <c r="E1382" i="9"/>
  <c r="F1381" i="9"/>
  <c r="F1382" i="9" s="1"/>
  <c r="G1381" i="9"/>
  <c r="G1382" i="9"/>
  <c r="H1381" i="9"/>
  <c r="H1382" i="9" s="1"/>
  <c r="B1381" i="9"/>
  <c r="B1382" i="9"/>
  <c r="C1355" i="9"/>
  <c r="C1356" i="9" s="1"/>
  <c r="D1355" i="9"/>
  <c r="D1356" i="9"/>
  <c r="E1355" i="9"/>
  <c r="E1356" i="9" s="1"/>
  <c r="F1355" i="9"/>
  <c r="F1356" i="9"/>
  <c r="G1355" i="9"/>
  <c r="G1356" i="9" s="1"/>
  <c r="H1355" i="9"/>
  <c r="H1356" i="9"/>
  <c r="B1355" i="9"/>
  <c r="B1356" i="9" s="1"/>
  <c r="C1331" i="9"/>
  <c r="C1332" i="9"/>
  <c r="D1331" i="9"/>
  <c r="D1332" i="9" s="1"/>
  <c r="E1331" i="9"/>
  <c r="E1332" i="9"/>
  <c r="F1331" i="9"/>
  <c r="F1332" i="9" s="1"/>
  <c r="G1331" i="9"/>
  <c r="G1332" i="9"/>
  <c r="H1331" i="9"/>
  <c r="H1332" i="9" s="1"/>
  <c r="B1331" i="9"/>
  <c r="B1332" i="9"/>
  <c r="C1307" i="9"/>
  <c r="C1308" i="9" s="1"/>
  <c r="D1307" i="9"/>
  <c r="D1308" i="9"/>
  <c r="E1307" i="9"/>
  <c r="E1308" i="9" s="1"/>
  <c r="F1307" i="9"/>
  <c r="F1308" i="9"/>
  <c r="G1307" i="9"/>
  <c r="G1308" i="9" s="1"/>
  <c r="H1307" i="9"/>
  <c r="H1308" i="9"/>
  <c r="B1307" i="9"/>
  <c r="B1308" i="9" s="1"/>
  <c r="C1279" i="9"/>
  <c r="C1280" i="9"/>
  <c r="D1279" i="9"/>
  <c r="D1280" i="9" s="1"/>
  <c r="E1279" i="9"/>
  <c r="E1280" i="9"/>
  <c r="F1279" i="9"/>
  <c r="F1280" i="9" s="1"/>
  <c r="G1279" i="9"/>
  <c r="G1280" i="9"/>
  <c r="H1279" i="9"/>
  <c r="H1280" i="9" s="1"/>
  <c r="B1279" i="9"/>
  <c r="B1280" i="9"/>
  <c r="C1255" i="9"/>
  <c r="C1256" i="9" s="1"/>
  <c r="D1255" i="9"/>
  <c r="D1256" i="9"/>
  <c r="E1255" i="9"/>
  <c r="E1256" i="9" s="1"/>
  <c r="F1255" i="9"/>
  <c r="F1256" i="9"/>
  <c r="G1255" i="9"/>
  <c r="G1256" i="9" s="1"/>
  <c r="H1255" i="9"/>
  <c r="H1256" i="9"/>
  <c r="B1255" i="9"/>
  <c r="B1256" i="9" s="1"/>
  <c r="C1230" i="9"/>
  <c r="C1231" i="9"/>
  <c r="D1230" i="9"/>
  <c r="D1231" i="9" s="1"/>
  <c r="E1230" i="9"/>
  <c r="E1231" i="9"/>
  <c r="F1230" i="9"/>
  <c r="F1231" i="9" s="1"/>
  <c r="G1230" i="9"/>
  <c r="G1231" i="9"/>
  <c r="H1230" i="9"/>
  <c r="H1231" i="9" s="1"/>
  <c r="B1230" i="9"/>
  <c r="B1231" i="9"/>
  <c r="C1207" i="9"/>
  <c r="C1208" i="9" s="1"/>
  <c r="D1207" i="9"/>
  <c r="D1208" i="9"/>
  <c r="E1207" i="9"/>
  <c r="E1208" i="9" s="1"/>
  <c r="F1207" i="9"/>
  <c r="F1208" i="9"/>
  <c r="G1207" i="9"/>
  <c r="G1208" i="9" s="1"/>
  <c r="H1207" i="9"/>
  <c r="H1208" i="9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/>
  <c r="H1182" i="9"/>
  <c r="H1183" i="9" s="1"/>
  <c r="B1182" i="9"/>
  <c r="B1183" i="9"/>
  <c r="M56" i="7"/>
  <c r="C1158" i="9"/>
  <c r="C1159" i="9"/>
  <c r="D1158" i="9"/>
  <c r="D1159" i="9" s="1"/>
  <c r="E1158" i="9"/>
  <c r="E1159" i="9"/>
  <c r="F1158" i="9"/>
  <c r="F1159" i="9" s="1"/>
  <c r="G1158" i="9"/>
  <c r="G1159" i="9"/>
  <c r="H1158" i="9"/>
  <c r="H1159" i="9" s="1"/>
  <c r="B1158" i="9"/>
  <c r="B1159" i="9"/>
  <c r="C1134" i="9"/>
  <c r="C1135" i="9" s="1"/>
  <c r="D1134" i="9"/>
  <c r="D1135" i="9"/>
  <c r="E1134" i="9"/>
  <c r="E1135" i="9" s="1"/>
  <c r="F1134" i="9"/>
  <c r="F1135" i="9"/>
  <c r="G1134" i="9"/>
  <c r="G1135" i="9" s="1"/>
  <c r="H1134" i="9"/>
  <c r="H1135" i="9"/>
  <c r="B1134" i="9"/>
  <c r="B1135" i="9" s="1"/>
  <c r="K56" i="7"/>
  <c r="C1110" i="9"/>
  <c r="C1111" i="9" s="1"/>
  <c r="D1110" i="9"/>
  <c r="D1111" i="9" s="1"/>
  <c r="E1110" i="9"/>
  <c r="E1111" i="9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/>
  <c r="E1085" i="9"/>
  <c r="E1086" i="9" s="1"/>
  <c r="F1085" i="9"/>
  <c r="F1086" i="9"/>
  <c r="G1085" i="9"/>
  <c r="G1086" i="9" s="1"/>
  <c r="H1085" i="9"/>
  <c r="H1086" i="9"/>
  <c r="B1085" i="9"/>
  <c r="B1086" i="9" s="1"/>
  <c r="C1059" i="9"/>
  <c r="C1060" i="9"/>
  <c r="D1059" i="9"/>
  <c r="D1060" i="9" s="1"/>
  <c r="E1059" i="9"/>
  <c r="E1060" i="9"/>
  <c r="F1059" i="9"/>
  <c r="F1060" i="9" s="1"/>
  <c r="G1059" i="9"/>
  <c r="G1060" i="9"/>
  <c r="H1059" i="9"/>
  <c r="H1060" i="9" s="1"/>
  <c r="B1059" i="9"/>
  <c r="B1060" i="9"/>
  <c r="C1036" i="9"/>
  <c r="C1037" i="9" s="1"/>
  <c r="D1036" i="9"/>
  <c r="D1037" i="9"/>
  <c r="E1036" i="9"/>
  <c r="E1037" i="9" s="1"/>
  <c r="F1036" i="9"/>
  <c r="F1037" i="9"/>
  <c r="G1036" i="9"/>
  <c r="G1037" i="9" s="1"/>
  <c r="H1036" i="9"/>
  <c r="H1037" i="9"/>
  <c r="B1036" i="9"/>
  <c r="B1037" i="9" s="1"/>
  <c r="H1011" i="9"/>
  <c r="H1012" i="9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 s="1"/>
  <c r="E986" i="9"/>
  <c r="E987" i="9"/>
  <c r="F986" i="9"/>
  <c r="F987" i="9" s="1"/>
  <c r="G986" i="9"/>
  <c r="G987" i="9"/>
  <c r="B986" i="9"/>
  <c r="B987" i="9" s="1"/>
  <c r="C963" i="9"/>
  <c r="C964" i="9"/>
  <c r="D963" i="9"/>
  <c r="D964" i="9" s="1"/>
  <c r="E963" i="9"/>
  <c r="E964" i="9"/>
  <c r="F963" i="9"/>
  <c r="F964" i="9" s="1"/>
  <c r="G963" i="9"/>
  <c r="G964" i="9"/>
  <c r="H963" i="9"/>
  <c r="H964" i="9" s="1"/>
  <c r="B963" i="9"/>
  <c r="B964" i="9"/>
  <c r="B937" i="9"/>
  <c r="B938" i="9" s="1"/>
  <c r="C937" i="9"/>
  <c r="C938" i="9"/>
  <c r="D937" i="9"/>
  <c r="D938" i="9" s="1"/>
  <c r="E937" i="9"/>
  <c r="F937" i="9"/>
  <c r="F938" i="9"/>
  <c r="G937" i="9"/>
  <c r="G938" i="9" s="1"/>
  <c r="H937" i="9"/>
  <c r="H938" i="9"/>
  <c r="E938" i="9"/>
  <c r="H915" i="9"/>
  <c r="G915" i="9"/>
  <c r="F915" i="9"/>
  <c r="E915" i="9"/>
  <c r="D915" i="9"/>
  <c r="C915" i="9"/>
  <c r="B915" i="9"/>
  <c r="C889" i="9"/>
  <c r="C890" i="9" s="1"/>
  <c r="D889" i="9"/>
  <c r="D890" i="9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/>
  <c r="D864" i="9"/>
  <c r="D865" i="9" s="1"/>
  <c r="E864" i="9"/>
  <c r="E865" i="9"/>
  <c r="F864" i="9"/>
  <c r="F865" i="9" s="1"/>
  <c r="G864" i="9"/>
  <c r="G865" i="9" s="1"/>
  <c r="H864" i="9"/>
  <c r="H865" i="9"/>
  <c r="B864" i="9"/>
  <c r="B865" i="9" s="1"/>
  <c r="K328" i="2"/>
  <c r="C840" i="9"/>
  <c r="D840" i="9"/>
  <c r="E840" i="9"/>
  <c r="F840" i="9"/>
  <c r="G840" i="9"/>
  <c r="H840" i="9"/>
  <c r="B840" i="9"/>
  <c r="K76" i="7"/>
  <c r="J76" i="7"/>
  <c r="I76" i="7"/>
  <c r="H76" i="7"/>
  <c r="G76" i="7"/>
  <c r="F76" i="7"/>
  <c r="E76" i="7"/>
  <c r="D76" i="7"/>
  <c r="C76" i="7"/>
  <c r="B76" i="7"/>
  <c r="M86" i="7"/>
  <c r="L86" i="7"/>
  <c r="K86" i="7"/>
  <c r="J86" i="7"/>
  <c r="I86" i="7"/>
  <c r="H86" i="7"/>
  <c r="G86" i="7"/>
  <c r="F86" i="7"/>
  <c r="E86" i="7"/>
  <c r="D86" i="7"/>
  <c r="C86" i="7"/>
  <c r="B86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90" i="9" s="1"/>
  <c r="H791" i="9" s="1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/>
  <c r="G666" i="9"/>
  <c r="G667" i="9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48" i="9" s="1"/>
  <c r="H149" i="9" s="1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71" i="9" s="1"/>
  <c r="H272" i="9" s="1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95" i="9" s="1"/>
  <c r="H396" i="9" s="1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/>
  <c r="C446" i="9"/>
  <c r="C447" i="9"/>
  <c r="D446" i="9"/>
  <c r="D447" i="9"/>
  <c r="E446" i="9"/>
  <c r="E447" i="9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/>
  <c r="C471" i="9"/>
  <c r="C472" i="9"/>
  <c r="D471" i="9"/>
  <c r="D472" i="9"/>
  <c r="E471" i="9"/>
  <c r="E472" i="9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/>
  <c r="C520" i="9"/>
  <c r="C521" i="9"/>
  <c r="D520" i="9"/>
  <c r="D521" i="9"/>
  <c r="E520" i="9"/>
  <c r="E521" i="9"/>
  <c r="F520" i="9"/>
  <c r="F521" i="9"/>
  <c r="G520" i="9"/>
  <c r="G521" i="9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30" i="3" s="1"/>
  <c r="O116" i="3"/>
  <c r="P114" i="3"/>
  <c r="Q112" i="3"/>
  <c r="Q113" i="3" s="1"/>
  <c r="Q114" i="3" s="1"/>
  <c r="N101" i="3"/>
  <c r="M101" i="3"/>
  <c r="L101" i="3"/>
  <c r="K101" i="3"/>
  <c r="J101" i="3"/>
  <c r="I101" i="3"/>
  <c r="H101" i="3"/>
  <c r="G101" i="3"/>
  <c r="G108" i="3" s="1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E109" i="3" s="1"/>
  <c r="D98" i="3"/>
  <c r="D102" i="3" s="1"/>
  <c r="C98" i="3"/>
  <c r="C102" i="3" s="1"/>
  <c r="B98" i="3"/>
  <c r="B102" i="3" s="1"/>
  <c r="N94" i="3"/>
  <c r="N108" i="3" s="1"/>
  <c r="M94" i="3"/>
  <c r="L94" i="3"/>
  <c r="L119" i="3"/>
  <c r="L108" i="3"/>
  <c r="K94" i="3"/>
  <c r="J94" i="3"/>
  <c r="J108" i="3"/>
  <c r="I94" i="3"/>
  <c r="H94" i="3"/>
  <c r="H108" i="3" s="1"/>
  <c r="G94" i="3"/>
  <c r="F94" i="3"/>
  <c r="F108" i="3"/>
  <c r="E94" i="3"/>
  <c r="D94" i="3"/>
  <c r="D108" i="3" s="1"/>
  <c r="C94" i="3"/>
  <c r="C119" i="3" s="1"/>
  <c r="B94" i="3"/>
  <c r="B108" i="3"/>
  <c r="N93" i="3"/>
  <c r="N107" i="3"/>
  <c r="N112" i="3" s="1"/>
  <c r="M93" i="3"/>
  <c r="M107" i="3" s="1"/>
  <c r="M113" i="3" s="1"/>
  <c r="L93" i="3"/>
  <c r="K93" i="3"/>
  <c r="K107" i="3" s="1"/>
  <c r="K112" i="3" s="1"/>
  <c r="J93" i="3"/>
  <c r="J107" i="3"/>
  <c r="I93" i="3"/>
  <c r="I107" i="3"/>
  <c r="I112" i="3" s="1"/>
  <c r="H93" i="3"/>
  <c r="H107" i="3" s="1"/>
  <c r="O107" i="3" s="1"/>
  <c r="G93" i="3"/>
  <c r="G107" i="3" s="1"/>
  <c r="F93" i="3"/>
  <c r="F107" i="3"/>
  <c r="F113" i="3" s="1"/>
  <c r="E93" i="3"/>
  <c r="E107" i="3"/>
  <c r="E112" i="3" s="1"/>
  <c r="D93" i="3"/>
  <c r="D107" i="3" s="1"/>
  <c r="C93" i="3"/>
  <c r="C107" i="3" s="1"/>
  <c r="C112" i="3"/>
  <c r="C114" i="3" s="1"/>
  <c r="B93" i="3"/>
  <c r="B107" i="3"/>
  <c r="N92" i="3"/>
  <c r="N106" i="3"/>
  <c r="M92" i="3"/>
  <c r="L92" i="3"/>
  <c r="L106" i="3"/>
  <c r="K92" i="3"/>
  <c r="K106" i="3"/>
  <c r="J92" i="3"/>
  <c r="J118" i="3"/>
  <c r="J106" i="3"/>
  <c r="I92" i="3"/>
  <c r="I106" i="3"/>
  <c r="H92" i="3"/>
  <c r="H106" i="3"/>
  <c r="O106" i="3" s="1"/>
  <c r="G92" i="3"/>
  <c r="G106" i="3" s="1"/>
  <c r="F92" i="3"/>
  <c r="F106" i="3" s="1"/>
  <c r="F118" i="3"/>
  <c r="E92" i="3"/>
  <c r="D92" i="3"/>
  <c r="D106" i="3"/>
  <c r="C92" i="3"/>
  <c r="C106" i="3"/>
  <c r="B92" i="3"/>
  <c r="B118" i="3" s="1"/>
  <c r="B106" i="3"/>
  <c r="N91" i="3"/>
  <c r="N117" i="3"/>
  <c r="M91" i="3"/>
  <c r="M105" i="3"/>
  <c r="L91" i="3"/>
  <c r="L105" i="3"/>
  <c r="K91" i="3"/>
  <c r="K105" i="3"/>
  <c r="J91" i="3"/>
  <c r="J117" i="3" s="1"/>
  <c r="J120" i="3" s="1"/>
  <c r="J105" i="3"/>
  <c r="I91" i="3"/>
  <c r="H91" i="3"/>
  <c r="H105" i="3"/>
  <c r="O105" i="3" s="1"/>
  <c r="G91" i="3"/>
  <c r="G105" i="3" s="1"/>
  <c r="F91" i="3"/>
  <c r="E91" i="3"/>
  <c r="D91" i="3"/>
  <c r="D105" i="3" s="1"/>
  <c r="C91" i="3"/>
  <c r="C117" i="3" s="1"/>
  <c r="C120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J64" i="3" s="1"/>
  <c r="I63" i="3"/>
  <c r="I85" i="3"/>
  <c r="H63" i="3"/>
  <c r="G63" i="3"/>
  <c r="G85" i="3" s="1"/>
  <c r="F63" i="3"/>
  <c r="E63" i="3"/>
  <c r="E85" i="3"/>
  <c r="D63" i="3"/>
  <c r="C63" i="3"/>
  <c r="B63" i="3"/>
  <c r="B64" i="3" s="1"/>
  <c r="N56" i="3"/>
  <c r="M56" i="3"/>
  <c r="M64" i="3" s="1"/>
  <c r="L56" i="3"/>
  <c r="L64" i="3" s="1"/>
  <c r="K56" i="3"/>
  <c r="J56" i="3"/>
  <c r="I56" i="3"/>
  <c r="I64" i="3" s="1"/>
  <c r="H56" i="3"/>
  <c r="H64" i="3" s="1"/>
  <c r="G56" i="3"/>
  <c r="F56" i="3"/>
  <c r="E56" i="3"/>
  <c r="E64" i="3" s="1"/>
  <c r="D56" i="3"/>
  <c r="D64" i="3" s="1"/>
  <c r="C56" i="3"/>
  <c r="B56" i="3"/>
  <c r="N32" i="3"/>
  <c r="M32" i="3"/>
  <c r="M33" i="3" s="1"/>
  <c r="L32" i="3"/>
  <c r="L33" i="3" s="1"/>
  <c r="K32" i="3"/>
  <c r="K33" i="3"/>
  <c r="J32" i="3"/>
  <c r="I32" i="3"/>
  <c r="I33" i="3" s="1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J33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 s="1"/>
  <c r="M9" i="3"/>
  <c r="M17" i="3" s="1"/>
  <c r="L9" i="3"/>
  <c r="L17" i="3" s="1"/>
  <c r="K9" i="3"/>
  <c r="K17" i="3" s="1"/>
  <c r="J9" i="3"/>
  <c r="J17" i="3" s="1"/>
  <c r="I9" i="3"/>
  <c r="I17" i="3" s="1"/>
  <c r="H9" i="3"/>
  <c r="H17" i="3" s="1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E117" i="3"/>
  <c r="E120" i="3" s="1"/>
  <c r="G117" i="3"/>
  <c r="I117" i="3"/>
  <c r="I120" i="3" s="1"/>
  <c r="I95" i="3"/>
  <c r="I109" i="3"/>
  <c r="K117" i="3"/>
  <c r="K95" i="3"/>
  <c r="K109" i="3" s="1"/>
  <c r="M117" i="3"/>
  <c r="M95" i="3"/>
  <c r="M109" i="3" s="1"/>
  <c r="N118" i="3"/>
  <c r="C118" i="3"/>
  <c r="E118" i="3"/>
  <c r="G118" i="3"/>
  <c r="I118" i="3"/>
  <c r="K118" i="3"/>
  <c r="K120" i="3" s="1"/>
  <c r="M118" i="3"/>
  <c r="B119" i="3"/>
  <c r="D119" i="3"/>
  <c r="F119" i="3"/>
  <c r="H119" i="3"/>
  <c r="O119" i="3" s="1"/>
  <c r="P132" i="3" s="1"/>
  <c r="J119" i="3"/>
  <c r="D85" i="3"/>
  <c r="H85" i="3"/>
  <c r="L85" i="3"/>
  <c r="E95" i="3"/>
  <c r="B85" i="3"/>
  <c r="F85" i="3"/>
  <c r="J85" i="3"/>
  <c r="N85" i="3"/>
  <c r="C95" i="3"/>
  <c r="C109" i="3"/>
  <c r="G95" i="3"/>
  <c r="B95" i="3"/>
  <c r="B109" i="3" s="1"/>
  <c r="D95" i="3"/>
  <c r="D109" i="3" s="1"/>
  <c r="F95" i="3"/>
  <c r="F109" i="3" s="1"/>
  <c r="H95" i="3"/>
  <c r="H109" i="3" s="1"/>
  <c r="O109" i="3" s="1"/>
  <c r="J95" i="3"/>
  <c r="J109" i="3" s="1"/>
  <c r="L95" i="3"/>
  <c r="N95" i="3"/>
  <c r="N109" i="3" s="1"/>
  <c r="M102" i="3"/>
  <c r="L102" i="3"/>
  <c r="L109" i="3" s="1"/>
  <c r="F102" i="3"/>
  <c r="K102" i="3"/>
  <c r="N102" i="3"/>
  <c r="J102" i="3"/>
  <c r="G102" i="3"/>
  <c r="G109" i="3" s="1"/>
  <c r="H102" i="3"/>
  <c r="I105" i="3"/>
  <c r="E105" i="3"/>
  <c r="G112" i="3"/>
  <c r="G114" i="3" s="1"/>
  <c r="H117" i="3"/>
  <c r="H120" i="3" s="1"/>
  <c r="L117" i="3"/>
  <c r="D118" i="3"/>
  <c r="H118" i="3"/>
  <c r="O118" i="3" s="1"/>
  <c r="P131" i="3" s="1"/>
  <c r="L118" i="3"/>
  <c r="L120" i="3" s="1"/>
  <c r="C108" i="3"/>
  <c r="E108" i="3"/>
  <c r="E119" i="3"/>
  <c r="G119" i="3"/>
  <c r="G120" i="3"/>
  <c r="I119" i="3"/>
  <c r="I108" i="3"/>
  <c r="K119" i="3"/>
  <c r="K108" i="3"/>
  <c r="N119" i="3"/>
  <c r="N120" i="3"/>
  <c r="M119" i="3"/>
  <c r="M120" i="3"/>
  <c r="M108" i="3"/>
  <c r="O108" i="3"/>
  <c r="O117" i="3"/>
  <c r="B105" i="3"/>
  <c r="C105" i="3"/>
  <c r="H371" i="9"/>
  <c r="H372" i="9" s="1"/>
  <c r="D112" i="3"/>
  <c r="D114" i="3" s="1"/>
  <c r="I114" i="3"/>
  <c r="O133" i="3"/>
  <c r="B112" i="3"/>
  <c r="B114" i="3" s="1"/>
  <c r="E114" i="3"/>
  <c r="E113" i="3"/>
  <c r="C113" i="3"/>
  <c r="J112" i="3"/>
  <c r="J114" i="3" s="1"/>
  <c r="M112" i="3"/>
  <c r="M114" i="3" s="1"/>
  <c r="F112" i="3"/>
  <c r="F114" i="3"/>
  <c r="N114" i="3"/>
  <c r="N113" i="3"/>
  <c r="J113" i="3"/>
  <c r="H495" i="9" l="1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H114" i="3" l="1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<sst xmlns="http://schemas.openxmlformats.org/spreadsheetml/2006/main" count="3453" uniqueCount="1075">
  <si>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</si>
  <si>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</si>
  <si>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</si>
  <si>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</si>
  <si>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</si>
  <si>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</si>
  <si>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</si>
  <si>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</si>
  <si>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</si>
  <si>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</si>
  <si>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</si>
  <si>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</si>
  <si>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</si>
  <si>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</si>
  <si>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</si>
  <si>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</si>
  <si>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</si>
  <si>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</si>
  <si>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</si>
  <si>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</si>
  <si>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</si>
  <si>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</si>
  <si>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</si>
  <si>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</si>
  <si>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</si>
  <si>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</si>
  <si>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</si>
  <si>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</si>
  <si>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</si>
  <si>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</si>
  <si>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</si>
  <si>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</si>
  <si>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</si>
  <si>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</si>
  <si>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</si>
  <si>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</si>
  <si>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</si>
  <si>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</si>
  <si>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</si>
  <si>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</si>
  <si>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</si>
  <si>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</si>
  <si>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</si>
  <si>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</si>
  <si>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</si>
  <si>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</si>
  <si>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</si>
  <si>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</si>
  <si>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</si>
  <si>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</si>
  <si>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</si>
  <si>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</si>
  <si>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</si>
  <si>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</si>
  <si>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</si>
  <si>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</si>
  <si>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</si>
  <si>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</si>
  <si>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</si>
  <si>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</si>
  <si>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</si>
  <si>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</si>
  <si>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</si>
  <si>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</si>
  <si>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</si>
  <si>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</si>
  <si>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</si>
  <si>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</si>
  <si>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</si>
  <si>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</si>
  <si>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</si>
  <si>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</si>
  <si>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</si>
  <si>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</si>
  <si>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</si>
  <si>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</si>
  <si>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</si>
  <si>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</si>
  <si>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</si>
  <si>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</si>
  <si>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</si>
  <si>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</si>
  <si>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</si>
  <si>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</si>
  <si>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</si>
  <si>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</si>
  <si>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</si>
  <si>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</si>
  <si>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</si>
  <si>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</si>
  <si>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</si>
  <si>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</si>
  <si>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</si>
  <si>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</si>
  <si>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</si>
  <si>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</si>
  <si>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</si>
  <si>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</si>
  <si>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</si>
  <si>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</si>
  <si>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</si>
  <si>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</si>
  <si>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</si>
  <si>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</si>
  <si>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</si>
  <si>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</si>
  <si>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</si>
  <si>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</si>
  <si>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</si>
  <si>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</si>
  <si>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</si>
  <si>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</si>
  <si>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</si>
  <si>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</si>
  <si>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</si>
  <si>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</si>
  <si>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</si>
  <si>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</si>
  <si>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</si>
  <si>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</si>
  <si>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</si>
  <si>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</si>
  <si>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</si>
  <si>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</si>
  <si>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</si>
  <si>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</si>
  <si>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</si>
  <si>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</si>
  <si>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</si>
  <si>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</si>
  <si>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</si>
  <si>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</si>
  <si>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</si>
  <si>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</si>
  <si>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</si>
  <si>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</si>
  <si>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</si>
  <si>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</si>
  <si>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</si>
  <si>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</si>
  <si>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</si>
  <si>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</si>
  <si>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</si>
  <si>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</si>
  <si>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</si>
  <si>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</si>
  <si>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</si>
  <si>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</si>
  <si>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</si>
  <si>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</si>
  <si>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</si>
  <si>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</si>
  <si>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</si>
  <si>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</si>
  <si>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</si>
  <si>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</si>
  <si>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</si>
  <si>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</si>
  <si>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</si>
  <si>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</si>
  <si>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</si>
  <si>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</si>
  <si>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</si>
  <si>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</si>
  <si>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</si>
  <si>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</si>
  <si>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</si>
  <si>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</si>
  <si>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</si>
  <si>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</si>
  <si>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</si>
  <si>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</si>
  <si>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</si>
  <si>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</si>
  <si>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</si>
  <si>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</si>
  <si>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</si>
  <si>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</si>
  <si>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</si>
  <si>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</si>
  <si>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</si>
  <si>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</si>
  <si>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</si>
  <si>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</si>
  <si>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</si>
  <si>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</si>
  <si>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</si>
  <si>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</si>
  <si>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</si>
  <si>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</si>
  <si>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</si>
  <si>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</si>
  <si>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</si>
  <si>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</si>
  <si>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</si>
  <si>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</si>
  <si>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</si>
  <si>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</si>
  <si>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</si>
  <si>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</si>
  <si>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</si>
  <si>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</si>
  <si>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</si>
  <si>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</si>
  <si>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</si>
  <si>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</si>
  <si>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</si>
  <si>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</si>
  <si>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</si>
  <si>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</si>
  <si>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</si>
  <si>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</si>
  <si>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</si>
  <si>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</si>
  <si>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</si>
  <si>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</si>
  <si>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</si>
  <si>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</si>
  <si>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</si>
  <si>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</si>
  <si>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</si>
  <si>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</si>
  <si>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</si>
  <si>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</si>
  <si>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</si>
  <si>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</si>
  <si>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</si>
  <si>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</si>
  <si>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</si>
  <si>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</si>
  <si>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</si>
  <si>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</si>
  <si>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</si>
  <si>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</si>
  <si>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</si>
  <si>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</si>
  <si>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</si>
  <si>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</si>
  <si>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</si>
  <si>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</si>
  <si>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</si>
  <si>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</si>
  <si>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</si>
  <si>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</si>
  <si>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</si>
  <si>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</si>
  <si>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</si>
  <si>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</si>
  <si>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</si>
  <si>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</si>
  <si>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</si>
  <si>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</si>
  <si>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</si>
  <si>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</si>
  <si>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</si>
  <si>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</si>
  <si>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</si>
  <si>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</si>
  <si>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</si>
  <si>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</si>
  <si>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</si>
  <si>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</si>
  <si>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</si>
  <si>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</si>
  <si>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</si>
  <si>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</si>
  <si>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</si>
  <si>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</si>
  <si>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</si>
  <si>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</si>
  <si>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</si>
  <si>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</si>
  <si>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</si>
  <si>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</si>
  <si>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</si>
  <si>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</si>
  <si>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</si>
  <si>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</si>
  <si>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</si>
  <si>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</si>
  <si>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</si>
  <si>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</si>
  <si>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</si>
  <si>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</si>
  <si>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</si>
  <si>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</si>
  <si>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</si>
  <si>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</si>
  <si>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</si>
  <si>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</si>
  <si>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</si>
  <si>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</si>
  <si>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</si>
  <si>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</si>
  <si>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</si>
  <si>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</si>
  <si>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</si>
  <si>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</si>
  <si>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</si>
  <si>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</si>
  <si>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</si>
  <si>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</si>
  <si>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</si>
  <si>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</si>
  <si>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</si>
  <si>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</si>
  <si>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</si>
  <si>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</si>
  <si>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</si>
  <si>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</si>
  <si>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</si>
  <si>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</si>
  <si>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</si>
  <si>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</si>
  <si>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</si>
  <si>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</si>
  <si>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</si>
  <si>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</si>
  <si>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</si>
  <si>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</si>
  <si>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</si>
  <si>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</si>
  <si>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</si>
  <si>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</si>
  <si>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</si>
  <si>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</si>
  <si>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</si>
  <si>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</si>
  <si>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</si>
  <si>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</si>
  <si>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</si>
  <si>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</si>
  <si>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</si>
  <si>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</si>
  <si>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</si>
  <si>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</si>
  <si>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</si>
  <si>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</si>
  <si>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</si>
  <si>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</si>
  <si>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</si>
  <si>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</si>
  <si>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</si>
  <si>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</si>
  <si>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</si>
  <si>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</si>
  <si>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</si>
  <si>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</si>
  <si>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</si>
  <si>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</si>
  <si>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</si>
  <si>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</si>
  <si>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</si>
  <si>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</si>
  <si>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</si>
  <si>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</si>
  <si>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</si>
  <si>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</si>
  <si>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</si>
  <si>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</si>
  <si>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</si>
  <si>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</si>
  <si>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</si>
  <si>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</si>
  <si>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</si>
  <si>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</si>
  <si>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</si>
  <si>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</si>
  <si>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</si>
  <si>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</si>
  <si>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</si>
  <si>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</si>
  <si>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</si>
  <si>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</si>
  <si>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</si>
  <si>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</si>
  <si>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</si>
  <si>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</si>
  <si>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</si>
  <si>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</si>
  <si>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</si>
  <si>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</si>
  <si>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</si>
  <si>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</si>
  <si>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</si>
  <si>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</si>
  <si>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</si>
  <si>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</si>
  <si>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</si>
  <si>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</si>
  <si>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</si>
  <si>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</si>
  <si>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</si>
  <si>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</si>
  <si>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</si>
  <si>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</si>
  <si>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</si>
  <si>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</si>
  <si>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</si>
  <si>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</si>
  <si>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</si>
  <si>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</si>
  <si>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</si>
  <si>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</si>
  <si>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</si>
  <si>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</si>
  <si>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</si>
  <si>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</si>
  <si>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</si>
  <si>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</si>
  <si>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</si>
  <si>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</si>
  <si>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</si>
  <si>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</si>
  <si>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</si>
  <si>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</si>
  <si>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</si>
  <si>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</si>
  <si>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</si>
  <si>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</si>
  <si>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</si>
  <si>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</si>
  <si>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</si>
  <si>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</si>
  <si>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</si>
  <si>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</si>
  <si>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</si>
  <si>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</si>
  <si>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</si>
  <si>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</si>
  <si>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</si>
  <si>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</si>
  <si>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</si>
  <si>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</si>
  <si>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</si>
  <si>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</si>
  <si>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</si>
  <si>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</si>
  <si>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</si>
  <si>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</si>
  <si>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</si>
  <si>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</si>
  <si>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</si>
  <si>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</si>
  <si>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</si>
  <si>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</si>
  <si>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</si>
  <si>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</si>
  <si>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</si>
  <si>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</si>
  <si>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</si>
  <si>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</si>
  <si>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</si>
  <si>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</si>
  <si>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</si>
  <si>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</si>
  <si>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</si>
  <si>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</si>
  <si>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</si>
  <si>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</si>
  <si>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</si>
  <si>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</si>
  <si>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</si>
  <si>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</si>
  <si>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</si>
  <si>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</si>
  <si>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</si>
  <si>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</si>
  <si>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</si>
  <si>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</si>
  <si>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</si>
  <si>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</si>
  <si>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</si>
  <si>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</si>
  <si>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</si>
  <si>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</si>
  <si>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</si>
  <si>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</si>
  <si>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</si>
  <si>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</si>
  <si>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</si>
  <si>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</si>
  <si>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</si>
  <si>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</si>
  <si>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</si>
  <si>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</si>
  <si>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</si>
  <si>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</si>
  <si>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</si>
  <si>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</si>
  <si>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</si>
  <si>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</si>
  <si>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</si>
  <si>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</si>
  <si>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</si>
  <si>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</si>
  <si>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</si>
  <si>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</si>
  <si>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</si>
  <si>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</si>
  <si>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</si>
  <si>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</si>
  <si>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</si>
  <si>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</si>
  <si>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</si>
  <si>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</si>
  <si>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</si>
  <si>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</si>
  <si>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</si>
  <si>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</si>
  <si>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</si>
  <si>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</si>
  <si>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</si>
  <si>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</si>
  <si>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</si>
  <si>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</si>
  <si>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</si>
  <si>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</si>
  <si>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</si>
  <si>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</si>
  <si>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</si>
  <si>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</si>
  <si>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</si>
  <si>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</si>
  <si>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</si>
  <si>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</si>
  <si>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</si>
  <si>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</si>
  <si>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</si>
  <si>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</si>
  <si>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</si>
  <si>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</si>
  <si>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</si>
  <si>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</si>
  <si>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</si>
  <si>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</si>
  <si>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</si>
  <si>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</si>
  <si>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</si>
  <si>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</si>
  <si>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</si>
  <si>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</si>
  <si>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</si>
  <si>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</si>
  <si>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</si>
  <si>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</si>
  <si>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</si>
  <si>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</si>
  <si>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</si>
  <si>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</si>
  <si>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</si>
  <si>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</si>
  <si>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</si>
  <si>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</si>
  <si>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</si>
  <si>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</si>
  <si>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</si>
  <si>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</si>
  <si>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</si>
  <si>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</si>
  <si>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</si>
  <si>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</si>
  <si>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</si>
  <si>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</si>
  <si>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</si>
  <si>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</si>
  <si>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</si>
  <si>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</si>
  <si>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</si>
  <si>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</si>
  <si>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</si>
  <si>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</si>
  <si>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</si>
  <si>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</si>
  <si>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</si>
  <si>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</si>
  <si>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</si>
  <si>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</si>
  <si>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</si>
  <si>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</si>
  <si>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</si>
  <si>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</si>
  <si>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</si>
  <si>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</si>
  <si>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</si>
  <si>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</si>
  <si>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</si>
  <si>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</si>
  <si>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</si>
  <si>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</si>
  <si>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</si>
  <si>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</si>
  <si>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</si>
  <si>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</si>
  <si>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</si>
  <si>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</si>
  <si>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</si>
  <si>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</si>
  <si>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</si>
  <si>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</si>
  <si>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</si>
  <si>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</si>
  <si>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</si>
  <si>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</si>
  <si>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</si>
  <si>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</si>
  <si>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</si>
  <si>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</si>
  <si>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</si>
  <si>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</si>
  <si>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</si>
  <si>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</si>
  <si>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</si>
  <si>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</si>
  <si>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</si>
  <si>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</si>
  <si>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</si>
  <si>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</si>
  <si>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</si>
  <si>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</si>
  <si>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</si>
  <si>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</si>
  <si>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</si>
  <si>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</si>
  <si>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</si>
  <si>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</si>
  <si>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</si>
  <si>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</si>
  <si>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</si>
  <si>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</si>
  <si>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</si>
  <si>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</si>
  <si>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</si>
  <si>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</si>
  <si>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</si>
  <si>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</si>
  <si>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</si>
  <si>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</si>
  <si>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</si>
  <si>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</si>
  <si>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</si>
  <si>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</si>
  <si>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</si>
  <si>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</si>
  <si>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</si>
  <si>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</si>
  <si>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</si>
  <si>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</si>
  <si>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</si>
  <si>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</si>
  <si>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</si>
  <si>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</si>
  <si>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</si>
  <si>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</si>
  <si>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</si>
  <si>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</si>
  <si>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</si>
  <si>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</si>
  <si>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</si>
  <si>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</si>
  <si>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</si>
  <si>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</si>
  <si>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</si>
  <si>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</si>
  <si>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</si>
  <si>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</si>
  <si>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</si>
  <si>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</si>
  <si>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</si>
  <si>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</si>
  <si>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</si>
  <si>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</si>
  <si>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</si>
  <si>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</si>
  <si>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</si>
  <si>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</si>
  <si>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</si>
  <si>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</si>
  <si>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</si>
  <si>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</si>
  <si>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</si>
  <si>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</si>
  <si>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</si>
  <si>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</si>
  <si>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</si>
  <si>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</si>
  <si>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</si>
  <si>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</si>
  <si>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</si>
  <si>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</si>
  <si>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</si>
  <si>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</si>
  <si>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</si>
  <si>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</si>
  <si>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</si>
  <si>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</si>
  <si>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</si>
  <si>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</si>
  <si>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</si>
  <si>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</si>
  <si>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</si>
  <si>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</si>
  <si>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</si>
  <si>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</si>
  <si>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</si>
  <si>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</si>
  <si>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</si>
  <si>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</si>
  <si>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</si>
  <si>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</si>
  <si>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</si>
  <si>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</si>
  <si>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</si>
  <si>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</si>
  <si>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</si>
  <si>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</si>
  <si>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</si>
  <si>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</si>
  <si>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</si>
  <si>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</si>
  <si>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</si>
  <si>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</si>
  <si>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</si>
  <si>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</si>
  <si>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</si>
  <si>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</si>
  <si>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</si>
  <si>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</si>
  <si>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</si>
  <si>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</si>
  <si>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</si>
  <si>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</si>
  <si>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</si>
  <si>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</si>
  <si>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</si>
  <si>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</si>
  <si>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</si>
  <si>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</si>
  <si>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</si>
  <si>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</si>
  <si>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</si>
  <si>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</si>
  <si>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</si>
  <si>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</si>
  <si>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</si>
  <si>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</si>
  <si>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</si>
  <si>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</si>
  <si>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</si>
  <si>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</si>
  <si>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</si>
  <si>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</si>
  <si>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</si>
  <si>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</si>
  <si>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</si>
  <si>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</si>
  <si>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</si>
  <si>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</si>
  <si>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</si>
  <si>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</si>
  <si>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</si>
  <si>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</si>
  <si>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</si>
  <si>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</si>
  <si>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</si>
  <si>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</si>
  <si>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</si>
  <si>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</si>
  <si>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</si>
  <si>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</si>
  <si>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</si>
  <si>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</si>
  <si>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</si>
  <si>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</si>
  <si>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</si>
  <si>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</si>
  <si>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</si>
  <si>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</si>
  <si>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</si>
  <si>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</si>
  <si>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</si>
  <si>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</si>
  <si>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</si>
  <si>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</si>
  <si>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</si>
  <si>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</si>
  <si>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</si>
  <si>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</si>
  <si>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</si>
  <si>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</si>
  <si>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</si>
  <si>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</si>
  <si>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</si>
  <si>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</si>
  <si>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</si>
  <si>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</si>
  <si>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</si>
  <si>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</si>
  <si>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</si>
  <si>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</si>
  <si>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</si>
  <si>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</si>
  <si>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</si>
  <si>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</si>
  <si>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</si>
  <si>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</si>
  <si>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</si>
  <si>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</si>
  <si>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</si>
  <si>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</si>
  <si>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</si>
  <si>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</si>
  <si>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</si>
  <si>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</si>
  <si>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</si>
  <si>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</si>
  <si>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</si>
  <si>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</si>
  <si>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</si>
  <si>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</si>
  <si>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</si>
  <si>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</si>
  <si>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</si>
  <si>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</si>
  <si>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</si>
  <si>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</si>
  <si>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</si>
  <si>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</si>
  <si>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</si>
  <si>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</si>
  <si>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</si>
  <si>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</si>
  <si>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</si>
  <si>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</si>
  <si>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</si>
  <si>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</si>
  <si>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</si>
  <si>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</si>
  <si>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</si>
  <si>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</si>
  <si>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</si>
  <si>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</si>
  <si>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</si>
  <si>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</si>
  <si>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</si>
  <si>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</si>
  <si>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</si>
  <si>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</si>
  <si>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</si>
  <si>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</si>
  <si>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</si>
  <si>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</si>
  <si>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</si>
  <si>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</si>
  <si>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</si>
  <si>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</si>
  <si>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</si>
  <si>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</si>
  <si>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</si>
  <si>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</si>
  <si>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</si>
  <si>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</si>
  <si>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</si>
  <si>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</si>
  <si>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</si>
  <si>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</si>
  <si>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</si>
  <si>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</si>
  <si>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</si>
  <si>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</si>
  <si>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</si>
  <si>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</si>
  <si>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</si>
  <si>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</si>
  <si>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</si>
  <si>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</si>
  <si>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</si>
  <si>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</si>
  <si>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</si>
  <si>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</si>
  <si>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</si>
  <si>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</si>
  <si>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</si>
  <si>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</si>
  <si>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</si>
  <si>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</si>
  <si>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</si>
  <si>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</si>
  <si>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</si>
  <si>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</si>
  <si>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</si>
  <si>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</si>
  <si>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</si>
  <si>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</si>
  <si>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</si>
  <si>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</si>
  <si>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</si>
  <si>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</si>
  <si>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</si>
  <si>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</si>
  <si>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</si>
  <si>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</si>
  <si>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</si>
  <si>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</si>
  <si>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</si>
  <si>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</si>
  <si>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</si>
  <si>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</si>
  <si>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</si>
  <si>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</si>
  <si>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</si>
  <si>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</si>
  <si>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</si>
  <si>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</si>
  <si>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</si>
  <si>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</si>
  <si>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</si>
  <si>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</si>
  <si>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</si>
  <si>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</si>
  <si>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</si>
  <si>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</si>
  <si>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</si>
  <si>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</si>
  <si>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</si>
  <si>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</si>
  <si>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</si>
  <si>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</si>
  <si>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</si>
  <si>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</si>
  <si>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</si>
  <si>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</si>
  <si>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</si>
  <si>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</si>
  <si>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</si>
  <si>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</si>
  <si>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</si>
  <si>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</si>
  <si>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</si>
  <si>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</si>
  <si>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</si>
  <si>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</si>
  <si>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</si>
  <si>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</si>
  <si>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</si>
  <si>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</si>
  <si>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</si>
  <si>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</si>
  <si>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</si>
  <si>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</si>
  <si>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</si>
  <si>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</si>
  <si>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</si>
  <si>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</si>
  <si>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</si>
  <si>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</si>
  <si>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</si>
  <si>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</si>
  <si>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</si>
  <si>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</si>
  <si>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</si>
  <si>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</si>
  <si>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</si>
  <si>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</si>
  <si>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</si>
  <si>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</si>
  <si>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</si>
  <si>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</si>
  <si>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</si>
  <si>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</si>
  <si>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</si>
  <si>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</si>
  <si>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</si>
  <si>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</si>
  <si>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</si>
  <si>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</si>
  <si>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</si>
  <si>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</si>
  <si>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</si>
  <si>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</si>
  <si>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</si>
  <si>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</si>
  <si>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</si>
  <si>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</si>
  <si>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</si>
  <si>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</si>
  <si>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</si>
  <si>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</si>
  <si>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</si>
  <si>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</si>
  <si>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</si>
  <si>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</si>
  <si>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</si>
  <si>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</si>
  <si>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</si>
  <si>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</si>
  <si>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</si>
  <si>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</si>
  <si>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</si>
  <si>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</si>
  <si>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</si>
  <si>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</si>
  <si>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</si>
  <si>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</si>
  <si>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</si>
  <si>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</si>
  <si>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</si>
  <si>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</si>
  <si>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</si>
  <si>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</si>
  <si>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</si>
  <si>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</si>
  <si>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</si>
  <si>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</si>
  <si>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</si>
  <si>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</si>
  <si>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</si>
  <si>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</si>
  <si>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</si>
  <si>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</si>
  <si>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</si>
  <si>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</si>
  <si>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</si>
  <si>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</si>
  <si>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</si>
  <si>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</si>
  <si>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</si>
  <si>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</si>
  <si>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</si>
  <si>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</si>
  <si>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</si>
  <si>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</si>
  <si>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</si>
  <si>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</si>
  <si>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</si>
  <si>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</si>
  <si>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</si>
  <si>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</si>
  <si>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</si>
  <si>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</si>
  <si>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</si>
  <si>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</si>
  <si>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</si>
  <si>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</si>
  <si>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</si>
  <si>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</si>
  <si>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</si>
  <si>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</si>
  <si>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</si>
  <si>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</si>
  <si>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</si>
  <si>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</si>
  <si>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</si>
  <si>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</si>
  <si>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</si>
  <si>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</si>
  <si>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</si>
  <si>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Total 2016 Volume</t>
  </si>
  <si>
    <t>August 2016 ADV</t>
  </si>
  <si>
    <t>Sep06</t>
  </si>
  <si>
    <t>Sep07</t>
  </si>
  <si>
    <t>Sep13</t>
  </si>
  <si>
    <t>Sep20</t>
  </si>
  <si>
    <t>Sep27</t>
  </si>
  <si>
    <t>September Total 2016 Volume</t>
  </si>
  <si>
    <t xml:space="preserve">September 2016 ADV </t>
  </si>
  <si>
    <t xml:space="preserve">October 2016 ADV </t>
  </si>
  <si>
    <t>Ocrtober Total 2016 Volume</t>
  </si>
  <si>
    <t>Nov01</t>
  </si>
  <si>
    <t>Nov08</t>
  </si>
  <si>
    <t>Nov15</t>
  </si>
  <si>
    <t>Nov22</t>
  </si>
  <si>
    <t>Nov29</t>
  </si>
  <si>
    <t>November Total 2016 Volume</t>
  </si>
  <si>
    <t>November 2016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</si>
</sst>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29" fillId="0" borderId="0" xfId="2" quotePrefix="1" applyNumberFormat="1" applyFont="1"/>
    <xf numFmtId="164" fontId="2" fillId="0" borderId="2" xfId="2" quotePrefix="1" applyNumberFormat="1" applyFont="1" applyBorder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134</xdr:row>
      <xdr:rowOff>28575</xdr:rowOff>
    </xdr:from>
    <xdr:to>
      <xdr:col>12</xdr:col>
      <xdr:colOff>742950</xdr:colOff>
      <xdr:row>135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89</xdr:row>
      <xdr:rowOff>28576</xdr:rowOff>
    </xdr:from>
    <xdr:to>
      <xdr:col>12</xdr:col>
      <xdr:colOff>742950</xdr:colOff>
      <xdr:row>89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44</xdr:row>
      <xdr:rowOff>28576</xdr:rowOff>
    </xdr:from>
    <xdr:to>
      <xdr:col>12</xdr:col>
      <xdr:colOff>742950</xdr:colOff>
      <xdr:row>44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5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1159" y="8583758"/>
          <a:ext cx="1634836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94</xdr:row>
      <xdr:rowOff>123825</xdr:rowOff>
    </xdr:from>
    <xdr:to>
      <xdr:col>0</xdr:col>
      <xdr:colOff>1838325</xdr:colOff>
      <xdr:row>95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47</xdr:row>
      <xdr:rowOff>66675</xdr:rowOff>
    </xdr:from>
    <xdr:to>
      <xdr:col>0</xdr:col>
      <xdr:colOff>1790700</xdr:colOff>
      <xdr:row>47</xdr:row>
      <xdr:rowOff>352425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106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95250</xdr:rowOff>
    </xdr:from>
    <xdr:to>
      <xdr:col>0</xdr:col>
      <xdr:colOff>1790700</xdr:colOff>
      <xdr:row>1</xdr:row>
      <xdr:rowOff>0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1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179">
        <v>2016</v>
      </c>
      <c r="B1" s="305" t="s">
        <v>664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4.45" customHeight="1" x14ac:dyDescent="0.25">
      <c r="A2" s="8" t="s">
        <v>72</v>
      </c>
      <c r="B2" s="92">
        <v>19</v>
      </c>
      <c r="C2" s="92">
        <v>20</v>
      </c>
      <c r="D2" s="92">
        <v>22</v>
      </c>
      <c r="E2" s="92">
        <v>21</v>
      </c>
      <c r="F2" s="92">
        <v>21</v>
      </c>
      <c r="G2" s="92">
        <v>22</v>
      </c>
      <c r="H2" s="92">
        <v>20</v>
      </c>
      <c r="I2" s="92">
        <v>23</v>
      </c>
      <c r="J2" s="92">
        <v>21</v>
      </c>
      <c r="K2" s="92">
        <v>21</v>
      </c>
      <c r="L2" s="92">
        <v>21</v>
      </c>
      <c r="M2" s="92">
        <v>21</v>
      </c>
    </row>
    <row r="3" spans="1:13" ht="14.45" customHeight="1" thickBot="1" x14ac:dyDescent="0.3">
      <c r="A3" s="3"/>
      <c r="B3" s="306" t="s">
        <v>665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4.45" customHeight="1" x14ac:dyDescent="0.25">
      <c r="A4" s="3"/>
      <c r="B4" s="186">
        <v>42370</v>
      </c>
      <c r="C4" s="187">
        <v>42401</v>
      </c>
      <c r="D4" s="187">
        <v>42430</v>
      </c>
      <c r="E4" s="187">
        <v>42461</v>
      </c>
      <c r="F4" s="187">
        <v>42491</v>
      </c>
      <c r="G4" s="187">
        <v>42522</v>
      </c>
      <c r="H4" s="187">
        <v>42552</v>
      </c>
      <c r="I4" s="187">
        <v>42583</v>
      </c>
      <c r="J4" s="187">
        <v>42614</v>
      </c>
      <c r="K4" s="187">
        <v>42644</v>
      </c>
      <c r="L4" s="187">
        <v>42675</v>
      </c>
      <c r="M4" s="188">
        <v>42705</v>
      </c>
    </row>
    <row r="5" spans="1:13" ht="14.45" customHeight="1" x14ac:dyDescent="0.25">
      <c r="A5" s="3" t="s">
        <v>0</v>
      </c>
      <c r="B5" s="154">
        <v>8935</v>
      </c>
      <c r="C5" s="154">
        <v>9639</v>
      </c>
      <c r="D5" s="205">
        <v>6385</v>
      </c>
      <c r="E5" s="154">
        <v>5525</v>
      </c>
      <c r="F5" s="154">
        <v>7455</v>
      </c>
      <c r="G5" s="154">
        <v>7322</v>
      </c>
      <c r="H5" s="154">
        <v>6789</v>
      </c>
      <c r="I5" s="154">
        <v>7051</v>
      </c>
      <c r="J5" s="154">
        <v>6508</v>
      </c>
      <c r="K5" s="154">
        <v>5719</v>
      </c>
      <c r="L5" s="154">
        <v>11848</v>
      </c>
      <c r="M5" s="154"/>
    </row>
    <row r="6" spans="1:13" ht="14.45" customHeight="1" x14ac:dyDescent="0.25">
      <c r="A6" s="3" t="s">
        <v>1</v>
      </c>
      <c r="B6" s="154">
        <v>4139</v>
      </c>
      <c r="C6" s="154">
        <v>3481</v>
      </c>
      <c r="D6" s="205">
        <v>3124</v>
      </c>
      <c r="E6" s="154">
        <v>2696</v>
      </c>
      <c r="F6" s="154">
        <v>2602</v>
      </c>
      <c r="G6" s="154">
        <v>3543</v>
      </c>
      <c r="H6" s="154">
        <v>2569</v>
      </c>
      <c r="I6" s="154">
        <v>2336</v>
      </c>
      <c r="J6" s="154">
        <v>3761</v>
      </c>
      <c r="K6" s="154">
        <v>2601</v>
      </c>
      <c r="L6" s="154">
        <v>3179</v>
      </c>
      <c r="M6" s="154"/>
    </row>
    <row r="7" spans="1:13" ht="14.45" customHeight="1" x14ac:dyDescent="0.25">
      <c r="A7" s="25" t="s">
        <v>71</v>
      </c>
      <c r="B7" s="154">
        <v>2597</v>
      </c>
      <c r="C7" s="154">
        <v>2738</v>
      </c>
      <c r="D7" s="205">
        <v>2299</v>
      </c>
      <c r="E7" s="154">
        <v>2463</v>
      </c>
      <c r="F7" s="154">
        <v>2234</v>
      </c>
      <c r="G7" s="154">
        <v>2271</v>
      </c>
      <c r="H7" s="154">
        <v>2207</v>
      </c>
      <c r="I7" s="154">
        <v>2236</v>
      </c>
      <c r="J7" s="154">
        <v>2440</v>
      </c>
      <c r="K7" s="154">
        <v>2409</v>
      </c>
      <c r="L7" s="154">
        <v>2772</v>
      </c>
      <c r="M7" s="154"/>
    </row>
    <row r="8" spans="1:13" ht="14.45" customHeight="1" x14ac:dyDescent="0.25">
      <c r="A8" s="3" t="s">
        <v>2</v>
      </c>
      <c r="B8" s="154">
        <v>970</v>
      </c>
      <c r="C8" s="154">
        <v>954</v>
      </c>
      <c r="D8" s="205">
        <v>912</v>
      </c>
      <c r="E8" s="154">
        <v>771</v>
      </c>
      <c r="F8" s="154">
        <v>716</v>
      </c>
      <c r="G8" s="154">
        <v>1018</v>
      </c>
      <c r="H8" s="154">
        <v>724</v>
      </c>
      <c r="I8" s="154">
        <v>632</v>
      </c>
      <c r="J8" s="154">
        <v>969</v>
      </c>
      <c r="K8" s="154">
        <v>771</v>
      </c>
      <c r="L8" s="154">
        <v>987</v>
      </c>
      <c r="M8" s="154"/>
    </row>
    <row r="9" spans="1:13" ht="14.45" customHeight="1" x14ac:dyDescent="0.25">
      <c r="A9" s="3" t="s">
        <v>3</v>
      </c>
      <c r="B9" s="154">
        <v>1133</v>
      </c>
      <c r="C9" s="154">
        <v>1371</v>
      </c>
      <c r="D9" s="205">
        <v>1119</v>
      </c>
      <c r="E9" s="154">
        <v>1941</v>
      </c>
      <c r="F9" s="154">
        <v>1416</v>
      </c>
      <c r="G9" s="154">
        <v>1805</v>
      </c>
      <c r="H9" s="154">
        <v>1342</v>
      </c>
      <c r="I9" s="154">
        <v>1169</v>
      </c>
      <c r="J9" s="154">
        <v>964</v>
      </c>
      <c r="K9" s="154">
        <v>1192</v>
      </c>
      <c r="L9" s="154">
        <v>1363</v>
      </c>
      <c r="M9" s="154"/>
    </row>
    <row r="10" spans="1:13" ht="14.45" customHeight="1" x14ac:dyDescent="0.25">
      <c r="A10" s="25" t="s">
        <v>70</v>
      </c>
      <c r="B10" s="154">
        <v>405</v>
      </c>
      <c r="C10" s="154">
        <v>487</v>
      </c>
      <c r="D10" s="205">
        <v>467</v>
      </c>
      <c r="E10" s="154">
        <v>440</v>
      </c>
      <c r="F10" s="154">
        <v>479</v>
      </c>
      <c r="G10" s="154">
        <v>483</v>
      </c>
      <c r="H10" s="154">
        <v>503</v>
      </c>
      <c r="I10" s="154">
        <v>414</v>
      </c>
      <c r="J10" s="154">
        <v>383</v>
      </c>
      <c r="K10" s="154">
        <v>386</v>
      </c>
      <c r="L10" s="154">
        <v>718</v>
      </c>
      <c r="M10" s="154"/>
    </row>
    <row r="11" spans="1:13" ht="14.45" customHeight="1" x14ac:dyDescent="0.25">
      <c r="A11" s="26" t="s">
        <v>13</v>
      </c>
      <c r="B11" s="201">
        <v>18179</v>
      </c>
      <c r="C11" s="201">
        <v>18671</v>
      </c>
      <c r="D11" s="170">
        <v>14307</v>
      </c>
      <c r="E11" s="201">
        <v>13836</v>
      </c>
      <c r="F11" s="201">
        <v>14903</v>
      </c>
      <c r="G11" s="201">
        <v>16442</v>
      </c>
      <c r="H11" s="201">
        <v>14133</v>
      </c>
      <c r="I11" s="201">
        <v>13836</v>
      </c>
      <c r="J11" s="201">
        <v>15025</v>
      </c>
      <c r="K11" s="201">
        <v>13078</v>
      </c>
      <c r="L11" s="201">
        <v>20867</v>
      </c>
      <c r="M11" s="201"/>
    </row>
    <row r="12" spans="1:13" ht="14.45" customHeight="1" x14ac:dyDescent="0.25">
      <c r="A12" s="26"/>
    </row>
    <row r="13" spans="1:13" ht="14.45" customHeight="1" x14ac:dyDescent="0.25">
      <c r="A13" s="26"/>
    </row>
    <row r="14" spans="1:13" ht="14.45" customHeight="1" thickBot="1" x14ac:dyDescent="0.3">
      <c r="A14" s="3"/>
      <c r="B14" s="306" t="s">
        <v>666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</row>
    <row r="15" spans="1:13" ht="14.45" customHeight="1" x14ac:dyDescent="0.25">
      <c r="A15" s="3"/>
      <c r="B15" s="186">
        <v>42370</v>
      </c>
      <c r="C15" s="187">
        <v>42401</v>
      </c>
      <c r="D15" s="187">
        <v>42430</v>
      </c>
      <c r="E15" s="187">
        <v>42461</v>
      </c>
      <c r="F15" s="187">
        <v>42491</v>
      </c>
      <c r="G15" s="187">
        <v>42522</v>
      </c>
      <c r="H15" s="187">
        <v>42552</v>
      </c>
      <c r="I15" s="214">
        <v>42583</v>
      </c>
      <c r="J15" s="187">
        <v>42614</v>
      </c>
      <c r="K15" s="187">
        <v>42644</v>
      </c>
      <c r="L15" s="214">
        <v>42675</v>
      </c>
      <c r="M15" s="188">
        <v>42705</v>
      </c>
    </row>
    <row r="16" spans="1:13" ht="14.45" customHeight="1" x14ac:dyDescent="0.25">
      <c r="A16" s="3" t="s">
        <v>0</v>
      </c>
      <c r="B16" s="154">
        <v>7087</v>
      </c>
      <c r="C16" s="154">
        <v>7996</v>
      </c>
      <c r="D16" s="154">
        <v>8246</v>
      </c>
      <c r="E16" s="205">
        <v>7131</v>
      </c>
      <c r="F16" s="205">
        <v>6454</v>
      </c>
      <c r="G16" s="205">
        <v>6776</v>
      </c>
      <c r="H16" s="205">
        <v>7197</v>
      </c>
      <c r="I16" s="273">
        <v>7062</v>
      </c>
      <c r="J16" s="205">
        <v>6791</v>
      </c>
      <c r="K16" s="205">
        <v>6445</v>
      </c>
      <c r="L16" s="205">
        <v>8025</v>
      </c>
      <c r="M16" s="205"/>
    </row>
    <row r="17" spans="1:13" ht="14.45" customHeight="1" x14ac:dyDescent="0.25">
      <c r="A17" s="3" t="s">
        <v>1</v>
      </c>
      <c r="B17" s="154">
        <v>3187</v>
      </c>
      <c r="C17" s="154">
        <v>3552</v>
      </c>
      <c r="D17" s="154">
        <v>3557</v>
      </c>
      <c r="E17" s="205">
        <v>3095</v>
      </c>
      <c r="F17" s="205">
        <v>2812</v>
      </c>
      <c r="G17" s="205">
        <v>2957</v>
      </c>
      <c r="H17" s="205">
        <v>2920</v>
      </c>
      <c r="I17" s="273">
        <v>2816</v>
      </c>
      <c r="J17" s="205">
        <v>2876</v>
      </c>
      <c r="K17" s="205">
        <v>2882</v>
      </c>
      <c r="L17" s="205">
        <v>3180</v>
      </c>
      <c r="M17" s="205"/>
    </row>
    <row r="18" spans="1:13" ht="14.45" customHeight="1" x14ac:dyDescent="0.25">
      <c r="A18" s="25" t="s">
        <v>71</v>
      </c>
      <c r="B18" s="154">
        <v>2196</v>
      </c>
      <c r="C18" s="154">
        <v>2448</v>
      </c>
      <c r="D18" s="154">
        <v>2536</v>
      </c>
      <c r="E18" s="205">
        <v>2493</v>
      </c>
      <c r="F18" s="205">
        <v>2331</v>
      </c>
      <c r="G18" s="205">
        <v>2322</v>
      </c>
      <c r="H18" s="205">
        <v>2238</v>
      </c>
      <c r="I18" s="273">
        <v>2239</v>
      </c>
      <c r="J18" s="205">
        <v>2294</v>
      </c>
      <c r="K18" s="205">
        <v>2358</v>
      </c>
      <c r="L18" s="205">
        <v>2541</v>
      </c>
      <c r="M18" s="205"/>
    </row>
    <row r="19" spans="1:13" ht="14.45" customHeight="1" x14ac:dyDescent="0.25">
      <c r="A19" s="3" t="s">
        <v>2</v>
      </c>
      <c r="B19" s="154">
        <v>855</v>
      </c>
      <c r="C19" s="154">
        <v>934</v>
      </c>
      <c r="D19" s="154">
        <v>944</v>
      </c>
      <c r="E19" s="205">
        <v>878</v>
      </c>
      <c r="F19" s="205">
        <v>802</v>
      </c>
      <c r="G19" s="205">
        <v>838</v>
      </c>
      <c r="H19" s="205">
        <v>824</v>
      </c>
      <c r="I19" s="273">
        <v>791</v>
      </c>
      <c r="J19" s="205">
        <v>772</v>
      </c>
      <c r="K19" s="205">
        <v>786</v>
      </c>
      <c r="L19" s="205">
        <v>909</v>
      </c>
      <c r="M19" s="205"/>
    </row>
    <row r="20" spans="1:13" ht="14.45" customHeight="1" x14ac:dyDescent="0.25">
      <c r="A20" s="3" t="s">
        <v>3</v>
      </c>
      <c r="B20" s="154">
        <v>1176</v>
      </c>
      <c r="C20" s="154">
        <v>1175</v>
      </c>
      <c r="D20" s="154">
        <v>1206</v>
      </c>
      <c r="E20" s="205">
        <v>1473</v>
      </c>
      <c r="F20" s="205">
        <v>1486</v>
      </c>
      <c r="G20" s="205">
        <v>1722</v>
      </c>
      <c r="H20" s="205">
        <v>1529</v>
      </c>
      <c r="I20" s="273">
        <v>1437</v>
      </c>
      <c r="J20" s="205">
        <v>1156</v>
      </c>
      <c r="K20" s="205">
        <v>1110</v>
      </c>
      <c r="L20" s="205">
        <v>1173</v>
      </c>
      <c r="M20" s="205"/>
    </row>
    <row r="21" spans="1:13" ht="14.45" customHeight="1" x14ac:dyDescent="0.25">
      <c r="A21" s="25" t="s">
        <v>70</v>
      </c>
      <c r="B21" s="154">
        <v>359</v>
      </c>
      <c r="C21" s="154">
        <v>381</v>
      </c>
      <c r="D21" s="154">
        <v>454</v>
      </c>
      <c r="E21" s="205">
        <v>464</v>
      </c>
      <c r="F21" s="205">
        <v>462</v>
      </c>
      <c r="G21" s="205">
        <v>468</v>
      </c>
      <c r="H21" s="205">
        <v>488</v>
      </c>
      <c r="I21" s="273">
        <v>464</v>
      </c>
      <c r="J21" s="205">
        <v>431</v>
      </c>
      <c r="K21" s="205">
        <v>395</v>
      </c>
      <c r="L21" s="205">
        <v>496</v>
      </c>
      <c r="M21" s="205"/>
    </row>
    <row r="22" spans="1:13" ht="14.45" customHeight="1" x14ac:dyDescent="0.25">
      <c r="A22" s="26" t="s">
        <v>13</v>
      </c>
      <c r="B22" s="201">
        <v>14861</v>
      </c>
      <c r="C22" s="201">
        <v>16486</v>
      </c>
      <c r="D22" s="201">
        <v>16944</v>
      </c>
      <c r="E22" s="170">
        <v>15535</v>
      </c>
      <c r="F22" s="170">
        <v>14348</v>
      </c>
      <c r="G22" s="170">
        <v>15082</v>
      </c>
      <c r="H22" s="170">
        <v>15196</v>
      </c>
      <c r="I22" s="274">
        <v>14809</v>
      </c>
      <c r="J22" s="170">
        <v>14319</v>
      </c>
      <c r="K22" s="170">
        <v>13975</v>
      </c>
      <c r="L22" s="170">
        <v>16323</v>
      </c>
      <c r="M22" s="170"/>
    </row>
    <row r="23" spans="1:13" ht="14.45" customHeight="1" x14ac:dyDescent="0.25">
      <c r="A23" s="26"/>
    </row>
    <row r="24" spans="1:13" ht="14.45" customHeight="1" x14ac:dyDescent="0.25">
      <c r="A24" s="3"/>
    </row>
    <row r="25" spans="1:13" ht="14.45" customHeight="1" thickBot="1" x14ac:dyDescent="0.3">
      <c r="A25" s="3"/>
      <c r="B25" s="306" t="s">
        <v>895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</row>
    <row r="26" spans="1:13" ht="14.45" customHeight="1" x14ac:dyDescent="0.25">
      <c r="A26" s="3"/>
      <c r="B26" s="186">
        <v>42370</v>
      </c>
      <c r="C26" s="187">
        <v>42401</v>
      </c>
      <c r="D26" s="187">
        <v>42430</v>
      </c>
      <c r="E26" s="187">
        <v>42461</v>
      </c>
      <c r="F26" s="187">
        <v>42491</v>
      </c>
      <c r="G26" s="187">
        <v>42522</v>
      </c>
      <c r="H26" s="214">
        <v>42552</v>
      </c>
      <c r="I26" s="187">
        <v>42583</v>
      </c>
      <c r="J26" s="187">
        <v>42614</v>
      </c>
      <c r="K26" s="214">
        <v>42644</v>
      </c>
      <c r="L26" s="187">
        <v>42675</v>
      </c>
      <c r="M26" s="188">
        <v>42705</v>
      </c>
    </row>
    <row r="27" spans="1:13" ht="14.45" customHeight="1" x14ac:dyDescent="0.25">
      <c r="A27" s="3" t="s">
        <v>0</v>
      </c>
      <c r="B27" s="9">
        <v>0.51400000000000001</v>
      </c>
      <c r="C27" s="9">
        <v>0.50700000000000001</v>
      </c>
      <c r="D27" s="172">
        <v>0.501</v>
      </c>
      <c r="E27" s="172">
        <v>0.498</v>
      </c>
      <c r="F27" s="172">
        <v>0.5</v>
      </c>
      <c r="G27" s="172">
        <v>0.496</v>
      </c>
      <c r="H27" s="172">
        <v>0.499</v>
      </c>
      <c r="I27" s="172">
        <v>0.504</v>
      </c>
      <c r="J27" s="172">
        <v>0.50800000000000001</v>
      </c>
      <c r="K27" s="172">
        <v>0.505</v>
      </c>
      <c r="L27" s="9"/>
      <c r="M27" s="9"/>
    </row>
    <row r="28" spans="1:13" ht="14.45" customHeight="1" x14ac:dyDescent="0.25">
      <c r="A28" s="3" t="s">
        <v>1</v>
      </c>
      <c r="B28" s="9">
        <v>0.71699999999999997</v>
      </c>
      <c r="C28" s="9">
        <v>0.72299999999999998</v>
      </c>
      <c r="D28" s="172">
        <v>0.72599999999999998</v>
      </c>
      <c r="E28" s="172">
        <v>0.71599999999999997</v>
      </c>
      <c r="F28" s="172">
        <v>0.71</v>
      </c>
      <c r="G28" s="172">
        <v>0.70899999999999996</v>
      </c>
      <c r="H28" s="172">
        <v>0.70799999999999996</v>
      </c>
      <c r="I28" s="172">
        <v>0.69299999999999995</v>
      </c>
      <c r="J28" s="172">
        <v>0.67600000000000005</v>
      </c>
      <c r="K28" s="172">
        <v>0.67300000000000004</v>
      </c>
      <c r="L28" s="9"/>
      <c r="M28" s="9"/>
    </row>
    <row r="29" spans="1:13" ht="14.45" customHeight="1" x14ac:dyDescent="0.25">
      <c r="A29" s="25" t="s">
        <v>71</v>
      </c>
      <c r="B29" s="9">
        <v>1.24</v>
      </c>
      <c r="C29" s="9">
        <v>1.2170000000000001</v>
      </c>
      <c r="D29" s="172">
        <v>1.2030000000000001</v>
      </c>
      <c r="E29" s="172">
        <v>1.1830000000000001</v>
      </c>
      <c r="F29" s="172">
        <v>1.1839999999999999</v>
      </c>
      <c r="G29" s="172">
        <v>1.1679999999999999</v>
      </c>
      <c r="H29" s="172">
        <v>1.145</v>
      </c>
      <c r="I29" s="172">
        <v>1.125</v>
      </c>
      <c r="J29" s="172">
        <v>1.097</v>
      </c>
      <c r="K29" s="172">
        <v>1.1000000000000001</v>
      </c>
      <c r="L29" s="9"/>
      <c r="M29" s="9"/>
    </row>
    <row r="30" spans="1:13" ht="14.45" customHeight="1" x14ac:dyDescent="0.25">
      <c r="A30" s="3" t="s">
        <v>2</v>
      </c>
      <c r="B30" s="9">
        <v>0.78800000000000003</v>
      </c>
      <c r="C30" s="9">
        <v>0.76900000000000002</v>
      </c>
      <c r="D30" s="172">
        <v>0.76700000000000002</v>
      </c>
      <c r="E30" s="172">
        <v>0.78500000000000003</v>
      </c>
      <c r="F30" s="172">
        <v>0.80800000000000005</v>
      </c>
      <c r="G30" s="172">
        <v>0.79800000000000004</v>
      </c>
      <c r="H30" s="172">
        <v>0.80400000000000005</v>
      </c>
      <c r="I30" s="172">
        <v>0.80600000000000005</v>
      </c>
      <c r="J30" s="172">
        <v>0.80600000000000005</v>
      </c>
      <c r="K30" s="172">
        <v>0.80600000000000005</v>
      </c>
      <c r="L30" s="9"/>
      <c r="M30" s="9"/>
    </row>
    <row r="31" spans="1:13" ht="14.45" customHeight="1" x14ac:dyDescent="0.25">
      <c r="A31" s="3" t="s">
        <v>3</v>
      </c>
      <c r="B31" s="9">
        <v>1.333</v>
      </c>
      <c r="C31" s="9">
        <v>1.329</v>
      </c>
      <c r="D31" s="172">
        <v>1.321</v>
      </c>
      <c r="E31" s="172">
        <v>1.3069999999999999</v>
      </c>
      <c r="F31" s="172">
        <v>1.2869999999999999</v>
      </c>
      <c r="G31" s="172">
        <v>1.2909999999999999</v>
      </c>
      <c r="H31" s="172">
        <v>1.294</v>
      </c>
      <c r="I31" s="172">
        <v>1.3260000000000001</v>
      </c>
      <c r="J31" s="172">
        <v>1.335</v>
      </c>
      <c r="K31" s="172">
        <v>1.351</v>
      </c>
      <c r="L31" s="9"/>
      <c r="M31" s="9"/>
    </row>
    <row r="32" spans="1:13" ht="14.45" customHeight="1" x14ac:dyDescent="0.25">
      <c r="A32" s="25" t="s">
        <v>70</v>
      </c>
      <c r="B32" s="9">
        <v>1.631</v>
      </c>
      <c r="C32" s="9">
        <v>1.5920000000000001</v>
      </c>
      <c r="D32" s="172">
        <v>1.597</v>
      </c>
      <c r="E32" s="172">
        <v>1.5820000000000001</v>
      </c>
      <c r="F32" s="172">
        <v>1.5840000000000001</v>
      </c>
      <c r="G32" s="172">
        <v>1.5620000000000001</v>
      </c>
      <c r="H32" s="172">
        <v>1.5669999999999999</v>
      </c>
      <c r="I32" s="172">
        <v>1.5569999999999999</v>
      </c>
      <c r="J32" s="172">
        <v>1.542</v>
      </c>
      <c r="K32" s="172">
        <v>1.5369999999999999</v>
      </c>
      <c r="L32" s="9"/>
      <c r="M32" s="9"/>
    </row>
    <row r="33" spans="1:13" ht="14.45" customHeight="1" x14ac:dyDescent="0.25">
      <c r="A33" s="27" t="s">
        <v>13</v>
      </c>
      <c r="B33" s="171">
        <v>0.77200000000000002</v>
      </c>
      <c r="C33" s="171">
        <v>0.75800000000000001</v>
      </c>
      <c r="D33" s="171">
        <v>0.75600000000000001</v>
      </c>
      <c r="E33" s="171">
        <v>0.77700000000000002</v>
      </c>
      <c r="F33" s="171">
        <v>0.78600000000000003</v>
      </c>
      <c r="G33" s="171">
        <v>0.78200000000000003</v>
      </c>
      <c r="H33" s="171">
        <v>0.76500000000000001</v>
      </c>
      <c r="I33" s="171">
        <v>0.76300000000000001</v>
      </c>
      <c r="J33" s="171">
        <v>0.75</v>
      </c>
      <c r="K33" s="171">
        <v>0.753</v>
      </c>
      <c r="L33" s="171"/>
      <c r="M33" s="171"/>
    </row>
    <row r="34" spans="1:13" ht="14.45" customHeight="1" x14ac:dyDescent="0.25">
      <c r="A34" s="27"/>
    </row>
    <row r="35" spans="1:13" ht="14.45" customHeight="1" x14ac:dyDescent="0.25">
      <c r="A35" s="3"/>
      <c r="E35" s="109"/>
    </row>
    <row r="36" spans="1:13" ht="14.45" customHeight="1" thickBot="1" x14ac:dyDescent="0.3">
      <c r="A36" s="3"/>
      <c r="B36" s="306" t="s">
        <v>668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</row>
    <row r="37" spans="1:13" ht="14.45" customHeight="1" x14ac:dyDescent="0.25">
      <c r="A37" s="3"/>
      <c r="B37" s="186">
        <v>42370</v>
      </c>
      <c r="C37" s="187">
        <v>42401</v>
      </c>
      <c r="D37" s="187">
        <v>42430</v>
      </c>
      <c r="E37" s="187">
        <v>42461</v>
      </c>
      <c r="F37" s="187">
        <v>42491</v>
      </c>
      <c r="G37" s="187">
        <v>42522</v>
      </c>
      <c r="H37" s="187">
        <v>42552</v>
      </c>
      <c r="I37" s="187">
        <v>42583</v>
      </c>
      <c r="J37" s="187">
        <v>42614</v>
      </c>
      <c r="K37" s="187">
        <v>42644</v>
      </c>
      <c r="L37" s="187">
        <v>42675</v>
      </c>
      <c r="M37" s="188">
        <v>42705</v>
      </c>
    </row>
    <row r="38" spans="1:13" ht="14.45" customHeight="1" x14ac:dyDescent="0.25">
      <c r="A38" s="3" t="s">
        <v>33</v>
      </c>
      <c r="B38" s="154">
        <v>15382</v>
      </c>
      <c r="C38" s="154">
        <v>16390</v>
      </c>
      <c r="D38" s="205">
        <v>12611</v>
      </c>
      <c r="E38" s="154">
        <v>12332</v>
      </c>
      <c r="F38" s="154">
        <v>13212</v>
      </c>
      <c r="G38" s="205">
        <v>14469</v>
      </c>
      <c r="H38" s="154">
        <v>12163</v>
      </c>
      <c r="I38" s="154">
        <v>12429</v>
      </c>
      <c r="J38" s="154">
        <v>13424</v>
      </c>
      <c r="K38" s="154">
        <v>11678</v>
      </c>
      <c r="L38" s="154">
        <v>18378</v>
      </c>
      <c r="M38" s="154"/>
    </row>
    <row r="39" spans="1:13" ht="14.45" customHeight="1" x14ac:dyDescent="0.25">
      <c r="A39" s="3" t="s">
        <v>34</v>
      </c>
      <c r="B39" s="154">
        <v>1954</v>
      </c>
      <c r="C39" s="154">
        <v>1402</v>
      </c>
      <c r="D39" s="205">
        <v>985</v>
      </c>
      <c r="E39" s="154">
        <v>933</v>
      </c>
      <c r="F39" s="154">
        <v>1067</v>
      </c>
      <c r="G39" s="205">
        <v>1219</v>
      </c>
      <c r="H39" s="154">
        <v>1234</v>
      </c>
      <c r="I39" s="154">
        <v>798</v>
      </c>
      <c r="J39" s="154">
        <v>942</v>
      </c>
      <c r="K39" s="154">
        <v>806</v>
      </c>
      <c r="L39" s="154">
        <v>1441</v>
      </c>
      <c r="M39" s="154"/>
    </row>
    <row r="40" spans="1:13" ht="14.45" customHeight="1" x14ac:dyDescent="0.25">
      <c r="A40" s="3" t="s">
        <v>19</v>
      </c>
      <c r="B40" s="154">
        <v>842</v>
      </c>
      <c r="C40" s="154">
        <v>879</v>
      </c>
      <c r="D40" s="205">
        <v>711</v>
      </c>
      <c r="E40" s="154">
        <v>570</v>
      </c>
      <c r="F40" s="154">
        <v>624</v>
      </c>
      <c r="G40" s="205">
        <v>753</v>
      </c>
      <c r="H40" s="154">
        <v>737</v>
      </c>
      <c r="I40" s="154">
        <v>609</v>
      </c>
      <c r="J40" s="154">
        <v>659</v>
      </c>
      <c r="K40" s="154">
        <v>595</v>
      </c>
      <c r="L40" s="154">
        <v>1048</v>
      </c>
      <c r="M40" s="154"/>
    </row>
    <row r="41" spans="1:13" ht="14.45" customHeight="1" x14ac:dyDescent="0.25">
      <c r="A41" s="27" t="s">
        <v>32</v>
      </c>
      <c r="B41" s="201">
        <v>18179</v>
      </c>
      <c r="C41" s="201">
        <v>18671</v>
      </c>
      <c r="D41" s="170">
        <v>14307</v>
      </c>
      <c r="E41" s="170">
        <v>13836</v>
      </c>
      <c r="F41" s="170">
        <v>14903</v>
      </c>
      <c r="G41" s="170">
        <v>16442</v>
      </c>
      <c r="H41" s="170">
        <v>14133</v>
      </c>
      <c r="I41" s="170">
        <v>13836</v>
      </c>
      <c r="J41" s="170">
        <v>15025</v>
      </c>
      <c r="K41" s="299">
        <v>13078</v>
      </c>
      <c r="L41" s="170">
        <v>20867</v>
      </c>
      <c r="M41" s="170"/>
    </row>
    <row r="42" spans="1:13" ht="14.45" customHeight="1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3" ht="14.45" customHeight="1" x14ac:dyDescent="0.25">
      <c r="A43" s="303" t="s">
        <v>919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</row>
    <row r="44" spans="1:13" ht="30" customHeight="1" x14ac:dyDescent="0.25">
      <c r="A44" s="304" t="s">
        <v>674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</row>
    <row r="45" spans="1:13" ht="28.5" customHeight="1" x14ac:dyDescent="0.25">
      <c r="A45" s="179">
        <v>2015</v>
      </c>
      <c r="B45" s="305" t="s">
        <v>664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</row>
    <row r="46" spans="1:13" ht="15.75" customHeight="1" x14ac:dyDescent="0.25">
      <c r="A46" s="8" t="s">
        <v>72</v>
      </c>
      <c r="B46" s="92">
        <v>20</v>
      </c>
      <c r="C46" s="92">
        <v>19</v>
      </c>
      <c r="D46" s="92">
        <v>22</v>
      </c>
      <c r="E46" s="92">
        <v>22</v>
      </c>
      <c r="F46" s="92">
        <v>20</v>
      </c>
      <c r="G46" s="92">
        <v>22</v>
      </c>
      <c r="H46" s="92">
        <v>22</v>
      </c>
      <c r="I46" s="92">
        <v>21</v>
      </c>
      <c r="J46" s="92">
        <v>21</v>
      </c>
      <c r="K46" s="92">
        <v>22</v>
      </c>
      <c r="L46" s="92">
        <v>20</v>
      </c>
      <c r="M46" s="92">
        <v>22</v>
      </c>
    </row>
    <row r="47" spans="1:13" ht="15.75" customHeight="1" thickBot="1" x14ac:dyDescent="0.3">
      <c r="A47" s="3"/>
      <c r="B47" s="306" t="s">
        <v>665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</row>
    <row r="48" spans="1:13" ht="15" customHeight="1" x14ac:dyDescent="0.25">
      <c r="A48" s="3"/>
      <c r="B48" s="186">
        <v>42005</v>
      </c>
      <c r="C48" s="187">
        <v>42036</v>
      </c>
      <c r="D48" s="187">
        <v>42064</v>
      </c>
      <c r="E48" s="187">
        <v>42095</v>
      </c>
      <c r="F48" s="187">
        <v>42125</v>
      </c>
      <c r="G48" s="187">
        <v>42156</v>
      </c>
      <c r="H48" s="187">
        <v>42186</v>
      </c>
      <c r="I48" s="187">
        <v>42217</v>
      </c>
      <c r="J48" s="187">
        <v>42248</v>
      </c>
      <c r="K48" s="187">
        <v>42278</v>
      </c>
      <c r="L48" s="187">
        <v>42309</v>
      </c>
      <c r="M48" s="188">
        <v>42339</v>
      </c>
    </row>
    <row r="49" spans="1:13" x14ac:dyDescent="0.25">
      <c r="A49" s="3" t="s">
        <v>0</v>
      </c>
      <c r="B49" s="154">
        <v>7686</v>
      </c>
      <c r="C49" s="154">
        <v>8706</v>
      </c>
      <c r="D49" s="205">
        <v>6467</v>
      </c>
      <c r="E49" s="154">
        <v>5126</v>
      </c>
      <c r="F49" s="154">
        <v>7834</v>
      </c>
      <c r="G49" s="154">
        <v>6949</v>
      </c>
      <c r="H49" s="154">
        <v>5930</v>
      </c>
      <c r="I49" s="154">
        <v>7881</v>
      </c>
      <c r="J49" s="154">
        <v>6196</v>
      </c>
      <c r="K49" s="154">
        <v>5804</v>
      </c>
      <c r="L49" s="154">
        <v>6866</v>
      </c>
      <c r="M49" s="154">
        <v>5692</v>
      </c>
    </row>
    <row r="50" spans="1:13" x14ac:dyDescent="0.25">
      <c r="A50" s="3" t="s">
        <v>1</v>
      </c>
      <c r="B50" s="154">
        <v>3190</v>
      </c>
      <c r="C50" s="154">
        <v>2255</v>
      </c>
      <c r="D50" s="205">
        <v>2833</v>
      </c>
      <c r="E50" s="154">
        <v>2092</v>
      </c>
      <c r="F50" s="154">
        <v>2108</v>
      </c>
      <c r="G50" s="154">
        <v>2869</v>
      </c>
      <c r="H50" s="154">
        <v>2542</v>
      </c>
      <c r="I50" s="154">
        <v>3691</v>
      </c>
      <c r="J50" s="154">
        <v>3664</v>
      </c>
      <c r="K50" s="154">
        <v>2719</v>
      </c>
      <c r="L50" s="154">
        <v>2367</v>
      </c>
      <c r="M50" s="154">
        <v>3110</v>
      </c>
    </row>
    <row r="51" spans="1:13" ht="14.45" customHeight="1" x14ac:dyDescent="0.25">
      <c r="A51" s="25" t="s">
        <v>71</v>
      </c>
      <c r="B51" s="154">
        <v>2196</v>
      </c>
      <c r="C51" s="154">
        <v>2413</v>
      </c>
      <c r="D51" s="205">
        <v>1859</v>
      </c>
      <c r="E51" s="154">
        <v>1791</v>
      </c>
      <c r="F51" s="154">
        <v>1743</v>
      </c>
      <c r="G51" s="154">
        <v>1713</v>
      </c>
      <c r="H51" s="154">
        <v>1835</v>
      </c>
      <c r="I51" s="154">
        <v>2118</v>
      </c>
      <c r="J51" s="154">
        <v>1948</v>
      </c>
      <c r="K51" s="154">
        <v>2065</v>
      </c>
      <c r="L51" s="154">
        <v>1971</v>
      </c>
      <c r="M51" s="154">
        <v>2055</v>
      </c>
    </row>
    <row r="52" spans="1:13" x14ac:dyDescent="0.25">
      <c r="A52" s="3" t="s">
        <v>2</v>
      </c>
      <c r="B52" s="154">
        <v>996</v>
      </c>
      <c r="C52" s="154">
        <v>755</v>
      </c>
      <c r="D52" s="205">
        <v>1087</v>
      </c>
      <c r="E52" s="154">
        <v>838</v>
      </c>
      <c r="F52" s="154">
        <v>880</v>
      </c>
      <c r="G52" s="154">
        <v>987</v>
      </c>
      <c r="H52" s="154">
        <v>733</v>
      </c>
      <c r="I52" s="154">
        <v>890</v>
      </c>
      <c r="J52" s="154">
        <v>947</v>
      </c>
      <c r="K52" s="154">
        <v>735</v>
      </c>
      <c r="L52" s="154">
        <v>713</v>
      </c>
      <c r="M52" s="154">
        <v>884</v>
      </c>
    </row>
    <row r="53" spans="1:13" x14ac:dyDescent="0.25">
      <c r="A53" s="3" t="s">
        <v>3</v>
      </c>
      <c r="B53" s="154">
        <v>1144</v>
      </c>
      <c r="C53" s="154">
        <v>1352</v>
      </c>
      <c r="D53" s="205">
        <v>1096</v>
      </c>
      <c r="E53" s="154">
        <v>1279</v>
      </c>
      <c r="F53" s="154">
        <v>1162</v>
      </c>
      <c r="G53" s="154">
        <v>1739</v>
      </c>
      <c r="H53" s="154">
        <v>1414</v>
      </c>
      <c r="I53" s="154">
        <v>1319</v>
      </c>
      <c r="J53" s="154">
        <v>1060</v>
      </c>
      <c r="K53" s="154">
        <v>1206</v>
      </c>
      <c r="L53" s="154">
        <v>1376</v>
      </c>
      <c r="M53" s="154">
        <v>1033</v>
      </c>
    </row>
    <row r="54" spans="1:13" x14ac:dyDescent="0.25">
      <c r="A54" s="25" t="s">
        <v>70</v>
      </c>
      <c r="B54" s="154">
        <v>410</v>
      </c>
      <c r="C54" s="154">
        <v>329</v>
      </c>
      <c r="D54" s="205">
        <v>365</v>
      </c>
      <c r="E54" s="154">
        <v>324</v>
      </c>
      <c r="F54" s="154">
        <v>337</v>
      </c>
      <c r="G54" s="154">
        <v>333</v>
      </c>
      <c r="H54" s="154">
        <v>381</v>
      </c>
      <c r="I54" s="154">
        <v>381</v>
      </c>
      <c r="J54" s="154">
        <v>295</v>
      </c>
      <c r="K54" s="154">
        <v>304</v>
      </c>
      <c r="L54" s="154">
        <v>419</v>
      </c>
      <c r="M54" s="154">
        <v>264</v>
      </c>
    </row>
    <row r="55" spans="1:13" x14ac:dyDescent="0.25">
      <c r="A55" s="26" t="s">
        <v>13</v>
      </c>
      <c r="B55" s="201">
        <v>15622</v>
      </c>
      <c r="C55" s="201">
        <v>15810</v>
      </c>
      <c r="D55" s="170">
        <v>13706</v>
      </c>
      <c r="E55" s="201">
        <v>11450</v>
      </c>
      <c r="F55" s="201">
        <v>14065</v>
      </c>
      <c r="G55" s="201">
        <v>14590</v>
      </c>
      <c r="H55" s="201">
        <v>12835</v>
      </c>
      <c r="I55" s="201">
        <v>16280</v>
      </c>
      <c r="J55" s="201">
        <v>14110</v>
      </c>
      <c r="K55" s="201">
        <v>12832</v>
      </c>
      <c r="L55" s="201">
        <v>13712</v>
      </c>
      <c r="M55" s="201">
        <v>13039</v>
      </c>
    </row>
    <row r="56" spans="1:13" x14ac:dyDescent="0.25">
      <c r="A56" s="26"/>
    </row>
    <row r="57" spans="1:13" x14ac:dyDescent="0.25">
      <c r="A57" s="26"/>
    </row>
    <row r="58" spans="1:13" ht="15.75" thickBot="1" x14ac:dyDescent="0.3">
      <c r="A58" s="3"/>
      <c r="B58" s="306" t="s">
        <v>666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</row>
    <row r="59" spans="1:13" x14ac:dyDescent="0.25">
      <c r="A59" s="3"/>
      <c r="B59" s="186">
        <v>42005</v>
      </c>
      <c r="C59" s="187">
        <v>42036</v>
      </c>
      <c r="D59" s="187">
        <v>42064</v>
      </c>
      <c r="E59" s="187">
        <v>42095</v>
      </c>
      <c r="F59" s="187">
        <v>42125</v>
      </c>
      <c r="G59" s="187">
        <v>42156</v>
      </c>
      <c r="H59" s="187">
        <v>42186</v>
      </c>
      <c r="I59" s="187">
        <v>42217</v>
      </c>
      <c r="J59" s="187">
        <v>42248</v>
      </c>
      <c r="K59" s="187">
        <v>42278</v>
      </c>
      <c r="L59" s="187">
        <v>42309</v>
      </c>
      <c r="M59" s="188">
        <v>42339</v>
      </c>
    </row>
    <row r="60" spans="1:13" x14ac:dyDescent="0.25">
      <c r="A60" s="3" t="s">
        <v>0</v>
      </c>
      <c r="B60" s="154">
        <v>6862</v>
      </c>
      <c r="C60" s="154">
        <v>7621</v>
      </c>
      <c r="D60" s="205">
        <v>7564</v>
      </c>
      <c r="E60" s="154">
        <v>6674</v>
      </c>
      <c r="F60" s="154">
        <v>6433</v>
      </c>
      <c r="G60" s="205">
        <v>6599</v>
      </c>
      <c r="H60" s="154">
        <v>6876</v>
      </c>
      <c r="I60" s="273">
        <v>6905</v>
      </c>
      <c r="J60" s="154">
        <v>6658</v>
      </c>
      <c r="K60" s="154">
        <v>6614</v>
      </c>
      <c r="L60" s="205">
        <v>6272</v>
      </c>
      <c r="M60" s="205">
        <v>6097</v>
      </c>
    </row>
    <row r="61" spans="1:13" x14ac:dyDescent="0.25">
      <c r="A61" s="3" t="s">
        <v>1</v>
      </c>
      <c r="B61" s="154">
        <v>2791</v>
      </c>
      <c r="C61" s="154">
        <v>2858</v>
      </c>
      <c r="D61" s="205">
        <v>2772</v>
      </c>
      <c r="E61" s="154">
        <v>2401</v>
      </c>
      <c r="F61" s="154">
        <v>2352</v>
      </c>
      <c r="G61" s="205">
        <v>2364</v>
      </c>
      <c r="H61" s="154">
        <v>2519</v>
      </c>
      <c r="I61" s="273">
        <v>3024</v>
      </c>
      <c r="J61" s="154">
        <v>3287</v>
      </c>
      <c r="K61" s="154">
        <v>3348</v>
      </c>
      <c r="L61" s="205">
        <v>2922</v>
      </c>
      <c r="M61" s="205">
        <v>2743</v>
      </c>
    </row>
    <row r="62" spans="1:13" x14ac:dyDescent="0.25">
      <c r="A62" s="25" t="s">
        <v>71</v>
      </c>
      <c r="B62" s="154">
        <v>1939</v>
      </c>
      <c r="C62" s="154">
        <v>2091</v>
      </c>
      <c r="D62" s="205">
        <v>2142</v>
      </c>
      <c r="E62" s="154">
        <v>2003</v>
      </c>
      <c r="F62" s="154">
        <v>1800</v>
      </c>
      <c r="G62" s="205">
        <v>1749</v>
      </c>
      <c r="H62" s="154">
        <v>1764</v>
      </c>
      <c r="I62" s="273">
        <v>1885</v>
      </c>
      <c r="J62" s="154">
        <v>1965</v>
      </c>
      <c r="K62" s="154">
        <v>2044</v>
      </c>
      <c r="L62" s="205">
        <v>1996</v>
      </c>
      <c r="M62" s="205">
        <v>2032</v>
      </c>
    </row>
    <row r="63" spans="1:13" x14ac:dyDescent="0.25">
      <c r="A63" s="3" t="s">
        <v>2</v>
      </c>
      <c r="B63" s="154">
        <v>961</v>
      </c>
      <c r="C63" s="154">
        <v>907</v>
      </c>
      <c r="D63" s="205">
        <v>954</v>
      </c>
      <c r="E63" s="154">
        <v>900</v>
      </c>
      <c r="F63" s="154">
        <v>937</v>
      </c>
      <c r="G63" s="205">
        <v>903</v>
      </c>
      <c r="H63" s="154">
        <v>866</v>
      </c>
      <c r="I63" s="273">
        <v>870</v>
      </c>
      <c r="J63" s="154">
        <v>855</v>
      </c>
      <c r="K63" s="154">
        <v>856</v>
      </c>
      <c r="L63" s="205">
        <v>799</v>
      </c>
      <c r="M63" s="205">
        <v>779</v>
      </c>
    </row>
    <row r="64" spans="1:13" x14ac:dyDescent="0.25">
      <c r="A64" s="3" t="s">
        <v>3</v>
      </c>
      <c r="B64" s="154">
        <v>1126</v>
      </c>
      <c r="C64" s="154">
        <v>1139</v>
      </c>
      <c r="D64" s="205">
        <v>1189</v>
      </c>
      <c r="E64" s="154">
        <v>1236</v>
      </c>
      <c r="F64" s="154">
        <v>1179</v>
      </c>
      <c r="G64" s="205">
        <v>1400</v>
      </c>
      <c r="H64" s="154">
        <v>1447</v>
      </c>
      <c r="I64" s="273">
        <v>1493</v>
      </c>
      <c r="J64" s="154">
        <v>1267</v>
      </c>
      <c r="K64" s="154">
        <v>1195</v>
      </c>
      <c r="L64" s="205">
        <v>1211</v>
      </c>
      <c r="M64" s="205">
        <v>1200</v>
      </c>
    </row>
    <row r="65" spans="1:15" x14ac:dyDescent="0.25">
      <c r="A65" s="25" t="s">
        <v>70</v>
      </c>
      <c r="B65" s="154">
        <v>389</v>
      </c>
      <c r="C65" s="154">
        <v>343</v>
      </c>
      <c r="D65" s="205">
        <v>369</v>
      </c>
      <c r="E65" s="154">
        <v>340</v>
      </c>
      <c r="F65" s="154">
        <v>342</v>
      </c>
      <c r="G65" s="205">
        <v>331</v>
      </c>
      <c r="H65" s="154">
        <v>351</v>
      </c>
      <c r="I65" s="273">
        <v>365</v>
      </c>
      <c r="J65" s="154">
        <v>353</v>
      </c>
      <c r="K65" s="154">
        <v>326</v>
      </c>
      <c r="L65" s="205">
        <v>337</v>
      </c>
      <c r="M65" s="205">
        <v>326</v>
      </c>
    </row>
    <row r="66" spans="1:15" x14ac:dyDescent="0.25">
      <c r="A66" s="26" t="s">
        <v>13</v>
      </c>
      <c r="B66" s="201">
        <v>14069</v>
      </c>
      <c r="C66" s="201">
        <v>14959</v>
      </c>
      <c r="D66" s="170">
        <v>14990</v>
      </c>
      <c r="E66" s="170">
        <v>13553</v>
      </c>
      <c r="F66" s="170">
        <v>13043</v>
      </c>
      <c r="G66" s="170">
        <v>13347</v>
      </c>
      <c r="H66" s="170">
        <v>13823</v>
      </c>
      <c r="I66" s="274">
        <v>14542</v>
      </c>
      <c r="J66" s="170">
        <v>14384</v>
      </c>
      <c r="K66" s="170">
        <v>14383</v>
      </c>
      <c r="L66" s="170">
        <v>13538</v>
      </c>
      <c r="M66" s="170">
        <v>13178</v>
      </c>
    </row>
    <row r="67" spans="1:15" x14ac:dyDescent="0.25">
      <c r="A67" s="26"/>
    </row>
    <row r="68" spans="1:15" x14ac:dyDescent="0.25">
      <c r="A68" s="3"/>
    </row>
    <row r="69" spans="1:15" ht="15.75" thickBot="1" x14ac:dyDescent="0.3">
      <c r="A69" s="3"/>
      <c r="B69" s="306" t="s">
        <v>895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</row>
    <row r="70" spans="1:15" x14ac:dyDescent="0.25">
      <c r="A70" s="3"/>
      <c r="B70" s="186">
        <v>42005</v>
      </c>
      <c r="C70" s="187">
        <v>42036</v>
      </c>
      <c r="D70" s="187">
        <v>42064</v>
      </c>
      <c r="E70" s="187">
        <v>42095</v>
      </c>
      <c r="F70" s="187">
        <v>42125</v>
      </c>
      <c r="G70" s="187">
        <v>42156</v>
      </c>
      <c r="H70" s="187">
        <v>42186</v>
      </c>
      <c r="I70" s="187">
        <v>42217</v>
      </c>
      <c r="J70" s="187">
        <v>42248</v>
      </c>
      <c r="K70" s="187">
        <v>42278</v>
      </c>
      <c r="L70" s="187">
        <v>42309</v>
      </c>
      <c r="M70" s="188">
        <v>42339</v>
      </c>
    </row>
    <row r="71" spans="1:15" ht="14.45" customHeight="1" x14ac:dyDescent="0.25">
      <c r="A71" s="3" t="s">
        <v>0</v>
      </c>
      <c r="B71" s="9">
        <v>0.47399999999999998</v>
      </c>
      <c r="C71" s="172">
        <v>0.47499999999999998</v>
      </c>
      <c r="D71" s="9">
        <v>0.48</v>
      </c>
      <c r="E71" s="9">
        <v>0.49299999999999999</v>
      </c>
      <c r="F71" s="172">
        <v>0.498</v>
      </c>
      <c r="G71" s="9">
        <v>0.502</v>
      </c>
      <c r="H71" s="9">
        <v>0.5</v>
      </c>
      <c r="I71" s="9">
        <v>0.501</v>
      </c>
      <c r="J71" s="9">
        <v>0.50600000000000001</v>
      </c>
      <c r="K71" s="9">
        <v>0.50900000000000001</v>
      </c>
      <c r="L71" s="9">
        <v>0.51400000000000001</v>
      </c>
      <c r="M71" s="9">
        <v>0.51700000000000002</v>
      </c>
      <c r="O71" s="41"/>
    </row>
    <row r="72" spans="1:15" ht="14.45" customHeight="1" x14ac:dyDescent="0.25">
      <c r="A72" s="3" t="s">
        <v>1</v>
      </c>
      <c r="B72" s="9">
        <v>0.71099999999999997</v>
      </c>
      <c r="C72" s="172">
        <v>0.70899999999999996</v>
      </c>
      <c r="D72" s="9">
        <v>0.72099999999999997</v>
      </c>
      <c r="E72" s="9">
        <v>0.73</v>
      </c>
      <c r="F72" s="172">
        <v>0.73099999999999998</v>
      </c>
      <c r="G72" s="9">
        <v>0.72499999999999998</v>
      </c>
      <c r="H72" s="9">
        <v>0.71799999999999997</v>
      </c>
      <c r="I72" s="9">
        <v>0.70499999999999996</v>
      </c>
      <c r="J72" s="9">
        <v>0.70799999999999996</v>
      </c>
      <c r="K72" s="9">
        <v>0.71799999999999997</v>
      </c>
      <c r="L72" s="9">
        <v>0.72299999999999998</v>
      </c>
      <c r="M72" s="9">
        <v>0.71799999999999997</v>
      </c>
      <c r="O72" s="41"/>
    </row>
    <row r="73" spans="1:15" ht="14.45" customHeight="1" x14ac:dyDescent="0.25">
      <c r="A73" s="25" t="s">
        <v>71</v>
      </c>
      <c r="B73" s="9">
        <v>1.272</v>
      </c>
      <c r="C73" s="172">
        <v>1.254</v>
      </c>
      <c r="D73" s="9">
        <v>1.25</v>
      </c>
      <c r="E73" s="9">
        <v>1.2609999999999999</v>
      </c>
      <c r="F73" s="172">
        <v>1.278</v>
      </c>
      <c r="G73" s="9">
        <v>1.2769999999999999</v>
      </c>
      <c r="H73" s="9">
        <v>1.2430000000000001</v>
      </c>
      <c r="I73" s="9">
        <v>1.236</v>
      </c>
      <c r="J73" s="9">
        <v>1.1970000000000001</v>
      </c>
      <c r="K73" s="9">
        <v>1.194</v>
      </c>
      <c r="L73" s="9">
        <v>1.1859999999999999</v>
      </c>
      <c r="M73" s="9">
        <v>1.232</v>
      </c>
      <c r="O73" s="41"/>
    </row>
    <row r="74" spans="1:15" ht="14.45" customHeight="1" x14ac:dyDescent="0.25">
      <c r="A74" s="3" t="s">
        <v>2</v>
      </c>
      <c r="B74" s="9">
        <v>0.78900000000000003</v>
      </c>
      <c r="C74" s="172">
        <v>0.81499999999999995</v>
      </c>
      <c r="D74" s="9">
        <v>0.83099999999999996</v>
      </c>
      <c r="E74" s="9">
        <v>0.82899999999999996</v>
      </c>
      <c r="F74" s="172">
        <v>0.82</v>
      </c>
      <c r="G74" s="9">
        <v>0.81599999999999995</v>
      </c>
      <c r="H74" s="9">
        <v>0.82</v>
      </c>
      <c r="I74" s="9">
        <v>0.79800000000000004</v>
      </c>
      <c r="J74" s="9">
        <v>0.78500000000000003</v>
      </c>
      <c r="K74" s="9">
        <v>0.78300000000000003</v>
      </c>
      <c r="L74" s="9">
        <v>0.79900000000000004</v>
      </c>
      <c r="M74" s="9">
        <v>0.81299999999999994</v>
      </c>
      <c r="O74" s="41"/>
    </row>
    <row r="75" spans="1:15" ht="14.45" customHeight="1" x14ac:dyDescent="0.25">
      <c r="A75" s="3" t="s">
        <v>3</v>
      </c>
      <c r="B75" s="9">
        <v>1.331</v>
      </c>
      <c r="C75" s="172">
        <v>1.3440000000000001</v>
      </c>
      <c r="D75" s="9">
        <v>1.3240000000000001</v>
      </c>
      <c r="E75" s="9">
        <v>1.341</v>
      </c>
      <c r="F75" s="172">
        <v>1.3149999999999999</v>
      </c>
      <c r="G75" s="9">
        <v>1.3109999999999999</v>
      </c>
      <c r="H75" s="9">
        <v>1.2909999999999999</v>
      </c>
      <c r="I75" s="9">
        <v>1.294</v>
      </c>
      <c r="J75" s="9">
        <v>1.29</v>
      </c>
      <c r="K75" s="9">
        <v>1.302</v>
      </c>
      <c r="L75" s="9">
        <v>1.32</v>
      </c>
      <c r="M75" s="9">
        <v>1.339</v>
      </c>
      <c r="O75" s="41"/>
    </row>
    <row r="76" spans="1:15" ht="14.45" customHeight="1" x14ac:dyDescent="0.25">
      <c r="A76" s="25" t="s">
        <v>70</v>
      </c>
      <c r="B76" s="9">
        <v>1.66</v>
      </c>
      <c r="C76" s="172">
        <v>1.659</v>
      </c>
      <c r="D76" s="9">
        <v>1.6619999999999999</v>
      </c>
      <c r="E76" s="9">
        <v>1.6619999999999999</v>
      </c>
      <c r="F76" s="172">
        <v>1.6439999999999999</v>
      </c>
      <c r="G76" s="9">
        <v>1.6339999999999999</v>
      </c>
      <c r="H76" s="9">
        <v>1.6180000000000001</v>
      </c>
      <c r="I76" s="9">
        <v>1.6060000000000001</v>
      </c>
      <c r="J76" s="9">
        <v>1.6</v>
      </c>
      <c r="K76" s="9">
        <v>1.615</v>
      </c>
      <c r="L76" s="9">
        <v>1.641</v>
      </c>
      <c r="M76" s="9">
        <v>1.6439999999999999</v>
      </c>
      <c r="O76" s="41"/>
    </row>
    <row r="77" spans="1:15" ht="14.45" customHeight="1" x14ac:dyDescent="0.25">
      <c r="A77" s="27" t="s">
        <v>13</v>
      </c>
      <c r="B77" s="171">
        <v>0.754</v>
      </c>
      <c r="C77" s="171">
        <v>0.74299999999999999</v>
      </c>
      <c r="D77" s="171">
        <v>0.753</v>
      </c>
      <c r="E77" s="171">
        <v>0.77800000000000002</v>
      </c>
      <c r="F77" s="171">
        <v>0.77500000000000002</v>
      </c>
      <c r="G77" s="171">
        <v>0.77700000000000002</v>
      </c>
      <c r="H77" s="171">
        <v>0.76600000000000001</v>
      </c>
      <c r="I77" s="171">
        <v>0.76600000000000001</v>
      </c>
      <c r="J77" s="171">
        <v>0.75900000000000001</v>
      </c>
      <c r="K77" s="171">
        <v>0.76200000000000001</v>
      </c>
      <c r="L77" s="171">
        <v>0.77500000000000002</v>
      </c>
      <c r="M77" s="171">
        <v>0.78900000000000003</v>
      </c>
      <c r="O77" s="41"/>
    </row>
    <row r="78" spans="1:15" x14ac:dyDescent="0.25">
      <c r="A78" s="27"/>
    </row>
    <row r="79" spans="1:15" x14ac:dyDescent="0.25">
      <c r="A79" s="3"/>
      <c r="E79" s="109"/>
    </row>
    <row r="80" spans="1:15" ht="15.75" thickBot="1" x14ac:dyDescent="0.3">
      <c r="A80" s="3"/>
      <c r="B80" s="306" t="s">
        <v>668</v>
      </c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</row>
    <row r="81" spans="1:13" x14ac:dyDescent="0.25">
      <c r="A81" s="3"/>
      <c r="B81" s="186">
        <v>42005</v>
      </c>
      <c r="C81" s="187">
        <v>42036</v>
      </c>
      <c r="D81" s="187">
        <v>42064</v>
      </c>
      <c r="E81" s="187">
        <v>42095</v>
      </c>
      <c r="F81" s="187">
        <v>42125</v>
      </c>
      <c r="G81" s="187">
        <v>42156</v>
      </c>
      <c r="H81" s="187">
        <v>42186</v>
      </c>
      <c r="I81" s="187">
        <v>42217</v>
      </c>
      <c r="J81" s="187">
        <v>42248</v>
      </c>
      <c r="K81" s="187">
        <v>42278</v>
      </c>
      <c r="L81" s="187">
        <v>42309</v>
      </c>
      <c r="M81" s="188">
        <v>42339</v>
      </c>
    </row>
    <row r="82" spans="1:13" x14ac:dyDescent="0.25">
      <c r="A82" s="3" t="s">
        <v>33</v>
      </c>
      <c r="B82" s="154">
        <v>13545</v>
      </c>
      <c r="C82" s="154">
        <v>13690</v>
      </c>
      <c r="D82" s="205">
        <v>12004</v>
      </c>
      <c r="E82" s="154">
        <v>10007</v>
      </c>
      <c r="F82" s="154">
        <v>12383</v>
      </c>
      <c r="G82" s="205">
        <v>12787</v>
      </c>
      <c r="H82" s="154">
        <v>11117</v>
      </c>
      <c r="I82" s="154">
        <v>14519</v>
      </c>
      <c r="J82" s="154">
        <v>12296</v>
      </c>
      <c r="K82" s="154">
        <v>11019</v>
      </c>
      <c r="L82" s="154">
        <v>11980</v>
      </c>
      <c r="M82" s="154">
        <v>11312</v>
      </c>
    </row>
    <row r="83" spans="1:13" x14ac:dyDescent="0.25">
      <c r="A83" s="3" t="s">
        <v>34</v>
      </c>
      <c r="B83" s="154">
        <v>1323</v>
      </c>
      <c r="C83" s="154">
        <v>1436</v>
      </c>
      <c r="D83" s="205">
        <v>1136</v>
      </c>
      <c r="E83" s="154">
        <v>956</v>
      </c>
      <c r="F83" s="154">
        <v>1134</v>
      </c>
      <c r="G83" s="205">
        <v>1236</v>
      </c>
      <c r="H83" s="154">
        <v>1164</v>
      </c>
      <c r="I83" s="154">
        <v>1111</v>
      </c>
      <c r="J83" s="154">
        <v>1054</v>
      </c>
      <c r="K83" s="154">
        <v>1068</v>
      </c>
      <c r="L83" s="154">
        <v>1041</v>
      </c>
      <c r="M83" s="154">
        <v>1054</v>
      </c>
    </row>
    <row r="84" spans="1:13" x14ac:dyDescent="0.25">
      <c r="A84" s="3" t="s">
        <v>19</v>
      </c>
      <c r="B84" s="154">
        <v>754</v>
      </c>
      <c r="C84" s="154">
        <v>684</v>
      </c>
      <c r="D84" s="205">
        <v>567</v>
      </c>
      <c r="E84" s="154">
        <v>487</v>
      </c>
      <c r="F84" s="154">
        <v>549</v>
      </c>
      <c r="G84" s="205">
        <v>567</v>
      </c>
      <c r="H84" s="154">
        <v>554</v>
      </c>
      <c r="I84" s="154">
        <v>650</v>
      </c>
      <c r="J84" s="154">
        <v>760</v>
      </c>
      <c r="K84" s="154">
        <v>746</v>
      </c>
      <c r="L84" s="154">
        <v>692</v>
      </c>
      <c r="M84" s="154">
        <v>672</v>
      </c>
    </row>
    <row r="85" spans="1:13" x14ac:dyDescent="0.25">
      <c r="A85" s="27" t="s">
        <v>32</v>
      </c>
      <c r="B85" s="201">
        <v>15622</v>
      </c>
      <c r="C85" s="201">
        <v>15810</v>
      </c>
      <c r="D85" s="170">
        <v>13706</v>
      </c>
      <c r="E85" s="170">
        <v>11450</v>
      </c>
      <c r="F85" s="170">
        <v>14065</v>
      </c>
      <c r="G85" s="170">
        <v>14590</v>
      </c>
      <c r="H85" s="170">
        <v>12835</v>
      </c>
      <c r="I85" s="170">
        <v>16280</v>
      </c>
      <c r="J85" s="170">
        <v>14110</v>
      </c>
      <c r="K85" s="170">
        <v>12832</v>
      </c>
      <c r="L85" s="170">
        <v>13712</v>
      </c>
      <c r="M85" s="170">
        <v>13039</v>
      </c>
    </row>
    <row r="86" spans="1:13" x14ac:dyDescent="0.25">
      <c r="A86" s="27"/>
      <c r="B86" s="178"/>
      <c r="C86" s="178"/>
      <c r="D86" s="178"/>
      <c r="E86" s="178"/>
      <c r="F86" s="178"/>
      <c r="G86" s="178"/>
      <c r="H86" s="178"/>
      <c r="I86" s="202"/>
      <c r="J86" s="178"/>
      <c r="K86" s="178"/>
      <c r="L86" s="178"/>
      <c r="M86" s="178"/>
    </row>
    <row r="87" spans="1:13" x14ac:dyDescent="0.25">
      <c r="A87" s="303" t="s">
        <v>919</v>
      </c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</row>
    <row r="88" spans="1:13" ht="30" customHeight="1" x14ac:dyDescent="0.25">
      <c r="A88" s="304" t="s">
        <v>674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</row>
    <row r="89" spans="1:13" ht="15.75" x14ac:dyDescent="0.25">
      <c r="A89" s="179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</row>
    <row r="90" spans="1:13" ht="28.5" customHeight="1" x14ac:dyDescent="0.25">
      <c r="A90" s="179">
        <v>2014</v>
      </c>
      <c r="B90" s="305" t="s">
        <v>664</v>
      </c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</row>
    <row r="91" spans="1:13" x14ac:dyDescent="0.25">
      <c r="A91" s="8" t="s">
        <v>72</v>
      </c>
      <c r="B91" s="92">
        <v>21</v>
      </c>
      <c r="C91" s="92">
        <v>19</v>
      </c>
      <c r="D91" s="92">
        <v>21</v>
      </c>
      <c r="E91" s="92">
        <v>21</v>
      </c>
      <c r="F91" s="92">
        <v>21</v>
      </c>
      <c r="G91" s="92">
        <v>21</v>
      </c>
      <c r="H91" s="92">
        <v>22</v>
      </c>
      <c r="I91" s="92">
        <v>21</v>
      </c>
      <c r="J91" s="92">
        <v>21</v>
      </c>
      <c r="K91" s="92">
        <v>23</v>
      </c>
      <c r="L91" s="92">
        <v>19</v>
      </c>
      <c r="M91" s="92">
        <v>22</v>
      </c>
    </row>
    <row r="92" spans="1:13" ht="15.75" customHeight="1" thickBot="1" x14ac:dyDescent="0.3">
      <c r="A92" s="3"/>
      <c r="B92" s="306" t="s">
        <v>665</v>
      </c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</row>
    <row r="93" spans="1:13" x14ac:dyDescent="0.25">
      <c r="A93" s="3"/>
      <c r="B93" s="186">
        <v>41640</v>
      </c>
      <c r="C93" s="187">
        <v>41681</v>
      </c>
      <c r="D93" s="187">
        <v>41709</v>
      </c>
      <c r="E93" s="187">
        <v>41740</v>
      </c>
      <c r="F93" s="187">
        <v>41770</v>
      </c>
      <c r="G93" s="187">
        <v>41801</v>
      </c>
      <c r="H93" s="187">
        <v>41831</v>
      </c>
      <c r="I93" s="187">
        <v>41862</v>
      </c>
      <c r="J93" s="187">
        <v>41893</v>
      </c>
      <c r="K93" s="187">
        <v>41923</v>
      </c>
      <c r="L93" s="187">
        <v>41954</v>
      </c>
      <c r="M93" s="188">
        <v>41984</v>
      </c>
    </row>
    <row r="94" spans="1:13" x14ac:dyDescent="0.25">
      <c r="A94" s="3" t="s">
        <v>0</v>
      </c>
      <c r="B94" s="154">
        <v>6303</v>
      </c>
      <c r="C94" s="154">
        <v>6846</v>
      </c>
      <c r="D94" s="205">
        <v>7036</v>
      </c>
      <c r="E94" s="154">
        <v>5976</v>
      </c>
      <c r="F94" s="154">
        <v>7594</v>
      </c>
      <c r="G94" s="154">
        <v>6434</v>
      </c>
      <c r="H94" s="154">
        <v>6219</v>
      </c>
      <c r="I94" s="154">
        <v>7297</v>
      </c>
      <c r="J94" s="154">
        <v>8074</v>
      </c>
      <c r="K94" s="154">
        <v>9199</v>
      </c>
      <c r="L94" s="154">
        <v>6271</v>
      </c>
      <c r="M94" s="154">
        <v>6624</v>
      </c>
    </row>
    <row r="95" spans="1:13" x14ac:dyDescent="0.25">
      <c r="A95" s="3" t="s">
        <v>1</v>
      </c>
      <c r="B95" s="154">
        <v>2610</v>
      </c>
      <c r="C95" s="154">
        <v>2829</v>
      </c>
      <c r="D95" s="205">
        <v>3226</v>
      </c>
      <c r="E95" s="154">
        <v>2750</v>
      </c>
      <c r="F95" s="154">
        <v>2169</v>
      </c>
      <c r="G95" s="154">
        <v>2476</v>
      </c>
      <c r="H95" s="154">
        <v>2411</v>
      </c>
      <c r="I95" s="154">
        <v>2287</v>
      </c>
      <c r="J95" s="154">
        <v>3070</v>
      </c>
      <c r="K95" s="154">
        <v>4035</v>
      </c>
      <c r="L95" s="154">
        <v>2042</v>
      </c>
      <c r="M95" s="154">
        <v>3076</v>
      </c>
    </row>
    <row r="96" spans="1:13" ht="15" customHeight="1" x14ac:dyDescent="0.25">
      <c r="A96" s="25" t="s">
        <v>71</v>
      </c>
      <c r="B96" s="154">
        <v>1849</v>
      </c>
      <c r="C96" s="154">
        <v>1825</v>
      </c>
      <c r="D96" s="205">
        <v>1452</v>
      </c>
      <c r="E96" s="154">
        <v>1452</v>
      </c>
      <c r="F96" s="154">
        <v>1407</v>
      </c>
      <c r="G96" s="154">
        <v>1512</v>
      </c>
      <c r="H96" s="154">
        <v>1636</v>
      </c>
      <c r="I96" s="154">
        <v>1449</v>
      </c>
      <c r="J96" s="154">
        <v>1597</v>
      </c>
      <c r="K96" s="154">
        <v>1766</v>
      </c>
      <c r="L96" s="154">
        <v>1923</v>
      </c>
      <c r="M96" s="154">
        <v>1719</v>
      </c>
    </row>
    <row r="97" spans="1:13" x14ac:dyDescent="0.25">
      <c r="A97" s="3" t="s">
        <v>2</v>
      </c>
      <c r="B97" s="154">
        <v>822</v>
      </c>
      <c r="C97" s="154">
        <v>769</v>
      </c>
      <c r="D97" s="205">
        <v>855</v>
      </c>
      <c r="E97" s="154">
        <v>559</v>
      </c>
      <c r="F97" s="154">
        <v>589</v>
      </c>
      <c r="G97" s="154">
        <v>765</v>
      </c>
      <c r="H97" s="154">
        <v>583</v>
      </c>
      <c r="I97" s="154">
        <v>669</v>
      </c>
      <c r="J97" s="154">
        <v>1150</v>
      </c>
      <c r="K97" s="154">
        <v>986</v>
      </c>
      <c r="L97" s="154">
        <v>929</v>
      </c>
      <c r="M97" s="154">
        <v>957</v>
      </c>
    </row>
    <row r="98" spans="1:13" x14ac:dyDescent="0.25">
      <c r="A98" s="3" t="s">
        <v>3</v>
      </c>
      <c r="B98" s="154">
        <v>1031</v>
      </c>
      <c r="C98" s="154">
        <v>1383</v>
      </c>
      <c r="D98" s="205">
        <v>1111</v>
      </c>
      <c r="E98" s="154">
        <v>1159</v>
      </c>
      <c r="F98" s="154">
        <v>915</v>
      </c>
      <c r="G98" s="154">
        <v>1179</v>
      </c>
      <c r="H98" s="154">
        <v>1076</v>
      </c>
      <c r="I98" s="154">
        <v>1058</v>
      </c>
      <c r="J98" s="154">
        <v>1038</v>
      </c>
      <c r="K98" s="154">
        <v>1270</v>
      </c>
      <c r="L98" s="154">
        <v>1310</v>
      </c>
      <c r="M98" s="154">
        <v>952</v>
      </c>
    </row>
    <row r="99" spans="1:13" x14ac:dyDescent="0.25">
      <c r="A99" s="25" t="s">
        <v>70</v>
      </c>
      <c r="B99" s="154">
        <v>331</v>
      </c>
      <c r="C99" s="154">
        <v>351</v>
      </c>
      <c r="D99" s="205">
        <v>382</v>
      </c>
      <c r="E99" s="154">
        <v>321</v>
      </c>
      <c r="F99" s="154">
        <v>324</v>
      </c>
      <c r="G99" s="154">
        <v>325</v>
      </c>
      <c r="H99" s="154">
        <v>319</v>
      </c>
      <c r="I99" s="154">
        <v>281</v>
      </c>
      <c r="J99" s="154">
        <v>325</v>
      </c>
      <c r="K99" s="154">
        <v>330</v>
      </c>
      <c r="L99" s="154">
        <v>477</v>
      </c>
      <c r="M99" s="154">
        <v>293</v>
      </c>
    </row>
    <row r="100" spans="1:13" x14ac:dyDescent="0.25">
      <c r="A100" s="26" t="s">
        <v>13</v>
      </c>
      <c r="B100" s="201">
        <v>12946</v>
      </c>
      <c r="C100" s="201">
        <v>14002</v>
      </c>
      <c r="D100" s="170">
        <v>14062</v>
      </c>
      <c r="E100" s="201">
        <v>12218</v>
      </c>
      <c r="F100" s="201">
        <v>12998</v>
      </c>
      <c r="G100" s="201">
        <v>12691</v>
      </c>
      <c r="H100" s="201">
        <v>12243</v>
      </c>
      <c r="I100" s="201">
        <v>13040</v>
      </c>
      <c r="J100" s="201">
        <v>15254</v>
      </c>
      <c r="K100" s="201">
        <v>17586</v>
      </c>
      <c r="L100" s="201">
        <v>12953</v>
      </c>
      <c r="M100" s="201">
        <v>13623</v>
      </c>
    </row>
    <row r="101" spans="1:13" x14ac:dyDescent="0.25">
      <c r="A101" s="26"/>
    </row>
    <row r="102" spans="1:13" x14ac:dyDescent="0.25">
      <c r="A102" s="26"/>
    </row>
    <row r="103" spans="1:13" ht="15.75" thickBot="1" x14ac:dyDescent="0.3">
      <c r="A103" s="3"/>
      <c r="B103" s="306" t="s">
        <v>666</v>
      </c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</row>
    <row r="104" spans="1:13" x14ac:dyDescent="0.25">
      <c r="A104" s="3"/>
      <c r="B104" s="186">
        <v>41640</v>
      </c>
      <c r="C104" s="187">
        <v>41681</v>
      </c>
      <c r="D104" s="187">
        <v>41709</v>
      </c>
      <c r="E104" s="187">
        <v>41740</v>
      </c>
      <c r="F104" s="187">
        <v>41770</v>
      </c>
      <c r="G104" s="214">
        <v>41801</v>
      </c>
      <c r="H104" s="187">
        <v>41831</v>
      </c>
      <c r="I104" s="187">
        <v>41862</v>
      </c>
      <c r="J104" s="187">
        <v>41893</v>
      </c>
      <c r="K104" s="187">
        <v>41923</v>
      </c>
      <c r="L104" s="187">
        <v>41954</v>
      </c>
      <c r="M104" s="188">
        <v>41984</v>
      </c>
    </row>
    <row r="105" spans="1:13" x14ac:dyDescent="0.25">
      <c r="A105" s="3" t="s">
        <v>0</v>
      </c>
      <c r="B105" s="154">
        <v>5773</v>
      </c>
      <c r="C105" s="154">
        <v>6027</v>
      </c>
      <c r="D105" s="205">
        <v>6725</v>
      </c>
      <c r="E105" s="154">
        <v>6612</v>
      </c>
      <c r="F105" s="154">
        <v>6869</v>
      </c>
      <c r="G105" s="205">
        <v>6668</v>
      </c>
      <c r="H105" s="154">
        <v>6741</v>
      </c>
      <c r="I105" s="154">
        <v>6643.3305781250001</v>
      </c>
      <c r="J105" s="154">
        <v>7181</v>
      </c>
      <c r="K105" s="154">
        <v>8221</v>
      </c>
      <c r="L105" s="154">
        <v>7941</v>
      </c>
      <c r="M105" s="205">
        <v>7445</v>
      </c>
    </row>
    <row r="106" spans="1:13" x14ac:dyDescent="0.25">
      <c r="A106" s="3" t="s">
        <v>1</v>
      </c>
      <c r="B106" s="154">
        <v>2440</v>
      </c>
      <c r="C106" s="154">
        <v>2636</v>
      </c>
      <c r="D106" s="205">
        <v>2890</v>
      </c>
      <c r="E106" s="154">
        <v>2938</v>
      </c>
      <c r="F106" s="154">
        <v>2715</v>
      </c>
      <c r="G106" s="205">
        <v>2465</v>
      </c>
      <c r="H106" s="154">
        <v>2353</v>
      </c>
      <c r="I106" s="154">
        <v>2391.5306875000001</v>
      </c>
      <c r="J106" s="154">
        <v>2586</v>
      </c>
      <c r="K106" s="154">
        <v>3158</v>
      </c>
      <c r="L106" s="154">
        <v>3112</v>
      </c>
      <c r="M106" s="205">
        <v>3114</v>
      </c>
    </row>
    <row r="107" spans="1:13" x14ac:dyDescent="0.25">
      <c r="A107" s="25" t="s">
        <v>71</v>
      </c>
      <c r="B107" s="154">
        <v>1644</v>
      </c>
      <c r="C107" s="154">
        <v>1737</v>
      </c>
      <c r="D107" s="205">
        <v>1705</v>
      </c>
      <c r="E107" s="154">
        <v>1568</v>
      </c>
      <c r="F107" s="154">
        <v>1437</v>
      </c>
      <c r="G107" s="205">
        <v>1457</v>
      </c>
      <c r="H107" s="154">
        <v>1520</v>
      </c>
      <c r="I107" s="154">
        <v>1533.570203125</v>
      </c>
      <c r="J107" s="154">
        <v>1562</v>
      </c>
      <c r="K107" s="154">
        <v>1609</v>
      </c>
      <c r="L107" s="154">
        <v>1757</v>
      </c>
      <c r="M107" s="205">
        <v>1797</v>
      </c>
    </row>
    <row r="108" spans="1:13" x14ac:dyDescent="0.25">
      <c r="A108" s="3" t="s">
        <v>2</v>
      </c>
      <c r="B108" s="154">
        <v>767</v>
      </c>
      <c r="C108" s="154">
        <v>784</v>
      </c>
      <c r="D108" s="205">
        <v>817</v>
      </c>
      <c r="E108" s="154">
        <v>726</v>
      </c>
      <c r="F108" s="154">
        <v>668</v>
      </c>
      <c r="G108" s="205">
        <v>638</v>
      </c>
      <c r="H108" s="154">
        <v>645</v>
      </c>
      <c r="I108" s="154">
        <v>670.87156249999998</v>
      </c>
      <c r="J108" s="154">
        <v>797</v>
      </c>
      <c r="K108" s="154">
        <v>937</v>
      </c>
      <c r="L108" s="154">
        <v>1024</v>
      </c>
      <c r="M108" s="205">
        <v>959</v>
      </c>
    </row>
    <row r="109" spans="1:13" x14ac:dyDescent="0.25">
      <c r="A109" s="3" t="s">
        <v>3</v>
      </c>
      <c r="B109" s="154">
        <v>1011</v>
      </c>
      <c r="C109" s="154">
        <v>1058</v>
      </c>
      <c r="D109" s="205">
        <v>1168</v>
      </c>
      <c r="E109" s="154">
        <v>1212</v>
      </c>
      <c r="F109" s="154">
        <v>1062</v>
      </c>
      <c r="G109" s="205">
        <v>1084</v>
      </c>
      <c r="H109" s="154">
        <v>1057</v>
      </c>
      <c r="I109" s="154">
        <v>1103.971359375</v>
      </c>
      <c r="J109" s="154">
        <v>1058</v>
      </c>
      <c r="K109" s="154">
        <v>1127</v>
      </c>
      <c r="L109" s="154">
        <v>1205</v>
      </c>
      <c r="M109" s="205">
        <v>1173</v>
      </c>
    </row>
    <row r="110" spans="1:13" x14ac:dyDescent="0.25">
      <c r="A110" s="25" t="s">
        <v>70</v>
      </c>
      <c r="B110" s="154">
        <v>328</v>
      </c>
      <c r="C110" s="154">
        <v>318</v>
      </c>
      <c r="D110" s="205">
        <v>355</v>
      </c>
      <c r="E110" s="154">
        <v>351</v>
      </c>
      <c r="F110" s="154">
        <v>342</v>
      </c>
      <c r="G110" s="205">
        <v>323</v>
      </c>
      <c r="H110" s="154">
        <v>322</v>
      </c>
      <c r="I110" s="154">
        <v>308.13546874999997</v>
      </c>
      <c r="J110" s="154">
        <v>308</v>
      </c>
      <c r="K110" s="154">
        <v>312</v>
      </c>
      <c r="L110" s="154">
        <v>373</v>
      </c>
      <c r="M110" s="205">
        <v>361</v>
      </c>
    </row>
    <row r="111" spans="1:13" x14ac:dyDescent="0.25">
      <c r="A111" s="26" t="s">
        <v>13</v>
      </c>
      <c r="B111" s="201">
        <v>11964</v>
      </c>
      <c r="C111" s="201">
        <v>12561</v>
      </c>
      <c r="D111" s="170">
        <v>13659</v>
      </c>
      <c r="E111" s="170">
        <v>13408</v>
      </c>
      <c r="F111" s="170">
        <v>13093</v>
      </c>
      <c r="G111" s="170">
        <v>12636</v>
      </c>
      <c r="H111" s="170">
        <v>12638</v>
      </c>
      <c r="I111" s="170">
        <v>12651.409859375</v>
      </c>
      <c r="J111" s="170">
        <v>13493</v>
      </c>
      <c r="K111" s="170">
        <v>15364</v>
      </c>
      <c r="L111" s="170">
        <v>15411</v>
      </c>
      <c r="M111" s="170">
        <v>14848</v>
      </c>
    </row>
    <row r="112" spans="1:13" x14ac:dyDescent="0.25">
      <c r="A112" s="26"/>
    </row>
    <row r="113" spans="1:13" x14ac:dyDescent="0.25">
      <c r="A113" s="3"/>
    </row>
    <row r="114" spans="1:13" ht="15.75" thickBot="1" x14ac:dyDescent="0.3">
      <c r="A114" s="3"/>
      <c r="B114" s="306" t="s">
        <v>895</v>
      </c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x14ac:dyDescent="0.25">
      <c r="A115" s="3"/>
      <c r="B115" s="186">
        <v>41640</v>
      </c>
      <c r="C115" s="187">
        <v>41681</v>
      </c>
      <c r="D115" s="187">
        <v>41709</v>
      </c>
      <c r="E115" s="187">
        <v>41740</v>
      </c>
      <c r="F115" s="187">
        <v>41770</v>
      </c>
      <c r="G115" s="187">
        <v>41801</v>
      </c>
      <c r="H115" s="187">
        <v>41831</v>
      </c>
      <c r="I115" s="187">
        <v>41862</v>
      </c>
      <c r="J115" s="187">
        <v>41893</v>
      </c>
      <c r="K115" s="187">
        <v>41923</v>
      </c>
      <c r="L115" s="187">
        <v>41954</v>
      </c>
      <c r="M115" s="188">
        <v>41984</v>
      </c>
    </row>
    <row r="116" spans="1:13" x14ac:dyDescent="0.25">
      <c r="A116" s="3" t="s">
        <v>0</v>
      </c>
      <c r="B116" s="9">
        <v>0.499</v>
      </c>
      <c r="C116" s="172">
        <v>0.49199999999999999</v>
      </c>
      <c r="D116" s="9">
        <v>0.48099999999999998</v>
      </c>
      <c r="E116" s="9">
        <v>0.48199999999999998</v>
      </c>
      <c r="F116" s="172">
        <v>0.47599999999999998</v>
      </c>
      <c r="G116" s="9">
        <v>0.47299999999999998</v>
      </c>
      <c r="H116" s="9">
        <v>0.47</v>
      </c>
      <c r="I116" s="9">
        <v>0.47299999999999998</v>
      </c>
      <c r="J116" s="9">
        <v>0.47299999999999998</v>
      </c>
      <c r="K116" s="9">
        <v>0.46700000000000003</v>
      </c>
      <c r="L116" s="9">
        <v>0.47099999999999997</v>
      </c>
      <c r="M116" s="9">
        <v>0.47199999999999998</v>
      </c>
    </row>
    <row r="117" spans="1:13" x14ac:dyDescent="0.25">
      <c r="A117" s="3" t="s">
        <v>1</v>
      </c>
      <c r="B117" s="9">
        <v>0.71899999999999997</v>
      </c>
      <c r="C117" s="172">
        <v>0.72</v>
      </c>
      <c r="D117" s="9">
        <v>0.71199999999999997</v>
      </c>
      <c r="E117" s="9">
        <v>0.70499999999999996</v>
      </c>
      <c r="F117" s="172">
        <v>0.71199999999999997</v>
      </c>
      <c r="G117" s="9">
        <v>0.71399999999999997</v>
      </c>
      <c r="H117" s="9">
        <v>0.70399999999999996</v>
      </c>
      <c r="I117" s="9">
        <v>0.69499999999999995</v>
      </c>
      <c r="J117" s="9">
        <v>0.68700000000000006</v>
      </c>
      <c r="K117" s="9">
        <v>0.68400000000000005</v>
      </c>
      <c r="L117" s="9">
        <v>0.69199999999999995</v>
      </c>
      <c r="M117" s="9">
        <v>0.69699999999999995</v>
      </c>
    </row>
    <row r="118" spans="1:13" x14ac:dyDescent="0.25">
      <c r="A118" s="25" t="s">
        <v>71</v>
      </c>
      <c r="B118" s="9">
        <v>1.3029999999999999</v>
      </c>
      <c r="C118" s="172">
        <v>1.325</v>
      </c>
      <c r="D118" s="9">
        <v>1.3640000000000001</v>
      </c>
      <c r="E118" s="9">
        <v>1.397</v>
      </c>
      <c r="F118" s="172">
        <v>1.34</v>
      </c>
      <c r="G118" s="9">
        <v>1.298</v>
      </c>
      <c r="H118" s="9">
        <v>1.25</v>
      </c>
      <c r="I118" s="9">
        <v>1.2589999999999999</v>
      </c>
      <c r="J118" s="9">
        <v>1.2909999999999999</v>
      </c>
      <c r="K118" s="9">
        <v>1.302</v>
      </c>
      <c r="L118" s="9">
        <v>1.2989999999999999</v>
      </c>
      <c r="M118" s="9">
        <v>1.2789999999999999</v>
      </c>
    </row>
    <row r="119" spans="1:13" x14ac:dyDescent="0.25">
      <c r="A119" s="3" t="s">
        <v>2</v>
      </c>
      <c r="B119" s="9">
        <v>0.82299999999999995</v>
      </c>
      <c r="C119" s="172">
        <v>0.80600000000000005</v>
      </c>
      <c r="D119" s="9">
        <v>0.80400000000000005</v>
      </c>
      <c r="E119" s="9">
        <v>0.82199999999999995</v>
      </c>
      <c r="F119" s="172">
        <v>0.85299999999999998</v>
      </c>
      <c r="G119" s="9">
        <v>0.86099999999999999</v>
      </c>
      <c r="H119" s="9">
        <v>0.85</v>
      </c>
      <c r="I119" s="9">
        <v>0.83</v>
      </c>
      <c r="J119" s="9">
        <v>0.78800000000000003</v>
      </c>
      <c r="K119" s="9">
        <v>0.75900000000000001</v>
      </c>
      <c r="L119" s="9">
        <v>0.746</v>
      </c>
      <c r="M119" s="9">
        <v>0.76</v>
      </c>
    </row>
    <row r="120" spans="1:13" x14ac:dyDescent="0.25">
      <c r="A120" s="3" t="s">
        <v>3</v>
      </c>
      <c r="B120" s="9">
        <v>1.3540000000000001</v>
      </c>
      <c r="C120" s="172">
        <v>1.36</v>
      </c>
      <c r="D120" s="9">
        <v>1.369</v>
      </c>
      <c r="E120" s="9">
        <v>1.3919999999999999</v>
      </c>
      <c r="F120" s="172">
        <v>1.409</v>
      </c>
      <c r="G120" s="9">
        <v>1.43</v>
      </c>
      <c r="H120" s="9">
        <v>1.409</v>
      </c>
      <c r="I120" s="9">
        <v>1.3979999999999999</v>
      </c>
      <c r="J120" s="9">
        <v>1.3620000000000001</v>
      </c>
      <c r="K120" s="9">
        <v>1.331</v>
      </c>
      <c r="L120" s="9">
        <v>1.3169999999999999</v>
      </c>
      <c r="M120" s="9">
        <v>1.321</v>
      </c>
    </row>
    <row r="121" spans="1:13" x14ac:dyDescent="0.25">
      <c r="A121" s="25" t="s">
        <v>70</v>
      </c>
      <c r="B121" s="9">
        <v>1.698</v>
      </c>
      <c r="C121" s="172">
        <v>1.7010000000000001</v>
      </c>
      <c r="D121" s="9">
        <v>1.7070000000000001</v>
      </c>
      <c r="E121" s="9">
        <v>1.712</v>
      </c>
      <c r="F121" s="172">
        <v>1.7230000000000001</v>
      </c>
      <c r="G121" s="9">
        <v>1.7150000000000001</v>
      </c>
      <c r="H121" s="9">
        <v>1.712</v>
      </c>
      <c r="I121" s="9">
        <v>1.7090000000000001</v>
      </c>
      <c r="J121" s="9">
        <v>1.7070000000000001</v>
      </c>
      <c r="K121" s="9">
        <v>1.6919999999999999</v>
      </c>
      <c r="L121" s="9">
        <v>1.677</v>
      </c>
      <c r="M121" s="9">
        <v>1.6639999999999999</v>
      </c>
    </row>
    <row r="122" spans="1:13" x14ac:dyDescent="0.25">
      <c r="A122" s="27" t="s">
        <v>13</v>
      </c>
      <c r="B122" s="171">
        <v>0.78</v>
      </c>
      <c r="C122" s="171">
        <v>0.77800000000000002</v>
      </c>
      <c r="D122" s="171">
        <v>0.76700000000000002</v>
      </c>
      <c r="E122" s="171">
        <v>0.76900000000000002</v>
      </c>
      <c r="F122" s="171">
        <v>0.747</v>
      </c>
      <c r="G122" s="171">
        <v>0.749</v>
      </c>
      <c r="H122" s="171">
        <v>0.73699999999999999</v>
      </c>
      <c r="I122" s="171">
        <v>0.74</v>
      </c>
      <c r="J122" s="171">
        <v>0.72499999999999998</v>
      </c>
      <c r="K122" s="171">
        <v>0.70499999999999996</v>
      </c>
      <c r="L122" s="171">
        <v>0.72399999999999998</v>
      </c>
      <c r="M122" s="171">
        <v>0.73099999999999998</v>
      </c>
    </row>
    <row r="123" spans="1:13" x14ac:dyDescent="0.25">
      <c r="A123" s="27"/>
    </row>
    <row r="124" spans="1:13" x14ac:dyDescent="0.25">
      <c r="A124" s="3"/>
      <c r="E124" s="109"/>
    </row>
    <row r="125" spans="1:13" ht="15.75" thickBot="1" x14ac:dyDescent="0.3">
      <c r="A125" s="3"/>
      <c r="B125" s="306" t="s">
        <v>668</v>
      </c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</row>
    <row r="126" spans="1:13" x14ac:dyDescent="0.25">
      <c r="A126" s="3"/>
      <c r="B126" s="186">
        <v>41640</v>
      </c>
      <c r="C126" s="187">
        <v>41681</v>
      </c>
      <c r="D126" s="187">
        <v>41709</v>
      </c>
      <c r="E126" s="187">
        <v>41740</v>
      </c>
      <c r="F126" s="187">
        <v>41770</v>
      </c>
      <c r="G126" s="187">
        <v>41801</v>
      </c>
      <c r="H126" s="187">
        <v>41831</v>
      </c>
      <c r="I126" s="187">
        <v>41862</v>
      </c>
      <c r="J126" s="187">
        <v>41893</v>
      </c>
      <c r="K126" s="187">
        <v>41923</v>
      </c>
      <c r="L126" s="187">
        <v>41954</v>
      </c>
      <c r="M126" s="188">
        <v>41984</v>
      </c>
    </row>
    <row r="127" spans="1:13" x14ac:dyDescent="0.25">
      <c r="A127" s="3" t="s">
        <v>33</v>
      </c>
      <c r="B127" s="154">
        <v>11003</v>
      </c>
      <c r="C127" s="154">
        <v>12020</v>
      </c>
      <c r="D127" s="205">
        <v>12116</v>
      </c>
      <c r="E127" s="154">
        <v>10575</v>
      </c>
      <c r="F127" s="154">
        <v>11183</v>
      </c>
      <c r="G127" s="205">
        <v>10906</v>
      </c>
      <c r="H127" s="154">
        <v>10517</v>
      </c>
      <c r="I127" s="154">
        <v>11372</v>
      </c>
      <c r="J127" s="154">
        <v>13046</v>
      </c>
      <c r="K127" s="154">
        <v>15377</v>
      </c>
      <c r="L127" s="154">
        <v>11355</v>
      </c>
      <c r="M127" s="154">
        <v>11882</v>
      </c>
    </row>
    <row r="128" spans="1:13" x14ac:dyDescent="0.25">
      <c r="A128" s="3" t="s">
        <v>34</v>
      </c>
      <c r="B128" s="154">
        <v>1116</v>
      </c>
      <c r="C128" s="154">
        <v>1231</v>
      </c>
      <c r="D128" s="205">
        <v>1194</v>
      </c>
      <c r="E128" s="154">
        <v>1029</v>
      </c>
      <c r="F128" s="154">
        <v>1181</v>
      </c>
      <c r="G128" s="205">
        <v>1091</v>
      </c>
      <c r="H128" s="154">
        <v>1053</v>
      </c>
      <c r="I128" s="154">
        <v>1133</v>
      </c>
      <c r="J128" s="154">
        <v>1445</v>
      </c>
      <c r="K128" s="154">
        <v>1484</v>
      </c>
      <c r="L128" s="154">
        <v>993</v>
      </c>
      <c r="M128" s="154">
        <v>1133</v>
      </c>
    </row>
    <row r="129" spans="1:13" x14ac:dyDescent="0.25">
      <c r="A129" s="3" t="s">
        <v>19</v>
      </c>
      <c r="B129" s="154">
        <v>827</v>
      </c>
      <c r="C129" s="154">
        <v>751</v>
      </c>
      <c r="D129" s="205">
        <v>752</v>
      </c>
      <c r="E129" s="154">
        <v>614</v>
      </c>
      <c r="F129" s="154">
        <v>634</v>
      </c>
      <c r="G129" s="205">
        <v>694</v>
      </c>
      <c r="H129" s="154">
        <v>673</v>
      </c>
      <c r="I129" s="154">
        <v>535</v>
      </c>
      <c r="J129" s="154">
        <v>763</v>
      </c>
      <c r="K129" s="154">
        <v>725</v>
      </c>
      <c r="L129" s="154">
        <v>604</v>
      </c>
      <c r="M129" s="154">
        <v>607</v>
      </c>
    </row>
    <row r="130" spans="1:13" x14ac:dyDescent="0.25">
      <c r="A130" s="27" t="s">
        <v>32</v>
      </c>
      <c r="B130" s="201">
        <v>12946</v>
      </c>
      <c r="C130" s="201">
        <v>14002</v>
      </c>
      <c r="D130" s="170">
        <v>14062</v>
      </c>
      <c r="E130" s="170">
        <v>12218</v>
      </c>
      <c r="F130" s="170">
        <v>12998</v>
      </c>
      <c r="G130" s="170">
        <v>12691</v>
      </c>
      <c r="H130" s="170">
        <v>12243</v>
      </c>
      <c r="I130" s="170">
        <v>13040</v>
      </c>
      <c r="J130" s="170">
        <v>15254</v>
      </c>
      <c r="K130" s="170">
        <v>17586</v>
      </c>
      <c r="L130" s="170">
        <v>12953</v>
      </c>
      <c r="M130" s="170">
        <v>13623</v>
      </c>
    </row>
    <row r="131" spans="1:13" x14ac:dyDescent="0.25">
      <c r="A131" s="27"/>
      <c r="B131" s="178"/>
      <c r="C131" s="178"/>
      <c r="D131" s="178"/>
      <c r="E131" s="178"/>
      <c r="F131" s="178"/>
      <c r="G131" s="178"/>
      <c r="H131" s="178"/>
      <c r="I131" s="202"/>
      <c r="J131" s="178"/>
      <c r="K131" s="178"/>
      <c r="L131" s="178"/>
      <c r="M131" s="178"/>
    </row>
    <row r="132" spans="1:13" x14ac:dyDescent="0.25">
      <c r="A132" s="304" t="s">
        <v>919</v>
      </c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</row>
    <row r="133" spans="1:13" ht="30" customHeight="1" x14ac:dyDescent="0.25">
      <c r="A133" s="304" t="s">
        <v>674</v>
      </c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</row>
    <row r="135" spans="1:13" ht="24.75" customHeight="1" x14ac:dyDescent="0.25">
      <c r="A135" s="179">
        <v>2013</v>
      </c>
      <c r="B135" s="305" t="s">
        <v>664</v>
      </c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</row>
    <row r="136" spans="1:13" ht="15" customHeight="1" x14ac:dyDescent="0.25">
      <c r="A136" s="8" t="s">
        <v>72</v>
      </c>
      <c r="B136" s="92">
        <v>21</v>
      </c>
      <c r="C136" s="92">
        <v>19</v>
      </c>
      <c r="D136" s="92">
        <v>20</v>
      </c>
      <c r="E136" s="92">
        <v>22</v>
      </c>
      <c r="F136" s="92">
        <v>22</v>
      </c>
      <c r="G136" s="92">
        <v>20</v>
      </c>
      <c r="H136" s="92">
        <v>22</v>
      </c>
      <c r="I136" s="92">
        <v>22</v>
      </c>
      <c r="J136" s="92">
        <v>20</v>
      </c>
      <c r="K136" s="92">
        <v>23</v>
      </c>
      <c r="L136" s="92">
        <v>20</v>
      </c>
      <c r="M136" s="92">
        <v>21</v>
      </c>
    </row>
    <row r="137" spans="1:13" ht="15.75" thickBot="1" x14ac:dyDescent="0.3">
      <c r="A137" s="3"/>
      <c r="B137" s="306" t="s">
        <v>665</v>
      </c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</row>
    <row r="138" spans="1:13" x14ac:dyDescent="0.25">
      <c r="A138" s="3"/>
      <c r="B138" s="186">
        <v>41275</v>
      </c>
      <c r="C138" s="187">
        <v>41316</v>
      </c>
      <c r="D138" s="187">
        <v>41344</v>
      </c>
      <c r="E138" s="187">
        <v>41375</v>
      </c>
      <c r="F138" s="187">
        <v>41405</v>
      </c>
      <c r="G138" s="187">
        <v>41436</v>
      </c>
      <c r="H138" s="187">
        <v>41466</v>
      </c>
      <c r="I138" s="187">
        <v>41497</v>
      </c>
      <c r="J138" s="187">
        <v>41528</v>
      </c>
      <c r="K138" s="187">
        <v>41558</v>
      </c>
      <c r="L138" s="187">
        <v>41589</v>
      </c>
      <c r="M138" s="188">
        <v>41619</v>
      </c>
    </row>
    <row r="139" spans="1:13" x14ac:dyDescent="0.25">
      <c r="A139" s="3" t="s">
        <v>0</v>
      </c>
      <c r="B139" s="154">
        <v>5328</v>
      </c>
      <c r="C139" s="154">
        <v>6472</v>
      </c>
      <c r="D139" s="205">
        <v>5225</v>
      </c>
      <c r="E139" s="154">
        <v>4272</v>
      </c>
      <c r="F139" s="154">
        <v>7790</v>
      </c>
      <c r="G139" s="154">
        <v>8581</v>
      </c>
      <c r="H139" s="154">
        <v>4968</v>
      </c>
      <c r="I139" s="154">
        <v>6060</v>
      </c>
      <c r="J139" s="154">
        <v>6554</v>
      </c>
      <c r="K139" s="154">
        <v>4868</v>
      </c>
      <c r="L139" s="154">
        <v>6017</v>
      </c>
      <c r="M139" s="154">
        <v>5010</v>
      </c>
    </row>
    <row r="140" spans="1:13" x14ac:dyDescent="0.25">
      <c r="A140" s="3" t="s">
        <v>1</v>
      </c>
      <c r="B140" s="154">
        <v>2108</v>
      </c>
      <c r="C140" s="154">
        <v>2686</v>
      </c>
      <c r="D140" s="205">
        <v>3059</v>
      </c>
      <c r="E140" s="154">
        <v>2720</v>
      </c>
      <c r="F140" s="154">
        <v>2773</v>
      </c>
      <c r="G140" s="154">
        <v>3810</v>
      </c>
      <c r="H140" s="154">
        <v>2029</v>
      </c>
      <c r="I140" s="154">
        <v>2351</v>
      </c>
      <c r="J140" s="154">
        <v>2888</v>
      </c>
      <c r="K140" s="154">
        <v>2682</v>
      </c>
      <c r="L140" s="154">
        <v>2213</v>
      </c>
      <c r="M140" s="154">
        <v>2487</v>
      </c>
    </row>
    <row r="141" spans="1:13" x14ac:dyDescent="0.25">
      <c r="A141" s="25" t="s">
        <v>71</v>
      </c>
      <c r="B141" s="154">
        <v>1679</v>
      </c>
      <c r="C141" s="154">
        <v>1751</v>
      </c>
      <c r="D141" s="205">
        <v>1764</v>
      </c>
      <c r="E141" s="154">
        <v>1934</v>
      </c>
      <c r="F141" s="154">
        <v>1711</v>
      </c>
      <c r="G141" s="154">
        <v>1738</v>
      </c>
      <c r="H141" s="154">
        <v>1698</v>
      </c>
      <c r="I141" s="154">
        <v>1570</v>
      </c>
      <c r="J141" s="154">
        <v>1555</v>
      </c>
      <c r="K141" s="154">
        <v>1626</v>
      </c>
      <c r="L141" s="154">
        <v>1533</v>
      </c>
      <c r="M141" s="154">
        <v>1547</v>
      </c>
    </row>
    <row r="142" spans="1:13" x14ac:dyDescent="0.25">
      <c r="A142" s="3" t="s">
        <v>2</v>
      </c>
      <c r="B142" s="154">
        <v>900</v>
      </c>
      <c r="C142" s="154">
        <v>1067</v>
      </c>
      <c r="D142" s="205">
        <v>1072</v>
      </c>
      <c r="E142" s="154">
        <v>898</v>
      </c>
      <c r="F142" s="154">
        <v>1031</v>
      </c>
      <c r="G142" s="154">
        <v>1213</v>
      </c>
      <c r="H142" s="154">
        <v>807</v>
      </c>
      <c r="I142" s="154">
        <v>745</v>
      </c>
      <c r="J142" s="154">
        <v>825</v>
      </c>
      <c r="K142" s="154">
        <v>644</v>
      </c>
      <c r="L142" s="154">
        <v>718</v>
      </c>
      <c r="M142" s="154">
        <v>760</v>
      </c>
    </row>
    <row r="143" spans="1:13" x14ac:dyDescent="0.25">
      <c r="A143" s="3" t="s">
        <v>3</v>
      </c>
      <c r="B143" s="154">
        <v>1030</v>
      </c>
      <c r="C143" s="154">
        <v>1263</v>
      </c>
      <c r="D143" s="205">
        <v>969</v>
      </c>
      <c r="E143" s="154">
        <v>1210</v>
      </c>
      <c r="F143" s="154">
        <v>958</v>
      </c>
      <c r="G143" s="154">
        <v>1156</v>
      </c>
      <c r="H143" s="154">
        <v>984</v>
      </c>
      <c r="I143" s="154">
        <v>1117</v>
      </c>
      <c r="J143" s="154">
        <v>918</v>
      </c>
      <c r="K143" s="154">
        <v>976</v>
      </c>
      <c r="L143" s="154">
        <v>1220</v>
      </c>
      <c r="M143" s="154">
        <v>793</v>
      </c>
    </row>
    <row r="144" spans="1:13" x14ac:dyDescent="0.25">
      <c r="A144" s="25" t="s">
        <v>70</v>
      </c>
      <c r="B144" s="154">
        <v>384</v>
      </c>
      <c r="C144" s="154">
        <v>439</v>
      </c>
      <c r="D144" s="205">
        <v>368</v>
      </c>
      <c r="E144" s="154">
        <v>532</v>
      </c>
      <c r="F144" s="154">
        <v>444</v>
      </c>
      <c r="G144" s="154">
        <v>435</v>
      </c>
      <c r="H144" s="154">
        <v>376</v>
      </c>
      <c r="I144" s="154">
        <v>374</v>
      </c>
      <c r="J144" s="154">
        <v>327</v>
      </c>
      <c r="K144" s="154">
        <v>302</v>
      </c>
      <c r="L144" s="154">
        <v>379</v>
      </c>
      <c r="M144" s="154">
        <v>276</v>
      </c>
    </row>
    <row r="145" spans="1:13" x14ac:dyDescent="0.25">
      <c r="A145" s="26" t="s">
        <v>13</v>
      </c>
      <c r="B145" s="201">
        <v>11429</v>
      </c>
      <c r="C145" s="201">
        <v>13678</v>
      </c>
      <c r="D145" s="170">
        <v>12458</v>
      </c>
      <c r="E145" s="201">
        <v>11566</v>
      </c>
      <c r="F145" s="201">
        <v>14707</v>
      </c>
      <c r="G145" s="201">
        <v>16933</v>
      </c>
      <c r="H145" s="201">
        <v>10863</v>
      </c>
      <c r="I145" s="201">
        <v>12218</v>
      </c>
      <c r="J145" s="201">
        <v>13067</v>
      </c>
      <c r="K145" s="201">
        <v>11097</v>
      </c>
      <c r="L145" s="201">
        <v>12079</v>
      </c>
      <c r="M145" s="201">
        <v>10873</v>
      </c>
    </row>
    <row r="146" spans="1:13" x14ac:dyDescent="0.25">
      <c r="A146" s="26"/>
    </row>
    <row r="147" spans="1:13" x14ac:dyDescent="0.25">
      <c r="A147" s="26"/>
    </row>
    <row r="148" spans="1:13" ht="15.75" thickBot="1" x14ac:dyDescent="0.3">
      <c r="A148" s="3"/>
      <c r="B148" s="306" t="s">
        <v>666</v>
      </c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</row>
    <row r="149" spans="1:13" x14ac:dyDescent="0.25">
      <c r="A149" s="3"/>
      <c r="B149" s="186">
        <v>41275</v>
      </c>
      <c r="C149" s="187">
        <v>41316</v>
      </c>
      <c r="D149" s="187">
        <v>41344</v>
      </c>
      <c r="E149" s="187">
        <v>41375</v>
      </c>
      <c r="F149" s="187">
        <v>41405</v>
      </c>
      <c r="G149" s="214">
        <v>41436</v>
      </c>
      <c r="H149" s="187">
        <v>41466</v>
      </c>
      <c r="I149" s="187">
        <v>41497</v>
      </c>
      <c r="J149" s="187">
        <v>41528</v>
      </c>
      <c r="K149" s="187">
        <v>41558</v>
      </c>
      <c r="L149" s="187">
        <v>41589</v>
      </c>
      <c r="M149" s="188">
        <v>41619</v>
      </c>
    </row>
    <row r="150" spans="1:13" x14ac:dyDescent="0.25">
      <c r="A150" s="3" t="s">
        <v>0</v>
      </c>
      <c r="B150" s="154">
        <v>4529</v>
      </c>
      <c r="C150" s="154">
        <v>5128</v>
      </c>
      <c r="D150" s="205">
        <v>5656</v>
      </c>
      <c r="E150" s="154">
        <v>5270</v>
      </c>
      <c r="F150" s="154">
        <v>5779</v>
      </c>
      <c r="G150" s="205">
        <v>6827.9419531249978</v>
      </c>
      <c r="H150" s="154">
        <v>7067</v>
      </c>
      <c r="I150" s="154">
        <v>6473</v>
      </c>
      <c r="J150" s="154">
        <v>5839</v>
      </c>
      <c r="K150" s="154">
        <v>5790</v>
      </c>
      <c r="L150" s="154">
        <v>5768</v>
      </c>
      <c r="M150" s="205">
        <v>5274.0788750000002</v>
      </c>
    </row>
    <row r="151" spans="1:13" x14ac:dyDescent="0.25">
      <c r="A151" s="3" t="s">
        <v>1</v>
      </c>
      <c r="B151" s="154">
        <v>2489</v>
      </c>
      <c r="C151" s="154">
        <v>2482</v>
      </c>
      <c r="D151" s="205">
        <v>2608</v>
      </c>
      <c r="E151" s="154">
        <v>2821</v>
      </c>
      <c r="F151" s="154">
        <v>2844</v>
      </c>
      <c r="G151" s="205">
        <v>3078.8737343749999</v>
      </c>
      <c r="H151" s="154">
        <v>2841</v>
      </c>
      <c r="I151" s="154">
        <v>2696</v>
      </c>
      <c r="J151" s="154">
        <v>2408</v>
      </c>
      <c r="K151" s="154">
        <v>2633</v>
      </c>
      <c r="L151" s="154">
        <v>2599</v>
      </c>
      <c r="M151" s="205">
        <v>2471.370203125</v>
      </c>
    </row>
    <row r="152" spans="1:13" x14ac:dyDescent="0.25">
      <c r="A152" s="25" t="s">
        <v>71</v>
      </c>
      <c r="B152" s="154">
        <v>1509</v>
      </c>
      <c r="C152" s="154">
        <v>1587</v>
      </c>
      <c r="D152" s="205">
        <v>1730</v>
      </c>
      <c r="E152" s="154">
        <v>1821</v>
      </c>
      <c r="F152" s="154">
        <v>1804</v>
      </c>
      <c r="G152" s="205">
        <v>1796.1765312499983</v>
      </c>
      <c r="H152" s="154">
        <v>1715</v>
      </c>
      <c r="I152" s="154">
        <v>1667</v>
      </c>
      <c r="J152" s="154">
        <v>1609</v>
      </c>
      <c r="K152" s="154">
        <v>1585</v>
      </c>
      <c r="L152" s="154">
        <v>1574</v>
      </c>
      <c r="M152" s="205">
        <v>1571</v>
      </c>
    </row>
    <row r="153" spans="1:13" x14ac:dyDescent="0.25">
      <c r="A153" s="3" t="s">
        <v>2</v>
      </c>
      <c r="B153" s="154">
        <v>834</v>
      </c>
      <c r="C153" s="154">
        <v>928</v>
      </c>
      <c r="D153" s="205">
        <v>1010</v>
      </c>
      <c r="E153" s="154">
        <v>1008</v>
      </c>
      <c r="F153" s="154">
        <v>998</v>
      </c>
      <c r="G153" s="205">
        <v>1042.0837031249998</v>
      </c>
      <c r="H153" s="154">
        <v>1011</v>
      </c>
      <c r="I153" s="154">
        <v>913</v>
      </c>
      <c r="J153" s="154">
        <v>792</v>
      </c>
      <c r="K153" s="154">
        <v>734</v>
      </c>
      <c r="L153" s="154">
        <v>725</v>
      </c>
      <c r="M153" s="205">
        <v>705</v>
      </c>
    </row>
    <row r="154" spans="1:13" x14ac:dyDescent="0.25">
      <c r="A154" s="3" t="s">
        <v>3</v>
      </c>
      <c r="B154" s="154">
        <v>1002</v>
      </c>
      <c r="C154" s="154">
        <v>1053</v>
      </c>
      <c r="D154" s="205">
        <v>1084</v>
      </c>
      <c r="E154" s="154">
        <v>1148</v>
      </c>
      <c r="F154" s="154">
        <v>1048</v>
      </c>
      <c r="G154" s="205">
        <v>1106.4073906250003</v>
      </c>
      <c r="H154" s="154">
        <v>1029</v>
      </c>
      <c r="I154" s="154">
        <v>1084</v>
      </c>
      <c r="J154" s="154">
        <v>1009</v>
      </c>
      <c r="K154" s="154">
        <v>1006</v>
      </c>
      <c r="L154" s="154">
        <v>1035</v>
      </c>
      <c r="M154" s="205">
        <v>992</v>
      </c>
    </row>
    <row r="155" spans="1:13" x14ac:dyDescent="0.25">
      <c r="A155" s="25" t="s">
        <v>70</v>
      </c>
      <c r="B155" s="154">
        <v>362</v>
      </c>
      <c r="C155" s="154">
        <v>368</v>
      </c>
      <c r="D155" s="205">
        <v>396</v>
      </c>
      <c r="E155" s="154">
        <v>449</v>
      </c>
      <c r="F155" s="154">
        <v>451</v>
      </c>
      <c r="G155" s="205">
        <v>471</v>
      </c>
      <c r="H155" s="154">
        <v>418</v>
      </c>
      <c r="I155" s="154">
        <v>394</v>
      </c>
      <c r="J155" s="154">
        <v>360</v>
      </c>
      <c r="K155" s="154">
        <v>334</v>
      </c>
      <c r="L155" s="154">
        <v>334</v>
      </c>
      <c r="M155" s="205">
        <v>317.29884375</v>
      </c>
    </row>
    <row r="156" spans="1:13" x14ac:dyDescent="0.25">
      <c r="A156" s="26" t="s">
        <v>13</v>
      </c>
      <c r="B156" s="201">
        <v>10724</v>
      </c>
      <c r="C156" s="201">
        <v>11547</v>
      </c>
      <c r="D156" s="170">
        <v>12484</v>
      </c>
      <c r="E156" s="170">
        <v>12516</v>
      </c>
      <c r="F156" s="170">
        <v>12924</v>
      </c>
      <c r="G156" s="170">
        <v>14323</v>
      </c>
      <c r="H156" s="170">
        <v>14081</v>
      </c>
      <c r="I156" s="170">
        <v>13226</v>
      </c>
      <c r="J156" s="170">
        <v>12018</v>
      </c>
      <c r="K156" s="170">
        <v>12083</v>
      </c>
      <c r="L156" s="170">
        <v>12034</v>
      </c>
      <c r="M156" s="170">
        <v>11330.767750000001</v>
      </c>
    </row>
    <row r="157" spans="1:13" x14ac:dyDescent="0.25">
      <c r="A157" s="26"/>
    </row>
    <row r="158" spans="1:13" x14ac:dyDescent="0.25">
      <c r="A158" s="3"/>
    </row>
    <row r="159" spans="1:13" ht="15.75" thickBot="1" x14ac:dyDescent="0.3">
      <c r="A159" s="3"/>
      <c r="B159" s="306" t="s">
        <v>895</v>
      </c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</row>
    <row r="160" spans="1:13" x14ac:dyDescent="0.25">
      <c r="A160" s="3"/>
      <c r="B160" s="186">
        <v>41275</v>
      </c>
      <c r="C160" s="187">
        <v>41316</v>
      </c>
      <c r="D160" s="187">
        <v>41344</v>
      </c>
      <c r="E160" s="187">
        <v>41375</v>
      </c>
      <c r="F160" s="187">
        <v>41405</v>
      </c>
      <c r="G160" s="187">
        <v>41436</v>
      </c>
      <c r="H160" s="187">
        <v>41466</v>
      </c>
      <c r="I160" s="187">
        <v>41497</v>
      </c>
      <c r="J160" s="187">
        <v>41528</v>
      </c>
      <c r="K160" s="187">
        <v>41558</v>
      </c>
      <c r="L160" s="187">
        <v>41589</v>
      </c>
      <c r="M160" s="188">
        <v>41619</v>
      </c>
    </row>
    <row r="161" spans="1:13" x14ac:dyDescent="0.25">
      <c r="A161" s="3" t="s">
        <v>0</v>
      </c>
      <c r="B161" s="9">
        <v>0.48699999999999999</v>
      </c>
      <c r="C161" s="172">
        <v>0.47218994459843489</v>
      </c>
      <c r="D161" s="9">
        <v>0.46800000000000003</v>
      </c>
      <c r="E161" s="9">
        <v>0.46800000000000003</v>
      </c>
      <c r="F161" s="172">
        <v>0.46536629954520692</v>
      </c>
      <c r="G161" s="9">
        <v>0.45500000000000002</v>
      </c>
      <c r="H161" s="9">
        <v>0.46100000000000002</v>
      </c>
      <c r="I161" s="9">
        <v>0.46600000000000003</v>
      </c>
      <c r="J161" s="9">
        <v>0.48399999999999999</v>
      </c>
      <c r="K161" s="9">
        <v>0.48199999999999998</v>
      </c>
      <c r="L161" s="9">
        <v>0.49916165674605045</v>
      </c>
      <c r="M161" s="9">
        <v>0.504</v>
      </c>
    </row>
    <row r="162" spans="1:13" x14ac:dyDescent="0.25">
      <c r="A162" s="3" t="s">
        <v>1</v>
      </c>
      <c r="B162" s="9">
        <v>0.70799999999999996</v>
      </c>
      <c r="C162" s="172">
        <v>0.69808893310198561</v>
      </c>
      <c r="D162" s="9">
        <v>0.69099999999999995</v>
      </c>
      <c r="E162" s="9">
        <v>0.69299999999999995</v>
      </c>
      <c r="F162" s="172">
        <v>0.70135520887795422</v>
      </c>
      <c r="G162" s="9">
        <v>0.71399999999999997</v>
      </c>
      <c r="H162" s="9">
        <v>0.71699999999999997</v>
      </c>
      <c r="I162" s="9">
        <v>0.71099999999999997</v>
      </c>
      <c r="J162" s="9">
        <v>0.69499999999999995</v>
      </c>
      <c r="K162" s="9">
        <v>0.68200000000000005</v>
      </c>
      <c r="L162" s="9">
        <v>0.68882977085280517</v>
      </c>
      <c r="M162" s="9">
        <v>0.70199999999999996</v>
      </c>
    </row>
    <row r="163" spans="1:13" x14ac:dyDescent="0.25">
      <c r="A163" s="25" t="s">
        <v>71</v>
      </c>
      <c r="B163" s="9">
        <v>1.4850000000000001</v>
      </c>
      <c r="C163" s="172">
        <v>1.4489156384905957</v>
      </c>
      <c r="D163" s="9">
        <v>1.39</v>
      </c>
      <c r="E163" s="9">
        <v>1.3180000000000001</v>
      </c>
      <c r="F163" s="172">
        <v>1.2784531454645625</v>
      </c>
      <c r="G163" s="9">
        <v>1.26</v>
      </c>
      <c r="H163" s="9">
        <v>1.27</v>
      </c>
      <c r="I163" s="9">
        <v>1.282</v>
      </c>
      <c r="J163" s="9">
        <v>1.3</v>
      </c>
      <c r="K163" s="9">
        <v>1.292</v>
      </c>
      <c r="L163" s="9">
        <v>1.3013017378435687</v>
      </c>
      <c r="M163" s="9">
        <v>1.2789999999999999</v>
      </c>
    </row>
    <row r="164" spans="1:13" x14ac:dyDescent="0.25">
      <c r="A164" s="3" t="s">
        <v>2</v>
      </c>
      <c r="B164" s="9">
        <v>0.83399999999999996</v>
      </c>
      <c r="C164" s="172">
        <v>0.84969431505960402</v>
      </c>
      <c r="D164" s="9">
        <v>0.84799999999999998</v>
      </c>
      <c r="E164" s="9">
        <v>0.86799999999999999</v>
      </c>
      <c r="F164" s="172">
        <v>0.85428135571031782</v>
      </c>
      <c r="G164" s="9">
        <v>0.82599999999999996</v>
      </c>
      <c r="H164" s="9">
        <v>0.80600000000000005</v>
      </c>
      <c r="I164" s="9">
        <v>0.80800000000000005</v>
      </c>
      <c r="J164" s="9">
        <v>0.81899999999999995</v>
      </c>
      <c r="K164" s="9">
        <v>0.82299999999999995</v>
      </c>
      <c r="L164" s="9">
        <v>0.83338151999730936</v>
      </c>
      <c r="M164" s="9">
        <v>0.83499999999999996</v>
      </c>
    </row>
    <row r="165" spans="1:13" x14ac:dyDescent="0.25">
      <c r="A165" s="3" t="s">
        <v>3</v>
      </c>
      <c r="B165" s="9">
        <v>1.3089999999999999</v>
      </c>
      <c r="C165" s="172">
        <v>1.3050116758870896</v>
      </c>
      <c r="D165" s="9">
        <v>1.3180000000000001</v>
      </c>
      <c r="E165" s="9">
        <v>1.337</v>
      </c>
      <c r="F165" s="172">
        <v>1.359902012573309</v>
      </c>
      <c r="G165" s="9">
        <v>1.3779999999999999</v>
      </c>
      <c r="H165" s="9">
        <v>1.383</v>
      </c>
      <c r="I165" s="9">
        <v>1.357</v>
      </c>
      <c r="J165" s="9">
        <v>1.323</v>
      </c>
      <c r="K165" s="9">
        <v>1.292</v>
      </c>
      <c r="L165" s="9">
        <v>1.3086201734739784</v>
      </c>
      <c r="M165" s="9">
        <v>1.327</v>
      </c>
    </row>
    <row r="166" spans="1:13" x14ac:dyDescent="0.25">
      <c r="A166" s="25" t="s">
        <v>70</v>
      </c>
      <c r="B166" s="9">
        <v>1.6779999999999999</v>
      </c>
      <c r="C166" s="172">
        <v>1.6639999999999999</v>
      </c>
      <c r="D166" s="9">
        <v>1.6559999999999999</v>
      </c>
      <c r="E166" s="9">
        <v>1.6319999999999999</v>
      </c>
      <c r="F166" s="172">
        <v>1.6302468788504429</v>
      </c>
      <c r="G166" s="9">
        <v>1.613</v>
      </c>
      <c r="H166" s="9">
        <v>1.6240000000000001</v>
      </c>
      <c r="I166" s="9">
        <v>1.623</v>
      </c>
      <c r="J166" s="9">
        <v>1.6259999999999999</v>
      </c>
      <c r="K166" s="9">
        <v>1.6379999999999999</v>
      </c>
      <c r="L166" s="9">
        <v>1.6597632922169956</v>
      </c>
      <c r="M166" s="9">
        <v>1.6819999999999999</v>
      </c>
    </row>
    <row r="167" spans="1:13" x14ac:dyDescent="0.25">
      <c r="A167" s="27" t="s">
        <v>13</v>
      </c>
      <c r="B167" s="171">
        <v>0.82299999999999995</v>
      </c>
      <c r="C167" s="171">
        <v>0.79928288777734802</v>
      </c>
      <c r="D167" s="171">
        <v>0.78500000000000003</v>
      </c>
      <c r="E167" s="171">
        <v>0.79600000000000004</v>
      </c>
      <c r="F167" s="171">
        <v>0.77399377845249762</v>
      </c>
      <c r="G167" s="171">
        <v>0.748</v>
      </c>
      <c r="H167" s="171">
        <v>0.73799999999999999</v>
      </c>
      <c r="I167" s="171">
        <v>0.75</v>
      </c>
      <c r="J167" s="171">
        <v>0.76200000000000001</v>
      </c>
      <c r="K167" s="171">
        <v>0.752</v>
      </c>
      <c r="L167" s="171">
        <v>0.76699004342976818</v>
      </c>
      <c r="M167" s="171">
        <v>0.78</v>
      </c>
    </row>
    <row r="168" spans="1:13" x14ac:dyDescent="0.25">
      <c r="A168" s="27"/>
    </row>
    <row r="169" spans="1:13" x14ac:dyDescent="0.25">
      <c r="A169" s="3"/>
      <c r="E169" s="109"/>
    </row>
    <row r="170" spans="1:13" ht="15.75" thickBot="1" x14ac:dyDescent="0.3">
      <c r="A170" s="3"/>
      <c r="B170" s="306" t="s">
        <v>668</v>
      </c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</row>
    <row r="171" spans="1:13" x14ac:dyDescent="0.25">
      <c r="A171" s="3"/>
      <c r="B171" s="186">
        <v>41275</v>
      </c>
      <c r="C171" s="187">
        <v>41316</v>
      </c>
      <c r="D171" s="187">
        <v>41344</v>
      </c>
      <c r="E171" s="187">
        <v>41375</v>
      </c>
      <c r="F171" s="187">
        <v>41405</v>
      </c>
      <c r="G171" s="187">
        <v>41436</v>
      </c>
      <c r="H171" s="187">
        <v>41466</v>
      </c>
      <c r="I171" s="187">
        <v>41497</v>
      </c>
      <c r="J171" s="187">
        <v>41528</v>
      </c>
      <c r="K171" s="187">
        <v>41558</v>
      </c>
      <c r="L171" s="187">
        <v>41589</v>
      </c>
      <c r="M171" s="188">
        <v>41619</v>
      </c>
    </row>
    <row r="172" spans="1:13" x14ac:dyDescent="0.25">
      <c r="A172" s="3" t="s">
        <v>33</v>
      </c>
      <c r="B172" s="154">
        <v>9919</v>
      </c>
      <c r="C172" s="154">
        <v>12001</v>
      </c>
      <c r="D172" s="205">
        <v>10908</v>
      </c>
      <c r="E172" s="154">
        <v>10096</v>
      </c>
      <c r="F172" s="154">
        <v>12872</v>
      </c>
      <c r="G172" s="205">
        <v>14599</v>
      </c>
      <c r="H172" s="154">
        <v>9236</v>
      </c>
      <c r="I172" s="154">
        <v>10402</v>
      </c>
      <c r="J172" s="154">
        <v>11034</v>
      </c>
      <c r="K172" s="154">
        <v>9503</v>
      </c>
      <c r="L172" s="154">
        <v>10481</v>
      </c>
      <c r="M172" s="154">
        <v>9243</v>
      </c>
    </row>
    <row r="173" spans="1:13" x14ac:dyDescent="0.25">
      <c r="A173" s="3" t="s">
        <v>34</v>
      </c>
      <c r="B173" s="154">
        <v>884</v>
      </c>
      <c r="C173" s="154">
        <v>941</v>
      </c>
      <c r="D173" s="205">
        <v>834</v>
      </c>
      <c r="E173" s="154">
        <v>749</v>
      </c>
      <c r="F173" s="154">
        <v>1180</v>
      </c>
      <c r="G173" s="205">
        <v>1508</v>
      </c>
      <c r="H173" s="154">
        <v>1025</v>
      </c>
      <c r="I173" s="154">
        <v>1195</v>
      </c>
      <c r="J173" s="154">
        <v>1312</v>
      </c>
      <c r="K173" s="154">
        <v>966</v>
      </c>
      <c r="L173" s="154">
        <v>966</v>
      </c>
      <c r="M173" s="154">
        <v>938</v>
      </c>
    </row>
    <row r="174" spans="1:13" x14ac:dyDescent="0.25">
      <c r="A174" s="3" t="s">
        <v>19</v>
      </c>
      <c r="B174" s="154">
        <v>232</v>
      </c>
      <c r="C174" s="154">
        <v>339</v>
      </c>
      <c r="D174" s="205">
        <v>259</v>
      </c>
      <c r="E174" s="154">
        <v>239</v>
      </c>
      <c r="F174" s="154">
        <v>264</v>
      </c>
      <c r="G174" s="205">
        <v>420</v>
      </c>
      <c r="H174" s="154">
        <v>271</v>
      </c>
      <c r="I174" s="154">
        <v>319</v>
      </c>
      <c r="J174" s="154">
        <v>357</v>
      </c>
      <c r="K174" s="154">
        <v>254</v>
      </c>
      <c r="L174" s="154">
        <v>278</v>
      </c>
      <c r="M174" s="154">
        <v>308</v>
      </c>
    </row>
    <row r="175" spans="1:13" x14ac:dyDescent="0.25">
      <c r="A175" s="26" t="s">
        <v>35</v>
      </c>
      <c r="B175" s="201">
        <v>11035</v>
      </c>
      <c r="C175" s="201">
        <v>13281</v>
      </c>
      <c r="D175" s="170">
        <v>12002</v>
      </c>
      <c r="E175" s="201">
        <v>11085</v>
      </c>
      <c r="F175" s="201">
        <v>14316</v>
      </c>
      <c r="G175" s="170">
        <v>16527</v>
      </c>
      <c r="H175" s="201">
        <v>10532</v>
      </c>
      <c r="I175" s="201">
        <v>11915</v>
      </c>
      <c r="J175" s="201">
        <v>12703</v>
      </c>
      <c r="K175" s="201">
        <v>10723</v>
      </c>
      <c r="L175" s="201">
        <v>11724</v>
      </c>
      <c r="M175" s="201">
        <v>10489</v>
      </c>
    </row>
    <row r="176" spans="1:13" x14ac:dyDescent="0.25">
      <c r="A176" s="3" t="s">
        <v>10</v>
      </c>
      <c r="B176" s="154">
        <v>394</v>
      </c>
      <c r="C176" s="154">
        <v>398</v>
      </c>
      <c r="D176" s="205">
        <v>455</v>
      </c>
      <c r="E176" s="154">
        <v>481</v>
      </c>
      <c r="F176" s="154">
        <v>391</v>
      </c>
      <c r="G176" s="205">
        <v>406</v>
      </c>
      <c r="H176" s="154">
        <v>331</v>
      </c>
      <c r="I176" s="154">
        <v>303</v>
      </c>
      <c r="J176" s="154">
        <v>364</v>
      </c>
      <c r="K176" s="154">
        <v>374</v>
      </c>
      <c r="L176" s="154">
        <v>355</v>
      </c>
      <c r="M176" s="154">
        <v>384</v>
      </c>
    </row>
    <row r="177" spans="1:13" x14ac:dyDescent="0.25">
      <c r="A177" s="27" t="s">
        <v>32</v>
      </c>
      <c r="B177" s="201">
        <v>11429</v>
      </c>
      <c r="C177" s="201">
        <v>13678</v>
      </c>
      <c r="D177" s="170">
        <v>12458</v>
      </c>
      <c r="E177" s="170">
        <v>11566</v>
      </c>
      <c r="F177" s="170">
        <v>14707</v>
      </c>
      <c r="G177" s="170">
        <v>16933</v>
      </c>
      <c r="H177" s="170">
        <v>10863</v>
      </c>
      <c r="I177" s="170">
        <v>12218</v>
      </c>
      <c r="J177" s="170">
        <v>13067</v>
      </c>
      <c r="K177" s="170">
        <v>11097</v>
      </c>
      <c r="L177" s="170">
        <v>12079</v>
      </c>
      <c r="M177" s="170">
        <v>10873</v>
      </c>
    </row>
    <row r="178" spans="1:13" x14ac:dyDescent="0.25">
      <c r="A178" s="27"/>
      <c r="B178" s="178"/>
      <c r="C178" s="178"/>
      <c r="D178" s="178"/>
      <c r="E178" s="178"/>
      <c r="F178" s="178"/>
      <c r="G178" s="178"/>
      <c r="H178" s="178"/>
      <c r="I178" s="202"/>
      <c r="J178" s="178"/>
      <c r="K178" s="178"/>
      <c r="L178" s="178"/>
      <c r="M178" s="178"/>
    </row>
    <row r="179" spans="1:13" ht="15.75" thickBot="1" x14ac:dyDescent="0.3">
      <c r="A179" s="3"/>
      <c r="B179" s="306" t="s">
        <v>669</v>
      </c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</row>
    <row r="180" spans="1:13" x14ac:dyDescent="0.25">
      <c r="A180" s="3"/>
      <c r="B180" s="186">
        <v>41275</v>
      </c>
      <c r="C180" s="187">
        <v>41316</v>
      </c>
      <c r="D180" s="187">
        <v>41344</v>
      </c>
      <c r="E180" s="187">
        <v>41375</v>
      </c>
      <c r="F180" s="187">
        <v>41405</v>
      </c>
      <c r="G180" s="187">
        <v>41436</v>
      </c>
      <c r="H180" s="187">
        <v>41466</v>
      </c>
      <c r="I180" s="187">
        <v>41497</v>
      </c>
      <c r="J180" s="187">
        <v>41528</v>
      </c>
      <c r="K180" s="187">
        <v>41558</v>
      </c>
      <c r="L180" s="187">
        <v>41589</v>
      </c>
      <c r="M180" s="188">
        <v>41619</v>
      </c>
    </row>
    <row r="181" spans="1:13" x14ac:dyDescent="0.25">
      <c r="A181" s="3" t="s">
        <v>31</v>
      </c>
      <c r="B181" s="9">
        <v>0.76300000000000001</v>
      </c>
      <c r="C181" s="172">
        <v>0.7421215368838</v>
      </c>
      <c r="D181" s="9">
        <v>0.73</v>
      </c>
      <c r="E181" s="9">
        <v>0.747</v>
      </c>
      <c r="F181" s="172">
        <v>0.73074933866376368</v>
      </c>
      <c r="G181" s="9">
        <v>0.71</v>
      </c>
      <c r="H181" s="9">
        <v>0.70199999999999996</v>
      </c>
      <c r="I181" s="9">
        <v>0.71299999999999997</v>
      </c>
      <c r="J181" s="9">
        <v>0.72299999999999998</v>
      </c>
      <c r="K181" s="9">
        <v>0.71399999999999997</v>
      </c>
      <c r="L181" s="9">
        <v>0.72755347167054729</v>
      </c>
      <c r="M181" s="215"/>
    </row>
    <row r="182" spans="1:13" x14ac:dyDescent="0.25">
      <c r="A182" s="3" t="s">
        <v>10</v>
      </c>
      <c r="B182" s="9">
        <v>2.585</v>
      </c>
      <c r="C182" s="172">
        <v>2.5565707896951722</v>
      </c>
      <c r="D182" s="9">
        <v>2.36</v>
      </c>
      <c r="E182" s="9">
        <v>2.13</v>
      </c>
      <c r="F182" s="172">
        <v>1.9948964676289473</v>
      </c>
      <c r="G182" s="9">
        <v>1.9690000000000001</v>
      </c>
      <c r="H182" s="9">
        <v>2.044</v>
      </c>
      <c r="I182" s="9">
        <v>2.11</v>
      </c>
      <c r="J182" s="9">
        <v>2.15</v>
      </c>
      <c r="K182" s="9">
        <v>2.0459999999999998</v>
      </c>
      <c r="L182" s="9">
        <v>2.0286763107587822</v>
      </c>
      <c r="M182" s="215"/>
    </row>
    <row r="183" spans="1:13" x14ac:dyDescent="0.25">
      <c r="A183" s="27" t="s">
        <v>32</v>
      </c>
      <c r="B183" s="171">
        <v>0.82299999999999995</v>
      </c>
      <c r="C183" s="171">
        <v>0.7992836376761866</v>
      </c>
      <c r="D183" s="171">
        <v>0.78500000000000003</v>
      </c>
      <c r="E183" s="171">
        <v>0.79600000000000004</v>
      </c>
      <c r="F183" s="171">
        <v>0.7739938776400308</v>
      </c>
      <c r="G183" s="171">
        <v>0.748</v>
      </c>
      <c r="H183" s="171">
        <v>0.73799999999999999</v>
      </c>
      <c r="I183" s="171">
        <v>0.75</v>
      </c>
      <c r="J183" s="171">
        <v>0.76200000000000001</v>
      </c>
      <c r="K183" s="171">
        <v>0.752</v>
      </c>
      <c r="L183" s="171">
        <v>0.76699004342976829</v>
      </c>
      <c r="M183" s="171">
        <v>0.78</v>
      </c>
    </row>
    <row r="184" spans="1:13" ht="30" customHeight="1" x14ac:dyDescent="0.25">
      <c r="A184" s="304" t="s">
        <v>674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</row>
    <row r="187" spans="1:13" ht="24.75" customHeight="1" x14ac:dyDescent="0.25">
      <c r="A187" s="179">
        <v>2012</v>
      </c>
      <c r="B187" s="305" t="s">
        <v>664</v>
      </c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</row>
    <row r="188" spans="1:13" ht="15" customHeight="1" x14ac:dyDescent="0.25">
      <c r="A188" s="8" t="s">
        <v>72</v>
      </c>
      <c r="B188" s="92">
        <v>20</v>
      </c>
      <c r="C188" s="92">
        <v>20</v>
      </c>
      <c r="D188" s="92">
        <v>22</v>
      </c>
      <c r="E188" s="92">
        <v>21</v>
      </c>
      <c r="F188" s="92">
        <v>22</v>
      </c>
      <c r="G188" s="92">
        <v>21</v>
      </c>
      <c r="H188" s="92">
        <v>21</v>
      </c>
      <c r="I188" s="92">
        <v>23</v>
      </c>
      <c r="J188" s="92">
        <v>19</v>
      </c>
      <c r="K188" s="92">
        <v>23</v>
      </c>
      <c r="L188" s="92">
        <v>21</v>
      </c>
      <c r="M188" s="92">
        <v>20</v>
      </c>
    </row>
    <row r="189" spans="1:13" ht="15" customHeight="1" thickBot="1" x14ac:dyDescent="0.3">
      <c r="A189" s="3"/>
      <c r="B189" s="306" t="s">
        <v>665</v>
      </c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</row>
    <row r="190" spans="1:13" ht="15" customHeight="1" x14ac:dyDescent="0.25">
      <c r="A190" s="3"/>
      <c r="B190" s="186">
        <v>40909</v>
      </c>
      <c r="C190" s="187">
        <v>40950</v>
      </c>
      <c r="D190" s="187">
        <v>40979</v>
      </c>
      <c r="E190" s="187">
        <v>41010</v>
      </c>
      <c r="F190" s="187">
        <v>41040</v>
      </c>
      <c r="G190" s="187">
        <v>41071</v>
      </c>
      <c r="H190" s="187">
        <v>41101</v>
      </c>
      <c r="I190" s="187">
        <v>41132</v>
      </c>
      <c r="J190" s="187">
        <v>41163</v>
      </c>
      <c r="K190" s="187">
        <v>41193</v>
      </c>
      <c r="L190" s="187">
        <v>41224</v>
      </c>
      <c r="M190" s="188">
        <v>41254</v>
      </c>
    </row>
    <row r="191" spans="1:13" ht="15" customHeight="1" x14ac:dyDescent="0.25">
      <c r="A191" s="3" t="s">
        <v>0</v>
      </c>
      <c r="B191" s="154">
        <v>5202</v>
      </c>
      <c r="C191" s="154">
        <v>5991</v>
      </c>
      <c r="D191" s="154">
        <v>5643</v>
      </c>
      <c r="E191" s="154">
        <v>4351</v>
      </c>
      <c r="F191" s="154">
        <v>5959</v>
      </c>
      <c r="G191" s="154">
        <v>5059</v>
      </c>
      <c r="H191" s="154">
        <v>3886</v>
      </c>
      <c r="I191" s="154">
        <v>4700</v>
      </c>
      <c r="J191" s="154">
        <v>4983</v>
      </c>
      <c r="K191" s="154">
        <v>4050</v>
      </c>
      <c r="L191" s="154">
        <v>4574</v>
      </c>
      <c r="M191" s="154">
        <v>3642</v>
      </c>
    </row>
    <row r="192" spans="1:13" ht="15" customHeight="1" x14ac:dyDescent="0.25">
      <c r="A192" s="3" t="s">
        <v>1</v>
      </c>
      <c r="B192" s="154">
        <v>2227</v>
      </c>
      <c r="C192" s="154">
        <v>2201</v>
      </c>
      <c r="D192" s="154">
        <v>2710</v>
      </c>
      <c r="E192" s="154">
        <v>2350</v>
      </c>
      <c r="F192" s="154">
        <v>2948</v>
      </c>
      <c r="G192" s="154">
        <v>3458</v>
      </c>
      <c r="H192" s="154">
        <v>2486</v>
      </c>
      <c r="I192" s="154">
        <v>1981</v>
      </c>
      <c r="J192" s="154">
        <v>2783</v>
      </c>
      <c r="K192" s="154">
        <v>2263</v>
      </c>
      <c r="L192" s="154">
        <v>2685</v>
      </c>
      <c r="M192" s="154">
        <v>2682</v>
      </c>
    </row>
    <row r="193" spans="1:15" ht="15" customHeight="1" x14ac:dyDescent="0.25">
      <c r="A193" s="25" t="s">
        <v>71</v>
      </c>
      <c r="B193" s="154">
        <v>2024</v>
      </c>
      <c r="C193" s="154">
        <v>2143</v>
      </c>
      <c r="D193" s="154">
        <v>1714</v>
      </c>
      <c r="E193" s="154">
        <v>1613</v>
      </c>
      <c r="F193" s="154">
        <v>1813</v>
      </c>
      <c r="G193" s="154">
        <v>1788</v>
      </c>
      <c r="H193" s="154">
        <v>1540</v>
      </c>
      <c r="I193" s="154">
        <v>1570</v>
      </c>
      <c r="J193" s="154">
        <v>1669</v>
      </c>
      <c r="K193" s="154">
        <v>1608</v>
      </c>
      <c r="L193" s="154">
        <v>1505</v>
      </c>
      <c r="M193" s="154">
        <v>1334</v>
      </c>
    </row>
    <row r="194" spans="1:15" ht="15" customHeight="1" x14ac:dyDescent="0.25">
      <c r="A194" s="3" t="s">
        <v>2</v>
      </c>
      <c r="B194" s="154">
        <v>744</v>
      </c>
      <c r="C194" s="154">
        <v>848</v>
      </c>
      <c r="D194" s="154">
        <v>936</v>
      </c>
      <c r="E194" s="154">
        <v>759</v>
      </c>
      <c r="F194" s="154">
        <v>947</v>
      </c>
      <c r="G194" s="154">
        <v>1054</v>
      </c>
      <c r="H194" s="154">
        <v>801</v>
      </c>
      <c r="I194" s="154">
        <v>731</v>
      </c>
      <c r="J194" s="154">
        <v>1035</v>
      </c>
      <c r="K194" s="154">
        <v>709</v>
      </c>
      <c r="L194" s="154">
        <v>775</v>
      </c>
      <c r="M194" s="154">
        <v>826</v>
      </c>
    </row>
    <row r="195" spans="1:15" ht="15" customHeight="1" x14ac:dyDescent="0.25">
      <c r="A195" s="3" t="s">
        <v>3</v>
      </c>
      <c r="B195" s="154">
        <v>1056</v>
      </c>
      <c r="C195" s="154">
        <v>1191</v>
      </c>
      <c r="D195" s="154">
        <v>1118</v>
      </c>
      <c r="E195" s="154">
        <v>1293</v>
      </c>
      <c r="F195" s="154">
        <v>1175</v>
      </c>
      <c r="G195" s="154">
        <v>1407</v>
      </c>
      <c r="H195" s="154">
        <v>1384</v>
      </c>
      <c r="I195" s="154">
        <v>1047</v>
      </c>
      <c r="J195" s="154">
        <v>1084</v>
      </c>
      <c r="K195" s="154">
        <v>973</v>
      </c>
      <c r="L195" s="154">
        <v>1091</v>
      </c>
      <c r="M195" s="211">
        <v>878</v>
      </c>
    </row>
    <row r="196" spans="1:15" ht="15" customHeight="1" x14ac:dyDescent="0.25">
      <c r="A196" s="25" t="s">
        <v>70</v>
      </c>
      <c r="B196" s="154">
        <v>365</v>
      </c>
      <c r="C196" s="154">
        <v>395</v>
      </c>
      <c r="D196" s="154">
        <v>395</v>
      </c>
      <c r="E196" s="154">
        <v>329</v>
      </c>
      <c r="F196" s="154">
        <v>404</v>
      </c>
      <c r="G196" s="154">
        <v>381</v>
      </c>
      <c r="H196" s="154">
        <v>324</v>
      </c>
      <c r="I196" s="154">
        <v>290</v>
      </c>
      <c r="J196" s="154">
        <v>374</v>
      </c>
      <c r="K196" s="154">
        <v>275</v>
      </c>
      <c r="L196" s="154">
        <v>415</v>
      </c>
      <c r="M196" s="154">
        <v>284</v>
      </c>
      <c r="O196" s="109"/>
    </row>
    <row r="197" spans="1:15" ht="15" customHeight="1" x14ac:dyDescent="0.25">
      <c r="A197" s="26" t="s">
        <v>13</v>
      </c>
      <c r="B197" s="201">
        <v>11619</v>
      </c>
      <c r="C197" s="201">
        <v>12768</v>
      </c>
      <c r="D197" s="201">
        <v>12516</v>
      </c>
      <c r="E197" s="201">
        <v>10694</v>
      </c>
      <c r="F197" s="201">
        <v>13245</v>
      </c>
      <c r="G197" s="201">
        <v>13147</v>
      </c>
      <c r="H197" s="201">
        <v>10421</v>
      </c>
      <c r="I197" s="201">
        <v>10320</v>
      </c>
      <c r="J197" s="201">
        <v>11928</v>
      </c>
      <c r="K197" s="201">
        <v>9878</v>
      </c>
      <c r="L197" s="201">
        <v>11045</v>
      </c>
      <c r="M197" s="201">
        <v>9645</v>
      </c>
    </row>
    <row r="198" spans="1:15" ht="15" customHeight="1" x14ac:dyDescent="0.25">
      <c r="A198" s="26"/>
    </row>
    <row r="199" spans="1:15" ht="15" customHeight="1" x14ac:dyDescent="0.25">
      <c r="A199" s="26"/>
    </row>
    <row r="200" spans="1:15" ht="15" customHeight="1" thickBot="1" x14ac:dyDescent="0.3">
      <c r="A200" s="3"/>
      <c r="B200" s="306" t="s">
        <v>666</v>
      </c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</row>
    <row r="201" spans="1:15" ht="15" customHeight="1" x14ac:dyDescent="0.25">
      <c r="A201" s="3"/>
      <c r="B201" s="186">
        <v>40909</v>
      </c>
      <c r="C201" s="187">
        <v>40950</v>
      </c>
      <c r="D201" s="187">
        <v>40979</v>
      </c>
      <c r="E201" s="187">
        <v>41010</v>
      </c>
      <c r="F201" s="187">
        <v>41040</v>
      </c>
      <c r="G201" s="187">
        <v>41071</v>
      </c>
      <c r="H201" s="187">
        <v>41101</v>
      </c>
      <c r="I201" s="187">
        <v>41132</v>
      </c>
      <c r="J201" s="187">
        <v>41163</v>
      </c>
      <c r="K201" s="187">
        <v>41193</v>
      </c>
      <c r="L201" s="187">
        <v>41224</v>
      </c>
      <c r="M201" s="188">
        <v>41254</v>
      </c>
    </row>
    <row r="202" spans="1:15" ht="15" customHeight="1" x14ac:dyDescent="0.25">
      <c r="A202" s="3" t="s">
        <v>0</v>
      </c>
      <c r="B202" s="154">
        <v>4858</v>
      </c>
      <c r="C202" s="154">
        <v>4888</v>
      </c>
      <c r="D202" s="154">
        <v>5613</v>
      </c>
      <c r="E202" s="154">
        <v>5323</v>
      </c>
      <c r="F202" s="154">
        <v>5333</v>
      </c>
      <c r="G202" s="154">
        <v>5136</v>
      </c>
      <c r="H202" s="154">
        <v>4984</v>
      </c>
      <c r="I202" s="154">
        <v>4553</v>
      </c>
      <c r="J202" s="154">
        <v>4514</v>
      </c>
      <c r="K202" s="154">
        <v>4552</v>
      </c>
      <c r="L202" s="154">
        <v>4506</v>
      </c>
      <c r="M202" s="154">
        <v>4094</v>
      </c>
    </row>
    <row r="203" spans="1:15" ht="15" customHeight="1" x14ac:dyDescent="0.25">
      <c r="A203" s="3" t="s">
        <v>1</v>
      </c>
      <c r="B203" s="154">
        <v>2751</v>
      </c>
      <c r="C203" s="154">
        <v>2419</v>
      </c>
      <c r="D203" s="154">
        <v>2390</v>
      </c>
      <c r="E203" s="154">
        <v>2428</v>
      </c>
      <c r="F203" s="154">
        <v>2674</v>
      </c>
      <c r="G203" s="154">
        <v>2919</v>
      </c>
      <c r="H203" s="154">
        <v>2963</v>
      </c>
      <c r="I203" s="154">
        <v>2621</v>
      </c>
      <c r="J203" s="154">
        <v>2391</v>
      </c>
      <c r="K203" s="154">
        <v>2315</v>
      </c>
      <c r="L203" s="154">
        <v>2560</v>
      </c>
      <c r="M203" s="154">
        <v>2532</v>
      </c>
    </row>
    <row r="204" spans="1:15" ht="15" customHeight="1" x14ac:dyDescent="0.25">
      <c r="A204" s="25" t="s">
        <v>71</v>
      </c>
      <c r="B204" s="154">
        <v>1749</v>
      </c>
      <c r="C204" s="154">
        <v>1854</v>
      </c>
      <c r="D204" s="154">
        <v>1952</v>
      </c>
      <c r="E204" s="154">
        <v>1816</v>
      </c>
      <c r="F204" s="154">
        <v>1715</v>
      </c>
      <c r="G204" s="154">
        <v>1741</v>
      </c>
      <c r="H204" s="154">
        <v>1716</v>
      </c>
      <c r="I204" s="154">
        <v>1631</v>
      </c>
      <c r="J204" s="154">
        <v>1590</v>
      </c>
      <c r="K204" s="154">
        <v>1613</v>
      </c>
      <c r="L204" s="154">
        <v>1593</v>
      </c>
      <c r="M204" s="154">
        <v>1489</v>
      </c>
    </row>
    <row r="205" spans="1:15" ht="15" customHeight="1" x14ac:dyDescent="0.25">
      <c r="A205" s="3" t="s">
        <v>2</v>
      </c>
      <c r="B205" s="154">
        <v>760</v>
      </c>
      <c r="C205" s="154">
        <v>771</v>
      </c>
      <c r="D205" s="154">
        <v>846</v>
      </c>
      <c r="E205" s="154">
        <v>849</v>
      </c>
      <c r="F205" s="154">
        <v>882</v>
      </c>
      <c r="G205" s="154">
        <v>920</v>
      </c>
      <c r="H205" s="154">
        <v>934</v>
      </c>
      <c r="I205" s="154">
        <v>858</v>
      </c>
      <c r="J205" s="154">
        <v>846</v>
      </c>
      <c r="K205" s="154">
        <v>812</v>
      </c>
      <c r="L205" s="154">
        <v>829</v>
      </c>
      <c r="M205" s="154">
        <v>767</v>
      </c>
    </row>
    <row r="206" spans="1:15" ht="15" customHeight="1" x14ac:dyDescent="0.25">
      <c r="A206" s="3" t="s">
        <v>3</v>
      </c>
      <c r="B206" s="154">
        <v>995</v>
      </c>
      <c r="C206" s="154">
        <v>1019</v>
      </c>
      <c r="D206" s="154">
        <v>1122</v>
      </c>
      <c r="E206" s="154">
        <v>1200</v>
      </c>
      <c r="F206" s="154">
        <v>1194</v>
      </c>
      <c r="G206" s="154">
        <v>1288</v>
      </c>
      <c r="H206" s="154">
        <v>1319</v>
      </c>
      <c r="I206" s="154">
        <v>1272</v>
      </c>
      <c r="J206" s="154">
        <v>1171</v>
      </c>
      <c r="K206" s="154">
        <v>1032</v>
      </c>
      <c r="L206" s="154">
        <v>1045</v>
      </c>
      <c r="M206" s="211">
        <v>982</v>
      </c>
    </row>
    <row r="207" spans="1:15" ht="15" customHeight="1" x14ac:dyDescent="0.25">
      <c r="A207" s="25" t="s">
        <v>70</v>
      </c>
      <c r="B207" s="154">
        <v>335</v>
      </c>
      <c r="C207" s="154">
        <v>342</v>
      </c>
      <c r="D207" s="154">
        <v>385</v>
      </c>
      <c r="E207" s="154">
        <v>373</v>
      </c>
      <c r="F207" s="154">
        <v>377</v>
      </c>
      <c r="G207" s="154">
        <v>372</v>
      </c>
      <c r="H207" s="154">
        <v>370</v>
      </c>
      <c r="I207" s="154">
        <v>330</v>
      </c>
      <c r="J207" s="154">
        <v>327</v>
      </c>
      <c r="K207" s="154">
        <v>309</v>
      </c>
      <c r="L207" s="154">
        <v>352</v>
      </c>
      <c r="M207" s="154">
        <v>324</v>
      </c>
    </row>
    <row r="208" spans="1:15" ht="15" customHeight="1" x14ac:dyDescent="0.25">
      <c r="A208" s="26" t="s">
        <v>13</v>
      </c>
      <c r="B208" s="201">
        <v>11449</v>
      </c>
      <c r="C208" s="201">
        <v>11294</v>
      </c>
      <c r="D208" s="170">
        <v>12308</v>
      </c>
      <c r="E208" s="170">
        <v>11989</v>
      </c>
      <c r="F208" s="170">
        <v>12174</v>
      </c>
      <c r="G208" s="170">
        <v>12376</v>
      </c>
      <c r="H208" s="170">
        <v>12286</v>
      </c>
      <c r="I208" s="170">
        <v>11266</v>
      </c>
      <c r="J208" s="170">
        <v>10839</v>
      </c>
      <c r="K208" s="170">
        <v>10634</v>
      </c>
      <c r="L208" s="170">
        <v>10885</v>
      </c>
      <c r="M208" s="201">
        <v>10188</v>
      </c>
    </row>
    <row r="209" spans="1:14" ht="15" customHeight="1" x14ac:dyDescent="0.25">
      <c r="A209" s="26"/>
    </row>
    <row r="210" spans="1:14" ht="15" customHeight="1" x14ac:dyDescent="0.25">
      <c r="A210" s="3"/>
    </row>
    <row r="211" spans="1:14" ht="15" customHeight="1" thickBot="1" x14ac:dyDescent="0.3">
      <c r="A211" s="3"/>
      <c r="B211" s="306" t="s">
        <v>667</v>
      </c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</row>
    <row r="212" spans="1:14" ht="15" customHeight="1" x14ac:dyDescent="0.25">
      <c r="A212" s="3"/>
      <c r="B212" s="186">
        <v>40909</v>
      </c>
      <c r="C212" s="187">
        <v>40950</v>
      </c>
      <c r="D212" s="187">
        <v>40979</v>
      </c>
      <c r="E212" s="187">
        <v>41010</v>
      </c>
      <c r="F212" s="187">
        <v>41040</v>
      </c>
      <c r="G212" s="187">
        <v>41071</v>
      </c>
      <c r="H212" s="187">
        <v>41101</v>
      </c>
      <c r="I212" s="187">
        <v>41132</v>
      </c>
      <c r="J212" s="187">
        <v>41163</v>
      </c>
      <c r="K212" s="187">
        <v>41193</v>
      </c>
      <c r="L212" s="187">
        <v>41224</v>
      </c>
      <c r="M212" s="188">
        <v>41254</v>
      </c>
    </row>
    <row r="213" spans="1:14" ht="15" customHeight="1" x14ac:dyDescent="0.25">
      <c r="A213" s="3" t="s">
        <v>0</v>
      </c>
      <c r="B213" s="9">
        <v>0.48099999999999998</v>
      </c>
      <c r="C213" s="9">
        <v>0.48</v>
      </c>
      <c r="D213" s="9">
        <v>0.47499999999999998</v>
      </c>
      <c r="E213" s="9">
        <v>0.48399999999999999</v>
      </c>
      <c r="F213" s="9">
        <v>0.48599999999999999</v>
      </c>
      <c r="G213" s="9">
        <v>0.48499999999999999</v>
      </c>
      <c r="H213" s="9">
        <v>0.47699999999999998</v>
      </c>
      <c r="I213" s="9">
        <v>0.47799999999999998</v>
      </c>
      <c r="J213" s="9">
        <v>0.48099999999999998</v>
      </c>
      <c r="K213" s="9">
        <v>0.48299999999999998</v>
      </c>
      <c r="L213" s="9">
        <v>0.49</v>
      </c>
      <c r="M213" s="9">
        <v>0.49399999999999999</v>
      </c>
      <c r="N213" s="207"/>
    </row>
    <row r="214" spans="1:14" ht="15" customHeight="1" x14ac:dyDescent="0.25">
      <c r="A214" s="3" t="s">
        <v>1</v>
      </c>
      <c r="B214" s="9">
        <v>0.69699999999999995</v>
      </c>
      <c r="C214" s="9">
        <v>0.69099999999999995</v>
      </c>
      <c r="D214" s="9">
        <v>0.69199999999999995</v>
      </c>
      <c r="E214" s="9">
        <v>0.69099999999999995</v>
      </c>
      <c r="F214" s="9">
        <v>0.68700000000000006</v>
      </c>
      <c r="G214" s="9">
        <v>0.67400000000000004</v>
      </c>
      <c r="H214" s="9">
        <v>0.67</v>
      </c>
      <c r="I214" s="9">
        <v>0.66700000000000004</v>
      </c>
      <c r="J214" s="9">
        <v>0.68500000000000005</v>
      </c>
      <c r="K214" s="9">
        <v>0.68500000000000005</v>
      </c>
      <c r="L214" s="9">
        <v>0.69199999999999995</v>
      </c>
      <c r="M214" s="9">
        <v>0.69699999999999995</v>
      </c>
      <c r="N214" s="207"/>
    </row>
    <row r="215" spans="1:14" ht="15" customHeight="1" x14ac:dyDescent="0.25">
      <c r="A215" s="25" t="s">
        <v>71</v>
      </c>
      <c r="B215" s="9">
        <v>1.5469999999999999</v>
      </c>
      <c r="C215" s="9">
        <v>1.544</v>
      </c>
      <c r="D215" s="9">
        <v>1.5169999999999999</v>
      </c>
      <c r="E215" s="9">
        <v>1.5069999999999999</v>
      </c>
      <c r="F215" s="9">
        <v>1.502</v>
      </c>
      <c r="G215" s="9">
        <v>1.496</v>
      </c>
      <c r="H215" s="9">
        <v>1.4770000000000001</v>
      </c>
      <c r="I215" s="9">
        <v>1.4610000000000001</v>
      </c>
      <c r="J215" s="9">
        <v>1.4730000000000001</v>
      </c>
      <c r="K215" s="9">
        <v>1.472</v>
      </c>
      <c r="L215" s="9">
        <v>1.488</v>
      </c>
      <c r="M215" s="9">
        <v>1.4870000000000001</v>
      </c>
      <c r="N215" s="207"/>
    </row>
    <row r="216" spans="1:14" ht="15" customHeight="1" x14ac:dyDescent="0.25">
      <c r="A216" s="3" t="s">
        <v>2</v>
      </c>
      <c r="B216" s="9">
        <v>0.84099999999999997</v>
      </c>
      <c r="C216" s="9">
        <v>0.83699999999999997</v>
      </c>
      <c r="D216" s="9">
        <v>0.84099999999999997</v>
      </c>
      <c r="E216" s="9">
        <v>0.83499999999999996</v>
      </c>
      <c r="F216" s="9">
        <v>0.82099999999999995</v>
      </c>
      <c r="G216" s="9">
        <v>0.80700000000000005</v>
      </c>
      <c r="H216" s="9">
        <v>0.79</v>
      </c>
      <c r="I216" s="9">
        <v>0.79300000000000004</v>
      </c>
      <c r="J216" s="9">
        <v>0.80800000000000005</v>
      </c>
      <c r="K216" s="9">
        <v>0.82099999999999995</v>
      </c>
      <c r="L216" s="9">
        <v>0.82</v>
      </c>
      <c r="M216" s="9">
        <v>0.83499999999999996</v>
      </c>
      <c r="N216" s="207"/>
    </row>
    <row r="217" spans="1:14" ht="15" customHeight="1" x14ac:dyDescent="0.25">
      <c r="A217" s="3" t="s">
        <v>3</v>
      </c>
      <c r="B217" s="9">
        <v>1.2230000000000001</v>
      </c>
      <c r="C217" s="9">
        <v>1.206</v>
      </c>
      <c r="D217" s="9">
        <v>1.216</v>
      </c>
      <c r="E217" s="9">
        <v>1.232</v>
      </c>
      <c r="F217" s="9">
        <v>1.2470000000000001</v>
      </c>
      <c r="G217" s="9">
        <v>1.264</v>
      </c>
      <c r="H217" s="9">
        <v>1.282</v>
      </c>
      <c r="I217" s="9">
        <v>1.294</v>
      </c>
      <c r="J217" s="9">
        <v>1.3009999999999999</v>
      </c>
      <c r="K217" s="9">
        <v>1.2909999999999999</v>
      </c>
      <c r="L217" s="9">
        <v>1.2929999999999999</v>
      </c>
      <c r="M217" s="9">
        <v>1.298</v>
      </c>
      <c r="N217" s="207"/>
    </row>
    <row r="218" spans="1:14" ht="15" customHeight="1" x14ac:dyDescent="0.25">
      <c r="A218" s="25" t="s">
        <v>70</v>
      </c>
      <c r="B218" s="9">
        <v>1.6970000000000001</v>
      </c>
      <c r="C218" s="9">
        <v>1.639</v>
      </c>
      <c r="D218" s="9">
        <v>1.647</v>
      </c>
      <c r="E218" s="9">
        <v>1.6479999999999999</v>
      </c>
      <c r="F218" s="9">
        <v>1.649</v>
      </c>
      <c r="G218" s="9">
        <v>1.649</v>
      </c>
      <c r="H218" s="9">
        <v>1.6439999999999999</v>
      </c>
      <c r="I218" s="9">
        <v>1.657</v>
      </c>
      <c r="J218" s="9">
        <v>1.6930000000000001</v>
      </c>
      <c r="K218" s="9">
        <v>1.7230000000000001</v>
      </c>
      <c r="L218" s="9">
        <v>1.7150000000000001</v>
      </c>
      <c r="M218" s="9">
        <v>1.7090000000000001</v>
      </c>
      <c r="N218" s="208"/>
    </row>
    <row r="219" spans="1:14" ht="15" customHeight="1" x14ac:dyDescent="0.25">
      <c r="A219" s="27" t="s">
        <v>13</v>
      </c>
      <c r="B219" s="171">
        <v>0.82</v>
      </c>
      <c r="C219" s="171">
        <v>0.82499999999999996</v>
      </c>
      <c r="D219" s="171">
        <v>0.81100000000000005</v>
      </c>
      <c r="E219" s="171">
        <v>0.81699999999999995</v>
      </c>
      <c r="F219" s="171">
        <v>0.80800000000000005</v>
      </c>
      <c r="G219" s="171">
        <v>0.81200000000000006</v>
      </c>
      <c r="H219" s="171">
        <v>0.80900000000000005</v>
      </c>
      <c r="I219" s="171">
        <v>0.81499999999999995</v>
      </c>
      <c r="J219" s="171">
        <v>0.82199999999999995</v>
      </c>
      <c r="K219" s="171">
        <v>0.81699999999999995</v>
      </c>
      <c r="L219" s="171">
        <v>0.82499999999999996</v>
      </c>
      <c r="M219" s="171">
        <v>0.83099999999999996</v>
      </c>
      <c r="N219" s="209"/>
    </row>
    <row r="220" spans="1:14" ht="15" customHeight="1" x14ac:dyDescent="0.25">
      <c r="A220" s="27"/>
    </row>
    <row r="221" spans="1:14" ht="15" customHeight="1" x14ac:dyDescent="0.25">
      <c r="A221" s="3"/>
      <c r="E221" s="109"/>
    </row>
    <row r="222" spans="1:14" ht="15" customHeight="1" thickBot="1" x14ac:dyDescent="0.3">
      <c r="A222" s="3"/>
      <c r="B222" s="306" t="s">
        <v>668</v>
      </c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</row>
    <row r="223" spans="1:14" ht="15" customHeight="1" x14ac:dyDescent="0.25">
      <c r="A223" s="3"/>
      <c r="B223" s="186">
        <v>40909</v>
      </c>
      <c r="C223" s="187">
        <v>40950</v>
      </c>
      <c r="D223" s="187">
        <v>40979</v>
      </c>
      <c r="E223" s="187">
        <v>41010</v>
      </c>
      <c r="F223" s="187">
        <v>41040</v>
      </c>
      <c r="G223" s="187">
        <v>41071</v>
      </c>
      <c r="H223" s="187">
        <v>41101</v>
      </c>
      <c r="I223" s="187">
        <v>41132</v>
      </c>
      <c r="J223" s="187">
        <v>41163</v>
      </c>
      <c r="K223" s="187">
        <v>41193</v>
      </c>
      <c r="L223" s="187">
        <v>41224</v>
      </c>
      <c r="M223" s="188">
        <v>41254</v>
      </c>
    </row>
    <row r="224" spans="1:14" ht="15" customHeight="1" x14ac:dyDescent="0.25">
      <c r="A224" s="3" t="s">
        <v>33</v>
      </c>
      <c r="B224" s="154">
        <v>9492</v>
      </c>
      <c r="C224" s="154">
        <v>10545</v>
      </c>
      <c r="D224" s="154">
        <v>10464</v>
      </c>
      <c r="E224" s="154">
        <v>9095</v>
      </c>
      <c r="F224" s="154">
        <v>11308</v>
      </c>
      <c r="G224" s="154">
        <v>11348</v>
      </c>
      <c r="H224" s="154">
        <v>8841</v>
      </c>
      <c r="I224" s="154">
        <v>8850</v>
      </c>
      <c r="J224" s="154">
        <v>10330</v>
      </c>
      <c r="K224" s="154">
        <v>8556</v>
      </c>
      <c r="L224" s="154">
        <v>9670</v>
      </c>
      <c r="M224" s="154">
        <v>8482</v>
      </c>
    </row>
    <row r="225" spans="1:13" ht="15" customHeight="1" x14ac:dyDescent="0.25">
      <c r="A225" s="3" t="s">
        <v>34</v>
      </c>
      <c r="B225" s="154">
        <v>1336</v>
      </c>
      <c r="C225" s="154">
        <v>1374</v>
      </c>
      <c r="D225" s="154">
        <v>1335</v>
      </c>
      <c r="E225" s="154">
        <v>969</v>
      </c>
      <c r="F225" s="154">
        <v>1224</v>
      </c>
      <c r="G225" s="154">
        <v>1128</v>
      </c>
      <c r="H225" s="154">
        <v>1051</v>
      </c>
      <c r="I225" s="154">
        <v>913</v>
      </c>
      <c r="J225" s="154">
        <v>980</v>
      </c>
      <c r="K225" s="154">
        <v>798</v>
      </c>
      <c r="L225" s="154">
        <v>795</v>
      </c>
      <c r="M225" s="154">
        <v>649</v>
      </c>
    </row>
    <row r="226" spans="1:13" ht="15" customHeight="1" x14ac:dyDescent="0.25">
      <c r="A226" s="3" t="s">
        <v>19</v>
      </c>
      <c r="B226" s="154">
        <v>208</v>
      </c>
      <c r="C226" s="154">
        <v>225</v>
      </c>
      <c r="D226" s="154">
        <v>252</v>
      </c>
      <c r="E226" s="154">
        <v>219</v>
      </c>
      <c r="F226" s="154">
        <v>225</v>
      </c>
      <c r="G226" s="154">
        <v>271</v>
      </c>
      <c r="H226" s="154">
        <v>198</v>
      </c>
      <c r="I226" s="154">
        <v>185</v>
      </c>
      <c r="J226" s="154">
        <v>248</v>
      </c>
      <c r="K226" s="154">
        <v>188</v>
      </c>
      <c r="L226" s="154">
        <v>229</v>
      </c>
      <c r="M226" s="154">
        <v>214</v>
      </c>
    </row>
    <row r="227" spans="1:13" ht="15" customHeight="1" x14ac:dyDescent="0.25">
      <c r="A227" s="26" t="s">
        <v>35</v>
      </c>
      <c r="B227" s="201">
        <v>11037</v>
      </c>
      <c r="C227" s="201">
        <v>12144</v>
      </c>
      <c r="D227" s="201">
        <v>12052</v>
      </c>
      <c r="E227" s="201">
        <v>10282</v>
      </c>
      <c r="F227" s="201">
        <v>12757</v>
      </c>
      <c r="G227" s="201">
        <v>12747</v>
      </c>
      <c r="H227" s="201">
        <v>10091</v>
      </c>
      <c r="I227" s="201">
        <v>9947</v>
      </c>
      <c r="J227" s="201">
        <v>11558</v>
      </c>
      <c r="K227" s="201">
        <v>9453</v>
      </c>
      <c r="L227" s="201">
        <v>10694</v>
      </c>
      <c r="M227" s="201">
        <v>9345</v>
      </c>
    </row>
    <row r="228" spans="1:13" ht="15" customHeight="1" x14ac:dyDescent="0.25">
      <c r="A228" s="3" t="s">
        <v>10</v>
      </c>
      <c r="B228" s="154">
        <v>582</v>
      </c>
      <c r="C228" s="154">
        <v>624</v>
      </c>
      <c r="D228" s="154">
        <v>464</v>
      </c>
      <c r="E228" s="154">
        <v>412</v>
      </c>
      <c r="F228" s="154">
        <v>489</v>
      </c>
      <c r="G228" s="154">
        <v>400</v>
      </c>
      <c r="H228" s="154">
        <v>330</v>
      </c>
      <c r="I228" s="154">
        <v>373</v>
      </c>
      <c r="J228" s="154">
        <v>370</v>
      </c>
      <c r="K228" s="154">
        <v>335</v>
      </c>
      <c r="L228" s="154">
        <v>351</v>
      </c>
      <c r="M228" s="154">
        <v>300</v>
      </c>
    </row>
    <row r="229" spans="1:13" ht="15" customHeight="1" x14ac:dyDescent="0.25">
      <c r="A229" s="27" t="s">
        <v>32</v>
      </c>
      <c r="B229" s="201">
        <v>11619</v>
      </c>
      <c r="C229" s="201">
        <v>12768</v>
      </c>
      <c r="D229" s="170">
        <v>12516</v>
      </c>
      <c r="E229" s="170">
        <v>10694</v>
      </c>
      <c r="F229" s="170">
        <v>13245</v>
      </c>
      <c r="G229" s="170">
        <v>13147</v>
      </c>
      <c r="H229" s="170">
        <v>10421</v>
      </c>
      <c r="I229" s="170">
        <v>10320</v>
      </c>
      <c r="J229" s="170">
        <v>11928</v>
      </c>
      <c r="K229" s="170">
        <v>9878</v>
      </c>
      <c r="L229" s="170">
        <v>11045</v>
      </c>
      <c r="M229" s="170">
        <v>9645</v>
      </c>
    </row>
    <row r="230" spans="1:13" ht="15" customHeight="1" x14ac:dyDescent="0.25">
      <c r="A230" s="27"/>
      <c r="B230" s="178"/>
      <c r="C230" s="178"/>
      <c r="D230" s="178"/>
      <c r="E230" s="178"/>
      <c r="F230" s="178"/>
      <c r="G230" s="178"/>
      <c r="H230" s="178"/>
      <c r="I230" s="202"/>
      <c r="J230" s="178"/>
      <c r="K230" s="178"/>
      <c r="L230" s="178"/>
      <c r="M230" s="178"/>
    </row>
    <row r="231" spans="1:13" ht="15" customHeight="1" thickBot="1" x14ac:dyDescent="0.3">
      <c r="A231" s="3"/>
      <c r="B231" s="306" t="s">
        <v>669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</row>
    <row r="232" spans="1:13" ht="15" customHeight="1" x14ac:dyDescent="0.25">
      <c r="A232" s="3"/>
      <c r="B232" s="186">
        <v>40909</v>
      </c>
      <c r="C232" s="187">
        <v>40950</v>
      </c>
      <c r="D232" s="187">
        <v>40979</v>
      </c>
      <c r="E232" s="187">
        <v>41010</v>
      </c>
      <c r="F232" s="187">
        <v>41040</v>
      </c>
      <c r="G232" s="187">
        <v>41071</v>
      </c>
      <c r="H232" s="187">
        <v>41101</v>
      </c>
      <c r="I232" s="187">
        <v>41132</v>
      </c>
      <c r="J232" s="187">
        <v>41163</v>
      </c>
      <c r="K232" s="187">
        <v>41193</v>
      </c>
      <c r="L232" s="187">
        <v>41224</v>
      </c>
      <c r="M232" s="188">
        <v>41254</v>
      </c>
    </row>
    <row r="233" spans="1:13" ht="15" customHeight="1" x14ac:dyDescent="0.25">
      <c r="A233" s="3" t="s">
        <v>31</v>
      </c>
      <c r="B233" s="9">
        <v>0.75</v>
      </c>
      <c r="C233" s="9">
        <v>0.746</v>
      </c>
      <c r="D233" s="9">
        <v>0.73699999999999999</v>
      </c>
      <c r="E233" s="9">
        <v>0.749</v>
      </c>
      <c r="F233" s="9">
        <v>0.747</v>
      </c>
      <c r="G233" s="9">
        <v>0.75</v>
      </c>
      <c r="H233" s="9">
        <v>0.747</v>
      </c>
      <c r="I233" s="9">
        <v>0.753</v>
      </c>
      <c r="J233" s="9">
        <v>0.75700000000000001</v>
      </c>
      <c r="K233" s="9">
        <v>0.752</v>
      </c>
      <c r="L233" s="9">
        <v>0.76200000000000001</v>
      </c>
      <c r="M233" s="9">
        <v>0.77100000000000002</v>
      </c>
    </row>
    <row r="234" spans="1:13" ht="15" customHeight="1" x14ac:dyDescent="0.25">
      <c r="A234" s="3" t="s">
        <v>10</v>
      </c>
      <c r="B234" s="9">
        <v>2.33</v>
      </c>
      <c r="C234" s="9">
        <v>2.4239999999999999</v>
      </c>
      <c r="D234" s="9">
        <v>2.3879999999999999</v>
      </c>
      <c r="E234" s="9">
        <v>2.3809999999999998</v>
      </c>
      <c r="F234" s="9">
        <v>2.3940000000000001</v>
      </c>
      <c r="G234" s="9">
        <v>2.5099999999999998</v>
      </c>
      <c r="H234" s="9">
        <v>2.6059999999999999</v>
      </c>
      <c r="I234" s="9">
        <v>2.65</v>
      </c>
      <c r="J234" s="9">
        <v>2.7189999999999999</v>
      </c>
      <c r="K234" s="9">
        <v>2.7</v>
      </c>
      <c r="L234" s="9">
        <v>2.7269999999999999</v>
      </c>
      <c r="M234" s="9">
        <v>2.6459999999999999</v>
      </c>
    </row>
    <row r="235" spans="1:13" ht="15" customHeight="1" x14ac:dyDescent="0.25">
      <c r="A235" s="27" t="s">
        <v>32</v>
      </c>
      <c r="B235" s="171">
        <v>0.82</v>
      </c>
      <c r="C235" s="171">
        <v>0.82499999999999996</v>
      </c>
      <c r="D235" s="171">
        <v>0.81100000000000005</v>
      </c>
      <c r="E235" s="171">
        <v>0.81699999999999995</v>
      </c>
      <c r="F235" s="171">
        <v>0.80800000000000005</v>
      </c>
      <c r="G235" s="171">
        <v>0.81200000000000006</v>
      </c>
      <c r="H235" s="171">
        <v>0.80900000000000005</v>
      </c>
      <c r="I235" s="171">
        <v>0.81499999999999995</v>
      </c>
      <c r="J235" s="171">
        <v>0.82199999999999995</v>
      </c>
      <c r="K235" s="171">
        <v>0.81699999999999995</v>
      </c>
      <c r="L235" s="171">
        <v>0.82499999999999996</v>
      </c>
      <c r="M235" s="171">
        <v>0.83099999999999996</v>
      </c>
    </row>
    <row r="236" spans="1:13" ht="25.5" customHeight="1" x14ac:dyDescent="0.25">
      <c r="A236" s="304" t="s">
        <v>674</v>
      </c>
      <c r="B236" s="304"/>
      <c r="C236" s="304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</row>
    <row r="237" spans="1:13" ht="22.5" customHeight="1" x14ac:dyDescent="0.25">
      <c r="A237" s="179">
        <v>2011</v>
      </c>
      <c r="B237" s="305" t="s">
        <v>664</v>
      </c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</row>
    <row r="238" spans="1:13" x14ac:dyDescent="0.25">
      <c r="A238" s="8" t="s">
        <v>72</v>
      </c>
      <c r="B238" s="92">
        <v>20</v>
      </c>
      <c r="C238" s="92">
        <v>19</v>
      </c>
      <c r="D238" s="92">
        <v>23</v>
      </c>
      <c r="E238" s="92">
        <v>20</v>
      </c>
      <c r="F238" s="92">
        <v>21</v>
      </c>
      <c r="G238" s="92">
        <v>22</v>
      </c>
      <c r="H238" s="92">
        <v>20</v>
      </c>
      <c r="I238" s="92">
        <v>23</v>
      </c>
      <c r="J238" s="92">
        <v>21</v>
      </c>
      <c r="K238" s="92">
        <v>21</v>
      </c>
      <c r="L238" s="92">
        <v>21</v>
      </c>
      <c r="M238" s="92">
        <v>21</v>
      </c>
    </row>
    <row r="239" spans="1:13" ht="15.75" thickBot="1" x14ac:dyDescent="0.3">
      <c r="A239" s="3"/>
      <c r="B239" s="306" t="s">
        <v>665</v>
      </c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</row>
    <row r="240" spans="1:13" ht="15" customHeight="1" x14ac:dyDescent="0.25">
      <c r="A240" s="3"/>
      <c r="B240" s="186">
        <v>40544</v>
      </c>
      <c r="C240" s="187">
        <v>40585</v>
      </c>
      <c r="D240" s="187">
        <v>40613</v>
      </c>
      <c r="E240" s="187">
        <v>40644</v>
      </c>
      <c r="F240" s="187">
        <v>40674</v>
      </c>
      <c r="G240" s="187">
        <v>40705</v>
      </c>
      <c r="H240" s="187">
        <v>40735</v>
      </c>
      <c r="I240" s="187">
        <v>40766</v>
      </c>
      <c r="J240" s="187">
        <v>40797</v>
      </c>
      <c r="K240" s="187">
        <v>40827</v>
      </c>
      <c r="L240" s="187">
        <v>40858</v>
      </c>
      <c r="M240" s="188">
        <v>40888</v>
      </c>
    </row>
    <row r="241" spans="1:26" x14ac:dyDescent="0.25">
      <c r="A241" s="3" t="s">
        <v>0</v>
      </c>
      <c r="B241" s="154">
        <v>5312</v>
      </c>
      <c r="C241" s="154">
        <v>7368</v>
      </c>
      <c r="D241" s="154">
        <v>6611</v>
      </c>
      <c r="E241" s="154">
        <v>5734</v>
      </c>
      <c r="F241" s="154">
        <v>6494</v>
      </c>
      <c r="G241" s="154">
        <v>7056</v>
      </c>
      <c r="H241" s="154">
        <v>6121</v>
      </c>
      <c r="I241" s="154">
        <v>7979</v>
      </c>
      <c r="J241" s="154">
        <v>5296</v>
      </c>
      <c r="K241" s="154">
        <v>4799</v>
      </c>
      <c r="L241" s="154">
        <v>5850</v>
      </c>
      <c r="M241" s="154">
        <v>3539</v>
      </c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x14ac:dyDescent="0.25">
      <c r="A242" s="3" t="s">
        <v>1</v>
      </c>
      <c r="B242" s="154">
        <v>2553</v>
      </c>
      <c r="C242" s="154">
        <v>2554</v>
      </c>
      <c r="D242" s="154">
        <v>3504</v>
      </c>
      <c r="E242" s="154">
        <v>2224</v>
      </c>
      <c r="F242" s="154">
        <v>2735</v>
      </c>
      <c r="G242" s="154">
        <v>3504</v>
      </c>
      <c r="H242" s="154">
        <v>2883</v>
      </c>
      <c r="I242" s="154">
        <v>4726</v>
      </c>
      <c r="J242" s="154">
        <v>4392</v>
      </c>
      <c r="K242" s="154">
        <v>3439</v>
      </c>
      <c r="L242" s="154">
        <v>3190</v>
      </c>
      <c r="M242" s="154">
        <v>2811</v>
      </c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x14ac:dyDescent="0.25">
      <c r="A243" s="25" t="s">
        <v>71</v>
      </c>
      <c r="B243" s="154">
        <v>2011</v>
      </c>
      <c r="C243" s="154">
        <v>2150</v>
      </c>
      <c r="D243" s="154">
        <v>1794</v>
      </c>
      <c r="E243" s="154">
        <v>1679</v>
      </c>
      <c r="F243" s="154">
        <v>1826</v>
      </c>
      <c r="G243" s="154">
        <v>1761</v>
      </c>
      <c r="H243" s="154">
        <v>1447</v>
      </c>
      <c r="I243" s="154">
        <v>1848</v>
      </c>
      <c r="J243" s="154">
        <v>1688</v>
      </c>
      <c r="K243" s="154">
        <v>1876</v>
      </c>
      <c r="L243" s="154">
        <v>1821</v>
      </c>
      <c r="M243" s="154">
        <v>1416</v>
      </c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x14ac:dyDescent="0.25">
      <c r="A244" s="3" t="s">
        <v>2</v>
      </c>
      <c r="B244" s="154">
        <v>939</v>
      </c>
      <c r="C244" s="154">
        <v>933</v>
      </c>
      <c r="D244" s="154">
        <v>1003</v>
      </c>
      <c r="E244" s="154">
        <v>796</v>
      </c>
      <c r="F244" s="154">
        <v>972</v>
      </c>
      <c r="G244" s="154">
        <v>977</v>
      </c>
      <c r="H244" s="154">
        <v>885</v>
      </c>
      <c r="I244" s="154">
        <v>991</v>
      </c>
      <c r="J244" s="154">
        <v>1083</v>
      </c>
      <c r="K244" s="154">
        <v>926</v>
      </c>
      <c r="L244" s="154">
        <v>811</v>
      </c>
      <c r="M244" s="154">
        <v>724</v>
      </c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x14ac:dyDescent="0.25">
      <c r="A245" s="3" t="s">
        <v>3</v>
      </c>
      <c r="B245" s="154">
        <v>1056</v>
      </c>
      <c r="C245" s="154">
        <v>1315</v>
      </c>
      <c r="D245" s="154">
        <v>1108</v>
      </c>
      <c r="E245" s="154">
        <v>1284</v>
      </c>
      <c r="F245" s="154">
        <v>967</v>
      </c>
      <c r="G245" s="154">
        <v>1228</v>
      </c>
      <c r="H245" s="154">
        <v>955</v>
      </c>
      <c r="I245" s="154">
        <v>1030</v>
      </c>
      <c r="J245" s="154">
        <v>1107</v>
      </c>
      <c r="K245" s="154">
        <v>1078</v>
      </c>
      <c r="L245" s="154">
        <v>1112</v>
      </c>
      <c r="M245" s="154">
        <v>821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x14ac:dyDescent="0.25">
      <c r="A246" s="25" t="s">
        <v>70</v>
      </c>
      <c r="B246" s="154">
        <v>412</v>
      </c>
      <c r="C246" s="154">
        <v>352</v>
      </c>
      <c r="D246" s="154">
        <v>366</v>
      </c>
      <c r="E246" s="154">
        <v>424</v>
      </c>
      <c r="F246" s="154">
        <v>463</v>
      </c>
      <c r="G246" s="154">
        <v>326</v>
      </c>
      <c r="H246" s="154">
        <v>377</v>
      </c>
      <c r="I246" s="154">
        <v>522</v>
      </c>
      <c r="J246" s="154">
        <v>453</v>
      </c>
      <c r="K246" s="154">
        <v>303</v>
      </c>
      <c r="L246" s="154">
        <v>373</v>
      </c>
      <c r="M246" s="154">
        <v>268</v>
      </c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x14ac:dyDescent="0.25">
      <c r="A247" s="26" t="s">
        <v>13</v>
      </c>
      <c r="B247" s="201">
        <v>12282</v>
      </c>
      <c r="C247" s="201">
        <v>14672</v>
      </c>
      <c r="D247" s="201">
        <v>14385</v>
      </c>
      <c r="E247" s="201">
        <v>12143</v>
      </c>
      <c r="F247" s="201">
        <v>13458</v>
      </c>
      <c r="G247" s="201">
        <v>14853</v>
      </c>
      <c r="H247" s="201">
        <v>12669</v>
      </c>
      <c r="I247" s="201">
        <v>17095</v>
      </c>
      <c r="J247" s="201">
        <v>14018</v>
      </c>
      <c r="K247" s="201">
        <v>12421</v>
      </c>
      <c r="L247" s="201">
        <v>13156</v>
      </c>
      <c r="M247" s="201">
        <v>9580</v>
      </c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x14ac:dyDescent="0.25">
      <c r="A248" s="26"/>
    </row>
    <row r="249" spans="1:26" x14ac:dyDescent="0.25">
      <c r="A249" s="26"/>
    </row>
    <row r="250" spans="1:26" ht="15.75" thickBot="1" x14ac:dyDescent="0.3">
      <c r="A250" s="3"/>
      <c r="B250" s="306" t="s">
        <v>666</v>
      </c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</row>
    <row r="251" spans="1:26" x14ac:dyDescent="0.25">
      <c r="A251" s="3"/>
      <c r="B251" s="186">
        <v>40544</v>
      </c>
      <c r="C251" s="187">
        <v>40585</v>
      </c>
      <c r="D251" s="187">
        <v>40613</v>
      </c>
      <c r="E251" s="187">
        <v>40644</v>
      </c>
      <c r="F251" s="187">
        <v>40674</v>
      </c>
      <c r="G251" s="187">
        <v>40705</v>
      </c>
      <c r="H251" s="187">
        <v>40725</v>
      </c>
      <c r="I251" s="187">
        <v>40766</v>
      </c>
      <c r="J251" s="187">
        <v>40797</v>
      </c>
      <c r="K251" s="187">
        <v>40827</v>
      </c>
      <c r="L251" s="187">
        <v>40858</v>
      </c>
      <c r="M251" s="188">
        <v>40888</v>
      </c>
    </row>
    <row r="252" spans="1:26" x14ac:dyDescent="0.25">
      <c r="A252" s="3" t="s">
        <v>0</v>
      </c>
      <c r="B252" s="154">
        <v>5767</v>
      </c>
      <c r="C252" s="154">
        <v>5851</v>
      </c>
      <c r="D252" s="154">
        <v>6424</v>
      </c>
      <c r="E252" s="154">
        <v>6560</v>
      </c>
      <c r="F252" s="154">
        <v>6299</v>
      </c>
      <c r="G252" s="154">
        <v>6449</v>
      </c>
      <c r="H252" s="154">
        <v>6572</v>
      </c>
      <c r="I252" s="154">
        <v>7095</v>
      </c>
      <c r="J252" s="154">
        <v>6518</v>
      </c>
      <c r="K252" s="154">
        <v>6085</v>
      </c>
      <c r="L252" s="154">
        <v>5315</v>
      </c>
      <c r="M252" s="154">
        <v>4729</v>
      </c>
    </row>
    <row r="253" spans="1:26" x14ac:dyDescent="0.25">
      <c r="A253" s="3" t="s">
        <v>1</v>
      </c>
      <c r="B253" s="154">
        <v>2510</v>
      </c>
      <c r="C253" s="154">
        <v>2407</v>
      </c>
      <c r="D253" s="154">
        <v>2906</v>
      </c>
      <c r="E253" s="154">
        <v>2800</v>
      </c>
      <c r="F253" s="154">
        <v>2852</v>
      </c>
      <c r="G253" s="154">
        <v>2842</v>
      </c>
      <c r="H253" s="154">
        <v>3051</v>
      </c>
      <c r="I253" s="154">
        <v>3745</v>
      </c>
      <c r="J253" s="154">
        <v>4040</v>
      </c>
      <c r="K253" s="154">
        <v>4202</v>
      </c>
      <c r="L253" s="154">
        <v>3673</v>
      </c>
      <c r="M253" s="154">
        <v>3147</v>
      </c>
    </row>
    <row r="254" spans="1:26" x14ac:dyDescent="0.25">
      <c r="A254" s="25" t="s">
        <v>71</v>
      </c>
      <c r="B254" s="154">
        <v>1674</v>
      </c>
      <c r="C254" s="154">
        <v>1846</v>
      </c>
      <c r="D254" s="154">
        <v>1973</v>
      </c>
      <c r="E254" s="154">
        <v>1866</v>
      </c>
      <c r="F254" s="154">
        <v>1769</v>
      </c>
      <c r="G254" s="154">
        <v>1757</v>
      </c>
      <c r="H254" s="154">
        <v>1683</v>
      </c>
      <c r="I254" s="154">
        <v>1695</v>
      </c>
      <c r="J254" s="154">
        <v>1670</v>
      </c>
      <c r="K254" s="154">
        <v>1805</v>
      </c>
      <c r="L254" s="154">
        <v>1795</v>
      </c>
      <c r="M254" s="154">
        <v>1704</v>
      </c>
    </row>
    <row r="255" spans="1:26" x14ac:dyDescent="0.25">
      <c r="A255" s="3" t="s">
        <v>2</v>
      </c>
      <c r="B255" s="154">
        <v>903</v>
      </c>
      <c r="C255" s="154">
        <v>891</v>
      </c>
      <c r="D255" s="154">
        <v>961</v>
      </c>
      <c r="E255" s="154">
        <v>915</v>
      </c>
      <c r="F255" s="154">
        <v>928</v>
      </c>
      <c r="G255" s="154">
        <v>918</v>
      </c>
      <c r="H255" s="154">
        <v>946</v>
      </c>
      <c r="I255" s="154">
        <v>954</v>
      </c>
      <c r="J255" s="154">
        <v>988</v>
      </c>
      <c r="K255" s="154">
        <v>1000</v>
      </c>
      <c r="L255" s="154">
        <v>940</v>
      </c>
      <c r="M255" s="154">
        <v>820</v>
      </c>
    </row>
    <row r="256" spans="1:26" x14ac:dyDescent="0.25">
      <c r="A256" s="3" t="s">
        <v>3</v>
      </c>
      <c r="B256" s="154">
        <v>1048</v>
      </c>
      <c r="C256" s="154">
        <v>1057</v>
      </c>
      <c r="D256" s="154">
        <v>1154</v>
      </c>
      <c r="E256" s="154">
        <v>1228</v>
      </c>
      <c r="F256" s="154">
        <v>1117</v>
      </c>
      <c r="G256" s="154">
        <v>1159</v>
      </c>
      <c r="H256" s="154">
        <v>1054</v>
      </c>
      <c r="I256" s="154">
        <v>1074</v>
      </c>
      <c r="J256" s="154">
        <v>1032</v>
      </c>
      <c r="K256" s="154">
        <v>1070</v>
      </c>
      <c r="L256" s="154">
        <v>1099</v>
      </c>
      <c r="M256" s="154">
        <v>1004</v>
      </c>
    </row>
    <row r="257" spans="1:13" x14ac:dyDescent="0.25">
      <c r="A257" s="25" t="s">
        <v>70</v>
      </c>
      <c r="B257" s="154">
        <v>391</v>
      </c>
      <c r="C257" s="154">
        <v>342</v>
      </c>
      <c r="D257" s="154">
        <v>376</v>
      </c>
      <c r="E257" s="154">
        <v>380</v>
      </c>
      <c r="F257" s="154">
        <v>416</v>
      </c>
      <c r="G257" s="154">
        <v>403</v>
      </c>
      <c r="H257" s="154">
        <v>388</v>
      </c>
      <c r="I257" s="154">
        <v>411</v>
      </c>
      <c r="J257" s="154">
        <v>454</v>
      </c>
      <c r="K257" s="154">
        <v>429</v>
      </c>
      <c r="L257" s="154">
        <v>376</v>
      </c>
      <c r="M257" s="154">
        <v>315</v>
      </c>
    </row>
    <row r="258" spans="1:13" x14ac:dyDescent="0.25">
      <c r="A258" s="26" t="s">
        <v>13</v>
      </c>
      <c r="B258" s="201">
        <v>12293</v>
      </c>
      <c r="C258" s="201">
        <v>12394</v>
      </c>
      <c r="D258" s="170">
        <v>13794</v>
      </c>
      <c r="E258" s="170">
        <v>13750</v>
      </c>
      <c r="F258" s="170">
        <v>13380</v>
      </c>
      <c r="G258" s="170">
        <v>13528</v>
      </c>
      <c r="H258" s="170">
        <v>13695</v>
      </c>
      <c r="I258" s="170">
        <v>14974</v>
      </c>
      <c r="J258" s="170">
        <v>14702</v>
      </c>
      <c r="K258" s="170">
        <v>14591</v>
      </c>
      <c r="L258" s="170">
        <v>13199</v>
      </c>
      <c r="M258" s="201">
        <v>11719</v>
      </c>
    </row>
    <row r="259" spans="1:13" x14ac:dyDescent="0.25">
      <c r="A259" s="26"/>
    </row>
    <row r="260" spans="1:13" x14ac:dyDescent="0.25">
      <c r="A260" s="3"/>
    </row>
    <row r="261" spans="1:13" ht="15.75" thickBot="1" x14ac:dyDescent="0.3">
      <c r="A261" s="3"/>
      <c r="B261" s="306" t="s">
        <v>667</v>
      </c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</row>
    <row r="262" spans="1:13" x14ac:dyDescent="0.25">
      <c r="A262" s="3"/>
      <c r="B262" s="186">
        <v>40544</v>
      </c>
      <c r="C262" s="186">
        <v>40585</v>
      </c>
      <c r="D262" s="186">
        <v>40613</v>
      </c>
      <c r="E262" s="186">
        <v>40644</v>
      </c>
      <c r="F262" s="186">
        <v>40674</v>
      </c>
      <c r="G262" s="186">
        <v>40695</v>
      </c>
      <c r="H262" s="186">
        <v>40735</v>
      </c>
      <c r="I262" s="186">
        <v>40766</v>
      </c>
      <c r="J262" s="186">
        <v>40797</v>
      </c>
      <c r="K262" s="186">
        <v>40827</v>
      </c>
      <c r="L262" s="187">
        <v>40858</v>
      </c>
      <c r="M262" s="187">
        <v>40888</v>
      </c>
    </row>
    <row r="263" spans="1:13" x14ac:dyDescent="0.25">
      <c r="A263" s="3" t="s">
        <v>0</v>
      </c>
      <c r="B263" s="9">
        <v>0.49099999999999999</v>
      </c>
      <c r="C263" s="9">
        <v>0.48499999999999999</v>
      </c>
      <c r="D263" s="9">
        <v>0.48099999999999998</v>
      </c>
      <c r="E263" s="9">
        <v>0.48399999999999999</v>
      </c>
      <c r="F263" s="9">
        <v>0.48599999999999999</v>
      </c>
      <c r="G263" s="9">
        <v>0.48599999999999999</v>
      </c>
      <c r="H263" s="9">
        <v>0.48499999999999999</v>
      </c>
      <c r="I263" s="9">
        <v>0.48</v>
      </c>
      <c r="J263" s="9">
        <v>0.47899999999999998</v>
      </c>
      <c r="K263" s="9">
        <v>0.47299999999999998</v>
      </c>
      <c r="L263" s="9">
        <v>0.47299999999999998</v>
      </c>
      <c r="M263" s="9">
        <v>0.48</v>
      </c>
    </row>
    <row r="264" spans="1:13" x14ac:dyDescent="0.25">
      <c r="A264" s="3" t="s">
        <v>1</v>
      </c>
      <c r="B264" s="9">
        <v>0.70699999999999996</v>
      </c>
      <c r="C264" s="9">
        <v>0.71099999999999997</v>
      </c>
      <c r="D264" s="9">
        <v>0.70499999999999996</v>
      </c>
      <c r="E264" s="9">
        <v>0.71199999999999997</v>
      </c>
      <c r="F264" s="9">
        <v>0.70599999999999996</v>
      </c>
      <c r="G264" s="9">
        <v>0.70899999999999996</v>
      </c>
      <c r="H264" s="9">
        <v>0.70399999999999996</v>
      </c>
      <c r="I264" s="9">
        <v>0.70799999999999996</v>
      </c>
      <c r="J264" s="9">
        <v>0.70299999999999996</v>
      </c>
      <c r="K264" s="9">
        <v>0.70699999999999996</v>
      </c>
      <c r="L264" s="9">
        <v>0.70799999999999996</v>
      </c>
      <c r="M264" s="9">
        <v>0.70499999999999996</v>
      </c>
    </row>
    <row r="265" spans="1:13" x14ac:dyDescent="0.25">
      <c r="A265" s="25" t="s">
        <v>71</v>
      </c>
      <c r="B265" s="9">
        <v>1.637</v>
      </c>
      <c r="C265" s="9">
        <v>1.6080000000000001</v>
      </c>
      <c r="D265" s="9">
        <v>1.573</v>
      </c>
      <c r="E265" s="9">
        <v>1.585</v>
      </c>
      <c r="F265" s="9">
        <v>1.5740000000000001</v>
      </c>
      <c r="G265" s="9">
        <v>1.595</v>
      </c>
      <c r="H265" s="9">
        <v>1.611</v>
      </c>
      <c r="I265" s="9">
        <v>1.593</v>
      </c>
      <c r="J265" s="9">
        <v>1.58</v>
      </c>
      <c r="K265" s="9">
        <v>1.5069999999999999</v>
      </c>
      <c r="L265" s="9">
        <v>1.4970000000000001</v>
      </c>
      <c r="M265" s="9">
        <v>1.5069999999999999</v>
      </c>
    </row>
    <row r="266" spans="1:13" x14ac:dyDescent="0.25">
      <c r="A266" s="3" t="s">
        <v>2</v>
      </c>
      <c r="B266" s="9">
        <v>0.81100000000000005</v>
      </c>
      <c r="C266" s="9">
        <v>0.82</v>
      </c>
      <c r="D266" s="9">
        <v>0.82299999999999995</v>
      </c>
      <c r="E266" s="9">
        <v>0.84</v>
      </c>
      <c r="F266" s="9">
        <v>0.84499999999999997</v>
      </c>
      <c r="G266" s="9">
        <v>0.86799999999999999</v>
      </c>
      <c r="H266" s="9">
        <v>0.85</v>
      </c>
      <c r="I266" s="9">
        <v>0.82899999999999996</v>
      </c>
      <c r="J266" s="9">
        <v>0.80100000000000005</v>
      </c>
      <c r="K266" s="9">
        <v>0.79900000000000004</v>
      </c>
      <c r="L266" s="9">
        <v>0.81399999999999995</v>
      </c>
      <c r="M266" s="9">
        <v>0.82799999999999996</v>
      </c>
    </row>
    <row r="267" spans="1:13" x14ac:dyDescent="0.25">
      <c r="A267" s="3" t="s">
        <v>3</v>
      </c>
      <c r="B267" s="9">
        <v>1.2230000000000001</v>
      </c>
      <c r="C267" s="9">
        <v>1.2569999999999999</v>
      </c>
      <c r="D267" s="9">
        <v>1.2709999999999999</v>
      </c>
      <c r="E267" s="9">
        <v>1.2649999999999999</v>
      </c>
      <c r="F267" s="9">
        <v>1.266</v>
      </c>
      <c r="G267" s="9">
        <v>1.3029999999999999</v>
      </c>
      <c r="H267" s="9">
        <v>1.33</v>
      </c>
      <c r="I267" s="9">
        <v>1.3049999999999999</v>
      </c>
      <c r="J267" s="9">
        <v>1.264</v>
      </c>
      <c r="K267" s="9">
        <v>1.2370000000000001</v>
      </c>
      <c r="L267" s="9">
        <v>1.2390000000000001</v>
      </c>
      <c r="M267" s="9">
        <v>1.23</v>
      </c>
    </row>
    <row r="268" spans="1:13" x14ac:dyDescent="0.25">
      <c r="A268" s="25" t="s">
        <v>70</v>
      </c>
      <c r="B268" s="9">
        <v>1.716</v>
      </c>
      <c r="C268" s="9">
        <v>1.706</v>
      </c>
      <c r="D268" s="9">
        <v>1.732</v>
      </c>
      <c r="E268" s="9">
        <v>1.6970000000000001</v>
      </c>
      <c r="F268" s="9">
        <v>1.6870000000000001</v>
      </c>
      <c r="G268" s="9">
        <v>1.6359999999999999</v>
      </c>
      <c r="H268" s="9">
        <v>1.6679999999999999</v>
      </c>
      <c r="I268" s="9">
        <v>1.62</v>
      </c>
      <c r="J268" s="9">
        <v>1.649</v>
      </c>
      <c r="K268" s="9">
        <v>1.639</v>
      </c>
      <c r="L268" s="9">
        <v>1.736</v>
      </c>
      <c r="M268" s="9">
        <v>1.706</v>
      </c>
    </row>
    <row r="269" spans="1:13" x14ac:dyDescent="0.25">
      <c r="A269" s="27" t="s">
        <v>13</v>
      </c>
      <c r="B269" s="171">
        <v>0.81599999999999995</v>
      </c>
      <c r="C269" s="171">
        <v>0.82</v>
      </c>
      <c r="D269" s="171">
        <v>0.80800000000000005</v>
      </c>
      <c r="E269" s="171">
        <v>0.80700000000000005</v>
      </c>
      <c r="F269" s="171">
        <v>0.80400000000000005</v>
      </c>
      <c r="G269" s="171">
        <v>0.80700000000000005</v>
      </c>
      <c r="H269" s="171">
        <v>0.79600000000000004</v>
      </c>
      <c r="I269" s="171">
        <v>0.77600000000000002</v>
      </c>
      <c r="J269" s="171">
        <v>0.77900000000000003</v>
      </c>
      <c r="K269" s="171">
        <v>0.78100000000000003</v>
      </c>
      <c r="L269" s="171">
        <v>0.80200000000000005</v>
      </c>
      <c r="M269" s="171">
        <v>0.81100000000000005</v>
      </c>
    </row>
    <row r="270" spans="1:13" x14ac:dyDescent="0.25">
      <c r="A270" s="27"/>
    </row>
    <row r="271" spans="1:13" x14ac:dyDescent="0.25">
      <c r="A271" s="3"/>
      <c r="E271" s="109"/>
    </row>
    <row r="272" spans="1:13" ht="15.75" thickBot="1" x14ac:dyDescent="0.3">
      <c r="A272" s="3"/>
      <c r="B272" s="306" t="s">
        <v>668</v>
      </c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</row>
    <row r="273" spans="1:16" x14ac:dyDescent="0.25">
      <c r="A273" s="3"/>
      <c r="B273" s="186">
        <v>40544</v>
      </c>
      <c r="C273" s="187">
        <v>40585</v>
      </c>
      <c r="D273" s="187">
        <v>40613</v>
      </c>
      <c r="E273" s="187">
        <v>40644</v>
      </c>
      <c r="F273" s="187">
        <v>40674</v>
      </c>
      <c r="G273" s="187">
        <v>40705</v>
      </c>
      <c r="H273" s="187">
        <v>40725</v>
      </c>
      <c r="I273" s="187">
        <v>40766</v>
      </c>
      <c r="J273" s="187">
        <v>40797</v>
      </c>
      <c r="K273" s="187">
        <v>40827</v>
      </c>
      <c r="L273" s="187">
        <v>40858</v>
      </c>
      <c r="M273" s="187">
        <v>40888</v>
      </c>
    </row>
    <row r="274" spans="1:16" x14ac:dyDescent="0.25">
      <c r="A274" s="3" t="s">
        <v>33</v>
      </c>
      <c r="B274" s="154">
        <v>10379</v>
      </c>
      <c r="C274" s="154">
        <v>12160</v>
      </c>
      <c r="D274" s="154">
        <v>12212</v>
      </c>
      <c r="E274" s="154">
        <v>10125</v>
      </c>
      <c r="F274" s="154">
        <v>11312</v>
      </c>
      <c r="G274" s="154">
        <v>12661</v>
      </c>
      <c r="H274" s="154">
        <v>10768</v>
      </c>
      <c r="I274" s="154">
        <v>14420</v>
      </c>
      <c r="J274" s="154">
        <v>11932</v>
      </c>
      <c r="K274" s="154">
        <v>10514</v>
      </c>
      <c r="L274" s="154">
        <v>10961</v>
      </c>
      <c r="M274" s="154">
        <v>8117</v>
      </c>
    </row>
    <row r="275" spans="1:16" x14ac:dyDescent="0.25">
      <c r="A275" s="3" t="s">
        <v>34</v>
      </c>
      <c r="B275" s="154">
        <v>1263</v>
      </c>
      <c r="C275" s="154">
        <v>1709</v>
      </c>
      <c r="D275" s="154">
        <v>1445</v>
      </c>
      <c r="E275" s="154">
        <v>1337</v>
      </c>
      <c r="F275" s="154">
        <v>1386</v>
      </c>
      <c r="G275" s="154">
        <v>1466</v>
      </c>
      <c r="H275" s="154">
        <v>1332</v>
      </c>
      <c r="I275" s="154">
        <v>1884</v>
      </c>
      <c r="J275" s="154">
        <v>1413</v>
      </c>
      <c r="K275" s="154">
        <v>1203</v>
      </c>
      <c r="L275" s="154">
        <v>1422</v>
      </c>
      <c r="M275" s="154">
        <v>894</v>
      </c>
    </row>
    <row r="276" spans="1:16" x14ac:dyDescent="0.25">
      <c r="A276" s="3" t="s">
        <v>19</v>
      </c>
      <c r="B276" s="154">
        <v>182</v>
      </c>
      <c r="C276" s="154">
        <v>254</v>
      </c>
      <c r="D276" s="154">
        <v>234</v>
      </c>
      <c r="E276" s="154">
        <v>237</v>
      </c>
      <c r="F276" s="154">
        <v>222</v>
      </c>
      <c r="G276" s="154">
        <v>294</v>
      </c>
      <c r="H276" s="154">
        <v>219</v>
      </c>
      <c r="I276" s="154">
        <v>306</v>
      </c>
      <c r="J276" s="154">
        <v>239</v>
      </c>
      <c r="K276" s="154">
        <v>212</v>
      </c>
      <c r="L276" s="154">
        <v>224</v>
      </c>
      <c r="M276" s="154">
        <v>175</v>
      </c>
    </row>
    <row r="277" spans="1:16" x14ac:dyDescent="0.25">
      <c r="A277" s="26" t="s">
        <v>35</v>
      </c>
      <c r="B277" s="201">
        <v>11825</v>
      </c>
      <c r="C277" s="201">
        <v>14124</v>
      </c>
      <c r="D277" s="201">
        <v>13892</v>
      </c>
      <c r="E277" s="201">
        <v>11699</v>
      </c>
      <c r="F277" s="201">
        <v>12920</v>
      </c>
      <c r="G277" s="201">
        <v>14421</v>
      </c>
      <c r="H277" s="201">
        <v>12318</v>
      </c>
      <c r="I277" s="201">
        <v>16611</v>
      </c>
      <c r="J277" s="201">
        <v>13585</v>
      </c>
      <c r="K277" s="201">
        <v>11929</v>
      </c>
      <c r="L277" s="201">
        <v>12607</v>
      </c>
      <c r="M277" s="201">
        <v>9186</v>
      </c>
      <c r="P277" s="109"/>
    </row>
    <row r="278" spans="1:16" x14ac:dyDescent="0.25">
      <c r="A278" s="3" t="s">
        <v>10</v>
      </c>
      <c r="B278" s="154">
        <v>457</v>
      </c>
      <c r="C278" s="154">
        <v>548</v>
      </c>
      <c r="D278" s="154">
        <v>493</v>
      </c>
      <c r="E278" s="154">
        <v>444</v>
      </c>
      <c r="F278" s="154">
        <v>460</v>
      </c>
      <c r="G278" s="154">
        <v>432</v>
      </c>
      <c r="H278" s="154">
        <v>350</v>
      </c>
      <c r="I278" s="154">
        <v>484</v>
      </c>
      <c r="J278" s="154">
        <v>433</v>
      </c>
      <c r="K278" s="154">
        <v>492</v>
      </c>
      <c r="L278" s="154">
        <v>549</v>
      </c>
      <c r="M278" s="154">
        <v>394</v>
      </c>
    </row>
    <row r="279" spans="1:16" x14ac:dyDescent="0.25">
      <c r="A279" s="27" t="s">
        <v>32</v>
      </c>
      <c r="B279" s="201">
        <v>12282</v>
      </c>
      <c r="C279" s="201">
        <v>14672</v>
      </c>
      <c r="D279" s="170">
        <v>14385</v>
      </c>
      <c r="E279" s="170">
        <v>12143</v>
      </c>
      <c r="F279" s="170">
        <v>13380</v>
      </c>
      <c r="G279" s="170">
        <v>14853</v>
      </c>
      <c r="H279" s="170">
        <v>12668</v>
      </c>
      <c r="I279" s="170">
        <v>17095</v>
      </c>
      <c r="J279" s="170">
        <v>14018</v>
      </c>
      <c r="K279" s="170">
        <v>12421</v>
      </c>
      <c r="L279" s="170">
        <v>13156</v>
      </c>
      <c r="M279" s="170">
        <v>9580</v>
      </c>
      <c r="P279" s="109"/>
    </row>
    <row r="280" spans="1:16" x14ac:dyDescent="0.25">
      <c r="A280" s="27"/>
      <c r="B280" s="178"/>
      <c r="C280" s="178"/>
      <c r="D280" s="178"/>
      <c r="E280" s="178"/>
      <c r="F280" s="178"/>
      <c r="G280" s="178"/>
      <c r="H280" s="178"/>
      <c r="I280" s="202"/>
      <c r="J280" s="178"/>
      <c r="K280" s="178"/>
      <c r="L280" s="178"/>
      <c r="M280" s="178"/>
    </row>
    <row r="281" spans="1:16" ht="15.75" thickBot="1" x14ac:dyDescent="0.3">
      <c r="A281" s="3"/>
      <c r="B281" s="306" t="s">
        <v>669</v>
      </c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</row>
    <row r="282" spans="1:16" x14ac:dyDescent="0.25">
      <c r="A282" s="3"/>
      <c r="B282" s="186">
        <v>40544</v>
      </c>
      <c r="C282" s="186">
        <v>40585</v>
      </c>
      <c r="D282" s="186">
        <v>40613</v>
      </c>
      <c r="E282" s="186">
        <v>40644</v>
      </c>
      <c r="F282" s="186">
        <v>40674</v>
      </c>
      <c r="G282" s="186">
        <v>40695</v>
      </c>
      <c r="H282" s="186">
        <v>40735</v>
      </c>
      <c r="I282" s="186">
        <v>40766</v>
      </c>
      <c r="J282" s="186">
        <v>40797</v>
      </c>
      <c r="K282" s="186">
        <v>40827</v>
      </c>
      <c r="L282" s="187">
        <v>40858</v>
      </c>
      <c r="M282" s="188">
        <v>41254</v>
      </c>
      <c r="P282" s="109"/>
    </row>
    <row r="283" spans="1:16" x14ac:dyDescent="0.25">
      <c r="A283" s="3" t="s">
        <v>31</v>
      </c>
      <c r="B283" s="9">
        <v>0.748</v>
      </c>
      <c r="C283" s="9">
        <v>0.748</v>
      </c>
      <c r="D283" s="9">
        <v>0.74</v>
      </c>
      <c r="E283" s="9">
        <v>0.74099999999999999</v>
      </c>
      <c r="F283" s="9">
        <v>0.74099999999999999</v>
      </c>
      <c r="G283" s="9">
        <v>0.745</v>
      </c>
      <c r="H283" s="9">
        <v>0.73599999999999999</v>
      </c>
      <c r="I283" s="9">
        <v>0.72099999999999997</v>
      </c>
      <c r="J283" s="9">
        <v>0.72399999999999998</v>
      </c>
      <c r="K283" s="9">
        <v>0.72399999999999998</v>
      </c>
      <c r="L283" s="9">
        <v>0.74199999999999999</v>
      </c>
      <c r="M283" s="9">
        <v>0.748</v>
      </c>
    </row>
    <row r="284" spans="1:16" x14ac:dyDescent="0.25">
      <c r="A284" s="3" t="s">
        <v>10</v>
      </c>
      <c r="B284" s="9">
        <v>2.8260000000000001</v>
      </c>
      <c r="C284" s="9">
        <v>2.7349999999999999</v>
      </c>
      <c r="D284" s="9">
        <v>2.63</v>
      </c>
      <c r="E284" s="9">
        <v>2.5739999999999998</v>
      </c>
      <c r="F284" s="9">
        <v>2.5819999999999999</v>
      </c>
      <c r="G284" s="9">
        <v>2.665</v>
      </c>
      <c r="H284" s="9">
        <v>2.7389999999999999</v>
      </c>
      <c r="I284" s="9">
        <v>2.6509999999999998</v>
      </c>
      <c r="J284" s="9">
        <v>2.621</v>
      </c>
      <c r="K284" s="9">
        <v>2.4729999999999999</v>
      </c>
      <c r="L284" s="9">
        <v>2.3519999999999999</v>
      </c>
      <c r="M284" s="9">
        <v>2.29</v>
      </c>
    </row>
    <row r="285" spans="1:16" x14ac:dyDescent="0.25">
      <c r="A285" s="27" t="s">
        <v>32</v>
      </c>
      <c r="B285" s="171">
        <v>0.81599999999999995</v>
      </c>
      <c r="C285" s="171">
        <v>0.82</v>
      </c>
      <c r="D285" s="171">
        <v>0.80800000000000005</v>
      </c>
      <c r="E285" s="171">
        <v>0.80700000000000005</v>
      </c>
      <c r="F285" s="171">
        <v>0.80400000000000005</v>
      </c>
      <c r="G285" s="171">
        <v>0.80700000000000005</v>
      </c>
      <c r="H285" s="171">
        <v>0.79600000000000004</v>
      </c>
      <c r="I285" s="171">
        <v>0.77600000000000002</v>
      </c>
      <c r="J285" s="171">
        <v>0.77900000000000003</v>
      </c>
      <c r="K285" s="171">
        <v>0.78100000000000003</v>
      </c>
      <c r="L285" s="171">
        <v>0.80200000000000005</v>
      </c>
      <c r="M285" s="171">
        <v>0.81100000000000005</v>
      </c>
    </row>
    <row r="286" spans="1:16" ht="28.5" customHeight="1" x14ac:dyDescent="0.25">
      <c r="A286" s="304" t="s">
        <v>674</v>
      </c>
      <c r="B286" s="304"/>
      <c r="C286" s="304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</row>
    <row r="287" spans="1:16" ht="12.75" customHeight="1" x14ac:dyDescent="0.25">
      <c r="B287" s="193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1:16" ht="22.5" customHeight="1" x14ac:dyDescent="0.25">
      <c r="A288" s="179">
        <v>2010</v>
      </c>
      <c r="B288" s="305" t="s">
        <v>664</v>
      </c>
      <c r="C288" s="305"/>
      <c r="D288" s="305"/>
      <c r="E288" s="305"/>
      <c r="F288" s="305"/>
      <c r="G288" s="305"/>
      <c r="H288" s="305"/>
      <c r="I288" s="305"/>
      <c r="J288" s="305"/>
      <c r="K288" s="305"/>
      <c r="L288" s="305"/>
      <c r="M288" s="305"/>
    </row>
    <row r="289" spans="1:13" x14ac:dyDescent="0.25">
      <c r="A289" s="8" t="s">
        <v>72</v>
      </c>
      <c r="B289" s="92">
        <v>19</v>
      </c>
      <c r="C289" s="92">
        <v>19</v>
      </c>
      <c r="D289" s="92">
        <v>23</v>
      </c>
      <c r="E289" s="92">
        <v>22</v>
      </c>
      <c r="F289" s="92">
        <v>20</v>
      </c>
      <c r="G289" s="92">
        <v>22</v>
      </c>
      <c r="H289" s="92">
        <v>21</v>
      </c>
      <c r="I289" s="92">
        <v>22</v>
      </c>
      <c r="J289" s="92">
        <v>21</v>
      </c>
      <c r="K289" s="92">
        <v>21</v>
      </c>
      <c r="L289" s="92">
        <v>21</v>
      </c>
      <c r="M289" s="92">
        <v>22</v>
      </c>
    </row>
    <row r="290" spans="1:13" ht="15.75" thickBot="1" x14ac:dyDescent="0.3">
      <c r="A290" s="3"/>
      <c r="B290" s="306" t="s">
        <v>665</v>
      </c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</row>
    <row r="291" spans="1:13" x14ac:dyDescent="0.25">
      <c r="A291" s="3"/>
      <c r="B291" s="186">
        <v>40179</v>
      </c>
      <c r="C291" s="187">
        <v>40219</v>
      </c>
      <c r="D291" s="187">
        <v>40238</v>
      </c>
      <c r="E291" s="187">
        <v>40278</v>
      </c>
      <c r="F291" s="187">
        <v>40308</v>
      </c>
      <c r="G291" s="187">
        <v>40339</v>
      </c>
      <c r="H291" s="187">
        <v>40369</v>
      </c>
      <c r="I291" s="187">
        <v>40400</v>
      </c>
      <c r="J291" s="187">
        <v>40431</v>
      </c>
      <c r="K291" s="187">
        <v>40452</v>
      </c>
      <c r="L291" s="187">
        <v>40483</v>
      </c>
      <c r="M291" s="188">
        <v>40513</v>
      </c>
    </row>
    <row r="292" spans="1:13" x14ac:dyDescent="0.25">
      <c r="A292" s="3" t="s">
        <v>0</v>
      </c>
      <c r="B292" s="157">
        <v>4761</v>
      </c>
      <c r="C292" s="154">
        <v>5671</v>
      </c>
      <c r="D292" s="154">
        <v>4961</v>
      </c>
      <c r="E292" s="154">
        <v>5605</v>
      </c>
      <c r="F292" s="154">
        <v>8105</v>
      </c>
      <c r="G292" s="154">
        <v>4697</v>
      </c>
      <c r="H292" s="154">
        <v>4484</v>
      </c>
      <c r="I292" s="154">
        <v>5427</v>
      </c>
      <c r="J292" s="154">
        <v>5130</v>
      </c>
      <c r="K292" s="154">
        <v>4722</v>
      </c>
      <c r="L292" s="154">
        <v>6971</v>
      </c>
      <c r="M292" s="154">
        <v>5031</v>
      </c>
    </row>
    <row r="293" spans="1:13" x14ac:dyDescent="0.25">
      <c r="A293" s="3" t="s">
        <v>1</v>
      </c>
      <c r="B293" s="154">
        <v>2861</v>
      </c>
      <c r="C293" s="154">
        <v>2956</v>
      </c>
      <c r="D293" s="154">
        <v>2662</v>
      </c>
      <c r="E293" s="154">
        <v>2590</v>
      </c>
      <c r="F293" s="154">
        <v>4228</v>
      </c>
      <c r="G293" s="154">
        <v>3617</v>
      </c>
      <c r="H293" s="154">
        <v>2850</v>
      </c>
      <c r="I293" s="154">
        <v>2584</v>
      </c>
      <c r="J293" s="154">
        <v>3004</v>
      </c>
      <c r="K293" s="154">
        <v>2657</v>
      </c>
      <c r="L293" s="154">
        <v>2849</v>
      </c>
      <c r="M293" s="154">
        <v>2147</v>
      </c>
    </row>
    <row r="294" spans="1:13" x14ac:dyDescent="0.25">
      <c r="A294" s="25" t="s">
        <v>71</v>
      </c>
      <c r="B294" s="154">
        <v>1646</v>
      </c>
      <c r="C294" s="154">
        <v>1706</v>
      </c>
      <c r="D294" s="154">
        <v>1497</v>
      </c>
      <c r="E294" s="154">
        <v>1748</v>
      </c>
      <c r="F294" s="154">
        <v>2000</v>
      </c>
      <c r="G294" s="154">
        <v>1665</v>
      </c>
      <c r="H294" s="154">
        <v>1504</v>
      </c>
      <c r="I294" s="154">
        <v>1704</v>
      </c>
      <c r="J294" s="154">
        <v>1761</v>
      </c>
      <c r="K294" s="154">
        <v>1712</v>
      </c>
      <c r="L294" s="154">
        <v>1606</v>
      </c>
      <c r="M294" s="154">
        <v>1433</v>
      </c>
    </row>
    <row r="295" spans="1:13" x14ac:dyDescent="0.25">
      <c r="A295" s="3" t="s">
        <v>2</v>
      </c>
      <c r="B295" s="154">
        <v>820</v>
      </c>
      <c r="C295" s="154">
        <v>931</v>
      </c>
      <c r="D295" s="154">
        <v>907</v>
      </c>
      <c r="E295" s="154">
        <v>842</v>
      </c>
      <c r="F295" s="154">
        <v>1306</v>
      </c>
      <c r="G295" s="154">
        <v>981</v>
      </c>
      <c r="H295" s="154">
        <v>833</v>
      </c>
      <c r="I295" s="154">
        <v>818</v>
      </c>
      <c r="J295" s="154">
        <v>951</v>
      </c>
      <c r="K295" s="154">
        <v>889</v>
      </c>
      <c r="L295" s="154">
        <v>964</v>
      </c>
      <c r="M295" s="154">
        <v>811</v>
      </c>
    </row>
    <row r="296" spans="1:13" x14ac:dyDescent="0.25">
      <c r="A296" s="3" t="s">
        <v>3</v>
      </c>
      <c r="B296" s="154">
        <v>771</v>
      </c>
      <c r="C296" s="154">
        <v>913</v>
      </c>
      <c r="D296" s="154">
        <v>692</v>
      </c>
      <c r="E296" s="154">
        <v>894</v>
      </c>
      <c r="F296" s="154">
        <v>731</v>
      </c>
      <c r="G296" s="154">
        <v>929</v>
      </c>
      <c r="H296" s="154">
        <v>859</v>
      </c>
      <c r="I296" s="154">
        <v>964</v>
      </c>
      <c r="J296" s="154">
        <v>1000</v>
      </c>
      <c r="K296" s="154">
        <v>1113</v>
      </c>
      <c r="L296" s="154">
        <v>1263</v>
      </c>
      <c r="M296" s="154">
        <v>836</v>
      </c>
    </row>
    <row r="297" spans="1:13" x14ac:dyDescent="0.25">
      <c r="A297" s="25" t="s">
        <v>70</v>
      </c>
      <c r="B297" s="154">
        <v>355</v>
      </c>
      <c r="C297" s="154">
        <v>338</v>
      </c>
      <c r="D297" s="154">
        <v>296</v>
      </c>
      <c r="E297" s="154">
        <v>260</v>
      </c>
      <c r="F297" s="154">
        <v>398</v>
      </c>
      <c r="G297" s="154">
        <v>273</v>
      </c>
      <c r="H297" s="154">
        <v>300</v>
      </c>
      <c r="I297" s="154">
        <v>226</v>
      </c>
      <c r="J297" s="154">
        <v>246</v>
      </c>
      <c r="K297" s="154">
        <v>351</v>
      </c>
      <c r="L297" s="154">
        <v>500</v>
      </c>
      <c r="M297" s="154">
        <v>270</v>
      </c>
    </row>
    <row r="298" spans="1:13" x14ac:dyDescent="0.25">
      <c r="A298" s="26" t="s">
        <v>13</v>
      </c>
      <c r="B298" s="170">
        <v>11213</v>
      </c>
      <c r="C298" s="170">
        <v>12515</v>
      </c>
      <c r="D298" s="170">
        <v>11016</v>
      </c>
      <c r="E298" s="170">
        <v>11939</v>
      </c>
      <c r="F298" s="170">
        <v>16768</v>
      </c>
      <c r="G298" s="170">
        <v>12162</v>
      </c>
      <c r="H298" s="170">
        <v>10829</v>
      </c>
      <c r="I298" s="170">
        <v>11722</v>
      </c>
      <c r="J298" s="170">
        <v>12092</v>
      </c>
      <c r="K298" s="170">
        <v>11445</v>
      </c>
      <c r="L298" s="170">
        <v>14152</v>
      </c>
      <c r="M298" s="170">
        <v>10528</v>
      </c>
    </row>
    <row r="299" spans="1:13" x14ac:dyDescent="0.25">
      <c r="A299" s="26"/>
    </row>
    <row r="300" spans="1:13" x14ac:dyDescent="0.25">
      <c r="A300" s="26"/>
    </row>
    <row r="301" spans="1:13" ht="15.75" thickBot="1" x14ac:dyDescent="0.3">
      <c r="A301" s="3"/>
      <c r="B301" s="306" t="s">
        <v>666</v>
      </c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</row>
    <row r="302" spans="1:13" x14ac:dyDescent="0.25">
      <c r="A302" s="3"/>
      <c r="B302" s="186">
        <v>40179</v>
      </c>
      <c r="C302" s="187">
        <v>40219</v>
      </c>
      <c r="D302" s="187">
        <v>40238</v>
      </c>
      <c r="E302" s="187">
        <v>40278</v>
      </c>
      <c r="F302" s="187">
        <v>40308</v>
      </c>
      <c r="G302" s="187">
        <v>40339</v>
      </c>
      <c r="H302" s="187">
        <v>40369</v>
      </c>
      <c r="I302" s="187">
        <v>40400</v>
      </c>
      <c r="J302" s="187">
        <v>40431</v>
      </c>
      <c r="K302" s="187">
        <v>40452</v>
      </c>
      <c r="L302" s="187">
        <v>40483</v>
      </c>
      <c r="M302" s="188">
        <v>40513</v>
      </c>
    </row>
    <row r="303" spans="1:13" x14ac:dyDescent="0.25">
      <c r="A303" s="3" t="s">
        <v>0</v>
      </c>
      <c r="B303" s="154">
        <v>4453</v>
      </c>
      <c r="C303" s="154">
        <v>4728</v>
      </c>
      <c r="D303" s="154">
        <v>5120</v>
      </c>
      <c r="E303" s="154">
        <v>5393</v>
      </c>
      <c r="F303" s="154">
        <v>6147</v>
      </c>
      <c r="G303" s="154">
        <v>6074</v>
      </c>
      <c r="H303" s="154">
        <v>5708</v>
      </c>
      <c r="I303" s="154">
        <v>4875</v>
      </c>
      <c r="J303" s="154">
        <v>5020</v>
      </c>
      <c r="K303" s="154">
        <v>5098</v>
      </c>
      <c r="L303" s="154">
        <v>5608</v>
      </c>
      <c r="M303" s="154">
        <v>5566</v>
      </c>
    </row>
    <row r="304" spans="1:13" x14ac:dyDescent="0.25">
      <c r="A304" s="3" t="s">
        <v>1</v>
      </c>
      <c r="B304" s="154">
        <v>2510</v>
      </c>
      <c r="C304" s="154">
        <v>2662</v>
      </c>
      <c r="D304" s="154">
        <v>2815</v>
      </c>
      <c r="E304" s="154">
        <v>2724</v>
      </c>
      <c r="F304" s="154">
        <v>3119</v>
      </c>
      <c r="G304" s="154">
        <v>3455</v>
      </c>
      <c r="H304" s="154">
        <v>3555</v>
      </c>
      <c r="I304" s="154">
        <v>3019</v>
      </c>
      <c r="J304" s="154">
        <v>2809</v>
      </c>
      <c r="K304" s="154">
        <v>2746</v>
      </c>
      <c r="L304" s="154">
        <v>2837</v>
      </c>
      <c r="M304" s="154">
        <v>2545</v>
      </c>
    </row>
    <row r="305" spans="1:14" x14ac:dyDescent="0.25">
      <c r="A305" s="25" t="s">
        <v>71</v>
      </c>
      <c r="B305" s="154">
        <v>1531</v>
      </c>
      <c r="C305" s="154">
        <v>1592</v>
      </c>
      <c r="D305" s="154">
        <v>1609</v>
      </c>
      <c r="E305" s="154">
        <v>1645</v>
      </c>
      <c r="F305" s="154">
        <v>1737</v>
      </c>
      <c r="G305" s="154">
        <v>1798</v>
      </c>
      <c r="H305" s="154">
        <v>1718</v>
      </c>
      <c r="I305" s="154">
        <v>1626</v>
      </c>
      <c r="J305" s="154">
        <v>1657</v>
      </c>
      <c r="K305" s="154">
        <v>1725</v>
      </c>
      <c r="L305" s="154">
        <v>1693</v>
      </c>
      <c r="M305" s="154">
        <v>1581</v>
      </c>
    </row>
    <row r="306" spans="1:14" x14ac:dyDescent="0.25">
      <c r="A306" s="3" t="s">
        <v>2</v>
      </c>
      <c r="B306" s="154">
        <v>777</v>
      </c>
      <c r="C306" s="154">
        <v>824</v>
      </c>
      <c r="D306" s="154">
        <v>887</v>
      </c>
      <c r="E306" s="154">
        <v>892</v>
      </c>
      <c r="F306" s="154">
        <v>1008</v>
      </c>
      <c r="G306" s="154">
        <v>1035</v>
      </c>
      <c r="H306" s="154">
        <v>1035</v>
      </c>
      <c r="I306" s="154">
        <v>878</v>
      </c>
      <c r="J306" s="154">
        <v>866</v>
      </c>
      <c r="K306" s="154">
        <v>885</v>
      </c>
      <c r="L306" s="154">
        <v>935</v>
      </c>
      <c r="M306" s="154">
        <v>887</v>
      </c>
    </row>
    <row r="307" spans="1:14" x14ac:dyDescent="0.25">
      <c r="A307" s="3" t="s">
        <v>3</v>
      </c>
      <c r="B307" s="154">
        <v>744</v>
      </c>
      <c r="C307" s="154">
        <v>758</v>
      </c>
      <c r="D307" s="154">
        <v>786</v>
      </c>
      <c r="E307" s="154">
        <v>827</v>
      </c>
      <c r="F307" s="154">
        <v>773</v>
      </c>
      <c r="G307" s="154">
        <v>855</v>
      </c>
      <c r="H307" s="154">
        <v>843</v>
      </c>
      <c r="I307" s="154">
        <v>918</v>
      </c>
      <c r="J307" s="154">
        <v>941</v>
      </c>
      <c r="K307" s="154">
        <v>1025</v>
      </c>
      <c r="L307" s="154">
        <v>1125</v>
      </c>
      <c r="M307" s="154">
        <v>1067</v>
      </c>
    </row>
    <row r="308" spans="1:14" x14ac:dyDescent="0.25">
      <c r="A308" s="25" t="s">
        <v>70</v>
      </c>
      <c r="B308" s="154">
        <v>331</v>
      </c>
      <c r="C308" s="154">
        <v>319</v>
      </c>
      <c r="D308" s="154">
        <v>327</v>
      </c>
      <c r="E308" s="154">
        <v>296</v>
      </c>
      <c r="F308" s="154">
        <v>315</v>
      </c>
      <c r="G308" s="154">
        <v>308</v>
      </c>
      <c r="H308" s="154">
        <v>322</v>
      </c>
      <c r="I308" s="154">
        <v>266</v>
      </c>
      <c r="J308" s="154">
        <v>257</v>
      </c>
      <c r="K308" s="154">
        <v>273</v>
      </c>
      <c r="L308" s="154">
        <v>365</v>
      </c>
      <c r="M308" s="154">
        <v>372</v>
      </c>
    </row>
    <row r="309" spans="1:14" x14ac:dyDescent="0.25">
      <c r="A309" s="26" t="s">
        <v>13</v>
      </c>
      <c r="B309" s="170">
        <v>10346</v>
      </c>
      <c r="C309" s="170">
        <v>10884</v>
      </c>
      <c r="D309" s="170">
        <v>11544</v>
      </c>
      <c r="E309" s="170">
        <v>11778</v>
      </c>
      <c r="F309" s="170">
        <v>13098</v>
      </c>
      <c r="G309" s="170">
        <v>13525</v>
      </c>
      <c r="H309" s="170">
        <v>13180</v>
      </c>
      <c r="I309" s="170">
        <v>11583</v>
      </c>
      <c r="J309" s="170">
        <v>11550</v>
      </c>
      <c r="K309" s="170">
        <v>11752</v>
      </c>
      <c r="L309" s="170">
        <v>12563</v>
      </c>
      <c r="M309" s="170">
        <v>12018</v>
      </c>
    </row>
    <row r="310" spans="1:14" x14ac:dyDescent="0.25">
      <c r="A310" s="26"/>
    </row>
    <row r="311" spans="1:14" x14ac:dyDescent="0.25">
      <c r="A311" s="3"/>
    </row>
    <row r="312" spans="1:14" ht="15.75" thickBot="1" x14ac:dyDescent="0.3">
      <c r="A312" s="3"/>
      <c r="B312" s="306" t="s">
        <v>667</v>
      </c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</row>
    <row r="313" spans="1:14" x14ac:dyDescent="0.25">
      <c r="A313" s="3"/>
      <c r="B313" s="186">
        <v>40188</v>
      </c>
      <c r="C313" s="187">
        <v>40219</v>
      </c>
      <c r="D313" s="187">
        <v>40238</v>
      </c>
      <c r="E313" s="187">
        <v>40278</v>
      </c>
      <c r="F313" s="187">
        <v>40308</v>
      </c>
      <c r="G313" s="187">
        <v>40339</v>
      </c>
      <c r="H313" s="187">
        <v>40369</v>
      </c>
      <c r="I313" s="187">
        <v>40400</v>
      </c>
      <c r="J313" s="187">
        <v>40431</v>
      </c>
      <c r="K313" s="187">
        <v>40452</v>
      </c>
      <c r="L313" s="187">
        <v>40483</v>
      </c>
      <c r="M313" s="188">
        <v>40513</v>
      </c>
      <c r="N313" s="197"/>
    </row>
    <row r="314" spans="1:14" x14ac:dyDescent="0.25">
      <c r="A314" s="3" t="s">
        <v>0</v>
      </c>
      <c r="B314" s="9">
        <v>0.51100000000000001</v>
      </c>
      <c r="C314" s="9">
        <v>0.51100000000000001</v>
      </c>
      <c r="D314" s="9">
        <v>0.503</v>
      </c>
      <c r="E314" s="9">
        <v>0.49199999999999999</v>
      </c>
      <c r="F314" s="9">
        <v>0.48399999999999999</v>
      </c>
      <c r="G314" s="9">
        <v>0.48099999999999998</v>
      </c>
      <c r="H314" s="9">
        <v>0.48599999999999999</v>
      </c>
      <c r="I314" s="9">
        <v>0.49299999999999999</v>
      </c>
      <c r="J314" s="9">
        <v>0.495</v>
      </c>
      <c r="K314" s="9">
        <v>0.497</v>
      </c>
      <c r="L314" s="9">
        <v>0.498</v>
      </c>
      <c r="M314" s="9">
        <v>0.496</v>
      </c>
      <c r="N314" s="198"/>
    </row>
    <row r="315" spans="1:14" x14ac:dyDescent="0.25">
      <c r="A315" s="3" t="s">
        <v>1</v>
      </c>
      <c r="B315" s="9">
        <v>0.73499999999999999</v>
      </c>
      <c r="C315" s="9">
        <v>0.72599999999999998</v>
      </c>
      <c r="D315" s="9">
        <v>0.71299999999999997</v>
      </c>
      <c r="E315" s="9">
        <v>0.71199999999999997</v>
      </c>
      <c r="F315" s="9">
        <v>0.71299999999999997</v>
      </c>
      <c r="G315" s="9">
        <v>0.71299999999999997</v>
      </c>
      <c r="H315" s="9">
        <v>0.71499999999999997</v>
      </c>
      <c r="I315" s="9">
        <v>0.70899999999999996</v>
      </c>
      <c r="J315" s="9">
        <v>0.70799999999999996</v>
      </c>
      <c r="K315" s="9">
        <v>0.69599999999999995</v>
      </c>
      <c r="L315" s="9">
        <v>0.69499999999999995</v>
      </c>
      <c r="M315" s="9">
        <v>0.70199999999999996</v>
      </c>
      <c r="N315" s="198"/>
    </row>
    <row r="316" spans="1:14" x14ac:dyDescent="0.25">
      <c r="A316" s="25" t="s">
        <v>71</v>
      </c>
      <c r="B316" s="9">
        <v>1.637</v>
      </c>
      <c r="C316" s="9">
        <v>1.64</v>
      </c>
      <c r="D316" s="9">
        <v>1.6359999999999999</v>
      </c>
      <c r="E316" s="9">
        <v>1.6279999999999999</v>
      </c>
      <c r="F316" s="9">
        <v>1.6040000000000001</v>
      </c>
      <c r="G316" s="9">
        <v>1.581</v>
      </c>
      <c r="H316" s="9">
        <v>1.5529999999999999</v>
      </c>
      <c r="I316" s="9">
        <v>1.542</v>
      </c>
      <c r="J316" s="9">
        <v>1.54</v>
      </c>
      <c r="K316" s="9">
        <v>1.5580000000000001</v>
      </c>
      <c r="L316" s="9">
        <v>1.6060000000000001</v>
      </c>
      <c r="M316" s="9">
        <v>1.631</v>
      </c>
      <c r="N316" s="198"/>
    </row>
    <row r="317" spans="1:14" x14ac:dyDescent="0.25">
      <c r="A317" s="3" t="s">
        <v>2</v>
      </c>
      <c r="B317" s="9">
        <v>0.81699999999999995</v>
      </c>
      <c r="C317" s="9">
        <v>0.80600000000000005</v>
      </c>
      <c r="D317" s="9">
        <v>0.80300000000000005</v>
      </c>
      <c r="E317" s="9">
        <v>0.81100000000000005</v>
      </c>
      <c r="F317" s="9">
        <v>0.80900000000000005</v>
      </c>
      <c r="G317" s="9">
        <v>0.79800000000000004</v>
      </c>
      <c r="H317" s="9">
        <v>0.79</v>
      </c>
      <c r="I317" s="9">
        <v>0.79100000000000004</v>
      </c>
      <c r="J317" s="9">
        <v>0.79500000000000004</v>
      </c>
      <c r="K317" s="9">
        <v>0.79300000000000004</v>
      </c>
      <c r="L317" s="9">
        <v>0.79500000000000004</v>
      </c>
      <c r="M317" s="9">
        <v>0.80400000000000005</v>
      </c>
      <c r="N317" s="199"/>
    </row>
    <row r="318" spans="1:14" x14ac:dyDescent="0.25">
      <c r="A318" s="3" t="s">
        <v>3</v>
      </c>
      <c r="B318" s="9">
        <v>1.2669999999999999</v>
      </c>
      <c r="C318" s="9">
        <v>1.2549999999999999</v>
      </c>
      <c r="D318" s="9">
        <v>1.244</v>
      </c>
      <c r="E318" s="9">
        <v>1.248</v>
      </c>
      <c r="F318" s="9">
        <v>1.2649999999999999</v>
      </c>
      <c r="G318" s="9">
        <v>1.282</v>
      </c>
      <c r="H318" s="9">
        <v>1.294</v>
      </c>
      <c r="I318" s="9">
        <v>1.2869999999999999</v>
      </c>
      <c r="J318" s="9">
        <v>1.256</v>
      </c>
      <c r="K318" s="9">
        <v>1.242</v>
      </c>
      <c r="L318" s="9">
        <v>1.22</v>
      </c>
      <c r="M318" s="9">
        <v>1.2190000000000001</v>
      </c>
    </row>
    <row r="319" spans="1:14" x14ac:dyDescent="0.25">
      <c r="A319" s="25" t="s">
        <v>70</v>
      </c>
      <c r="B319" s="9">
        <v>1.851</v>
      </c>
      <c r="C319" s="9">
        <v>1.7030000000000001</v>
      </c>
      <c r="D319" s="9">
        <v>1.734</v>
      </c>
      <c r="E319" s="9">
        <v>1.696</v>
      </c>
      <c r="F319" s="9">
        <v>1.776</v>
      </c>
      <c r="G319" s="9">
        <v>1.7490000000000001</v>
      </c>
      <c r="H319" s="9">
        <v>1.7749999999999999</v>
      </c>
      <c r="I319" s="9">
        <v>1.7430000000000001</v>
      </c>
      <c r="J319" s="9">
        <v>1.7909999999999999</v>
      </c>
      <c r="K319" s="9">
        <v>1.75</v>
      </c>
      <c r="L319" s="9">
        <v>1.7330000000000001</v>
      </c>
      <c r="M319" s="9">
        <v>1.708</v>
      </c>
    </row>
    <row r="320" spans="1:14" x14ac:dyDescent="0.25">
      <c r="A320" s="27" t="s">
        <v>13</v>
      </c>
      <c r="B320" s="171">
        <v>0.85199999999999998</v>
      </c>
      <c r="C320" s="171">
        <v>0.83799999999999997</v>
      </c>
      <c r="D320" s="171">
        <v>0.82099999999999995</v>
      </c>
      <c r="E320" s="171">
        <v>0.80900000000000005</v>
      </c>
      <c r="F320" s="171">
        <v>0.78900000000000003</v>
      </c>
      <c r="G320" s="171">
        <v>0.79</v>
      </c>
      <c r="H320" s="171">
        <v>0.79400000000000004</v>
      </c>
      <c r="I320" s="171">
        <v>0.81100000000000005</v>
      </c>
      <c r="J320" s="171">
        <v>0.81</v>
      </c>
      <c r="K320" s="171">
        <v>0.81599999999999995</v>
      </c>
      <c r="L320" s="171">
        <v>0.81499999999999995</v>
      </c>
      <c r="M320" s="171">
        <v>0.81299999999999994</v>
      </c>
      <c r="N320" s="200"/>
    </row>
    <row r="321" spans="1:14" x14ac:dyDescent="0.25">
      <c r="A321" s="27"/>
      <c r="N321" s="200"/>
    </row>
    <row r="322" spans="1:14" x14ac:dyDescent="0.25">
      <c r="A322" s="3"/>
      <c r="N322" s="197"/>
    </row>
    <row r="323" spans="1:14" ht="15.75" thickBot="1" x14ac:dyDescent="0.3">
      <c r="A323" s="3"/>
      <c r="B323" s="306" t="s">
        <v>668</v>
      </c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198"/>
    </row>
    <row r="324" spans="1:14" x14ac:dyDescent="0.25">
      <c r="A324" s="3"/>
      <c r="B324" s="186">
        <v>40179</v>
      </c>
      <c r="C324" s="187">
        <v>40219</v>
      </c>
      <c r="D324" s="187">
        <v>40238</v>
      </c>
      <c r="E324" s="187">
        <v>40278</v>
      </c>
      <c r="F324" s="187">
        <v>40308</v>
      </c>
      <c r="G324" s="187">
        <v>40339</v>
      </c>
      <c r="H324" s="187">
        <v>40369</v>
      </c>
      <c r="I324" s="187">
        <v>40400</v>
      </c>
      <c r="J324" s="187">
        <v>40431</v>
      </c>
      <c r="K324" s="187">
        <v>40452</v>
      </c>
      <c r="L324" s="187">
        <v>40483</v>
      </c>
      <c r="M324" s="187">
        <v>40513</v>
      </c>
    </row>
    <row r="325" spans="1:14" x14ac:dyDescent="0.25">
      <c r="A325" s="3" t="s">
        <v>33</v>
      </c>
      <c r="B325" s="154">
        <v>9201</v>
      </c>
      <c r="C325" s="154">
        <v>10476</v>
      </c>
      <c r="D325" s="154">
        <v>9105</v>
      </c>
      <c r="E325" s="154">
        <v>9970</v>
      </c>
      <c r="F325" s="154">
        <v>14041</v>
      </c>
      <c r="G325" s="154">
        <v>10256</v>
      </c>
      <c r="H325" s="154">
        <v>9012</v>
      </c>
      <c r="I325" s="154">
        <v>9652</v>
      </c>
      <c r="J325" s="154">
        <v>10054</v>
      </c>
      <c r="K325" s="154">
        <v>9444</v>
      </c>
      <c r="L325" s="154">
        <v>11769</v>
      </c>
      <c r="M325" s="154">
        <v>8777</v>
      </c>
    </row>
    <row r="326" spans="1:14" x14ac:dyDescent="0.25">
      <c r="A326" s="3" t="s">
        <v>34</v>
      </c>
      <c r="B326" s="154">
        <v>1317</v>
      </c>
      <c r="C326" s="154">
        <v>1354</v>
      </c>
      <c r="D326" s="154">
        <v>1288</v>
      </c>
      <c r="E326" s="154">
        <v>1409</v>
      </c>
      <c r="F326" s="154">
        <v>1974</v>
      </c>
      <c r="G326" s="154">
        <v>1273</v>
      </c>
      <c r="H326" s="154">
        <v>1206</v>
      </c>
      <c r="I326" s="154">
        <v>1380</v>
      </c>
      <c r="J326" s="154">
        <v>1392</v>
      </c>
      <c r="K326" s="154">
        <v>1344</v>
      </c>
      <c r="L326" s="154">
        <v>1717</v>
      </c>
      <c r="M326" s="154">
        <v>1203</v>
      </c>
    </row>
    <row r="327" spans="1:14" x14ac:dyDescent="0.25">
      <c r="A327" s="3" t="s">
        <v>19</v>
      </c>
      <c r="B327" s="154">
        <v>179</v>
      </c>
      <c r="C327" s="154">
        <v>218</v>
      </c>
      <c r="D327" s="154">
        <v>177</v>
      </c>
      <c r="E327" s="154">
        <v>172</v>
      </c>
      <c r="F327" s="154">
        <v>246</v>
      </c>
      <c r="G327" s="154">
        <v>181</v>
      </c>
      <c r="H327" s="154">
        <v>153</v>
      </c>
      <c r="I327" s="154">
        <v>196</v>
      </c>
      <c r="J327" s="154">
        <v>195</v>
      </c>
      <c r="K327" s="154">
        <v>209</v>
      </c>
      <c r="L327" s="154">
        <v>263</v>
      </c>
      <c r="M327" s="154">
        <v>196</v>
      </c>
    </row>
    <row r="328" spans="1:14" x14ac:dyDescent="0.25">
      <c r="A328" s="26" t="s">
        <v>35</v>
      </c>
      <c r="B328" s="154">
        <v>10697</v>
      </c>
      <c r="C328" s="154">
        <v>12048</v>
      </c>
      <c r="D328" s="154">
        <v>10570</v>
      </c>
      <c r="E328" s="154">
        <v>11550</v>
      </c>
      <c r="F328" s="154">
        <v>16261</v>
      </c>
      <c r="G328" s="154">
        <v>11710</v>
      </c>
      <c r="H328" s="154">
        <v>10370</v>
      </c>
      <c r="I328" s="154">
        <v>11227</v>
      </c>
      <c r="J328" s="154">
        <v>11641</v>
      </c>
      <c r="K328" s="154">
        <f>SUM(K325:K327)</f>
        <v>10997</v>
      </c>
      <c r="L328" s="154">
        <v>13749</v>
      </c>
      <c r="M328" s="154">
        <v>10176</v>
      </c>
    </row>
    <row r="329" spans="1:14" x14ac:dyDescent="0.25">
      <c r="A329" s="3" t="s">
        <v>10</v>
      </c>
      <c r="B329" s="154">
        <v>516</v>
      </c>
      <c r="C329" s="154">
        <v>467</v>
      </c>
      <c r="D329" s="154">
        <v>446</v>
      </c>
      <c r="E329" s="154">
        <v>388</v>
      </c>
      <c r="F329" s="154">
        <v>507</v>
      </c>
      <c r="G329" s="154">
        <v>452</v>
      </c>
      <c r="H329" s="154">
        <v>459</v>
      </c>
      <c r="I329" s="154">
        <v>495</v>
      </c>
      <c r="J329" s="154">
        <v>450</v>
      </c>
      <c r="K329" s="154">
        <v>447</v>
      </c>
      <c r="L329" s="154">
        <v>403</v>
      </c>
      <c r="M329" s="154">
        <v>351</v>
      </c>
    </row>
    <row r="330" spans="1:14" x14ac:dyDescent="0.25">
      <c r="A330" s="27" t="s">
        <v>32</v>
      </c>
      <c r="B330" s="170">
        <v>11213</v>
      </c>
      <c r="C330" s="170">
        <v>12515</v>
      </c>
      <c r="D330" s="170">
        <v>11015</v>
      </c>
      <c r="E330" s="170">
        <v>11939</v>
      </c>
      <c r="F330" s="170">
        <v>16768</v>
      </c>
      <c r="G330" s="170">
        <v>12162</v>
      </c>
      <c r="H330" s="170">
        <v>10829</v>
      </c>
      <c r="I330" s="170">
        <v>11722</v>
      </c>
      <c r="J330" s="170">
        <v>12092</v>
      </c>
      <c r="K330" s="170">
        <v>11445</v>
      </c>
      <c r="L330" s="170">
        <v>14152</v>
      </c>
      <c r="M330" s="170">
        <v>10528</v>
      </c>
    </row>
    <row r="331" spans="1:14" x14ac:dyDescent="0.25">
      <c r="A331" s="27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</row>
    <row r="332" spans="1:14" ht="15.75" thickBot="1" x14ac:dyDescent="0.3">
      <c r="A332" s="3"/>
      <c r="B332" s="306" t="s">
        <v>669</v>
      </c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</row>
    <row r="333" spans="1:14" x14ac:dyDescent="0.25">
      <c r="A333" s="3"/>
      <c r="B333" s="186">
        <v>40188</v>
      </c>
      <c r="C333" s="187">
        <v>40219</v>
      </c>
      <c r="D333" s="187">
        <v>40247</v>
      </c>
      <c r="E333" s="187">
        <v>40278</v>
      </c>
      <c r="F333" s="187">
        <v>40308</v>
      </c>
      <c r="G333" s="187">
        <v>40339</v>
      </c>
      <c r="H333" s="187">
        <v>40369</v>
      </c>
      <c r="I333" s="187">
        <v>40400</v>
      </c>
      <c r="J333" s="187">
        <v>40431</v>
      </c>
      <c r="K333" s="187">
        <v>40452</v>
      </c>
      <c r="L333" s="187">
        <v>40483</v>
      </c>
      <c r="M333" s="188">
        <v>40513</v>
      </c>
    </row>
    <row r="334" spans="1:14" x14ac:dyDescent="0.25">
      <c r="A334" s="3" t="s">
        <v>31</v>
      </c>
      <c r="B334" s="9">
        <v>0.78400000000000003</v>
      </c>
      <c r="C334" s="9">
        <v>0.77</v>
      </c>
      <c r="D334" s="9">
        <v>0.754</v>
      </c>
      <c r="E334" s="9">
        <v>0.746</v>
      </c>
      <c r="F334" s="9">
        <v>0.73</v>
      </c>
      <c r="G334" s="9">
        <v>0.73199999999999998</v>
      </c>
      <c r="H334" s="9">
        <v>0.73699999999999999</v>
      </c>
      <c r="I334" s="9">
        <v>0.747</v>
      </c>
      <c r="J334" s="9">
        <v>0.747</v>
      </c>
      <c r="K334" s="9">
        <v>0.749</v>
      </c>
      <c r="L334" s="9">
        <v>0.751</v>
      </c>
      <c r="M334" s="9">
        <v>0.748</v>
      </c>
    </row>
    <row r="335" spans="1:14" x14ac:dyDescent="0.25">
      <c r="A335" s="3" t="s">
        <v>10</v>
      </c>
      <c r="B335" s="9">
        <v>2.3660000000000001</v>
      </c>
      <c r="C335" s="9">
        <v>2.3730000000000002</v>
      </c>
      <c r="D335" s="9">
        <v>2.3919999999999999</v>
      </c>
      <c r="E335" s="9">
        <v>2.4649999999999999</v>
      </c>
      <c r="F335" s="9">
        <v>2.4780000000000002</v>
      </c>
      <c r="G335" s="9">
        <v>2.4889999999999999</v>
      </c>
      <c r="H335" s="9">
        <v>2.3319999999999999</v>
      </c>
      <c r="I335" s="9">
        <v>2.3170000000000002</v>
      </c>
      <c r="J335" s="9">
        <v>2.2919999999999998</v>
      </c>
      <c r="K335" s="9">
        <v>2.4390000000000001</v>
      </c>
      <c r="L335" s="9">
        <v>2.5790000000000002</v>
      </c>
      <c r="M335" s="9">
        <v>2.7040000000000002</v>
      </c>
    </row>
    <row r="336" spans="1:14" x14ac:dyDescent="0.25">
      <c r="A336" s="27" t="s">
        <v>32</v>
      </c>
      <c r="B336" s="171">
        <v>0.85199999999999998</v>
      </c>
      <c r="C336" s="171">
        <v>0.83799999999999997</v>
      </c>
      <c r="D336" s="171">
        <v>0.82099999999999995</v>
      </c>
      <c r="E336" s="171">
        <v>0.80900000000000005</v>
      </c>
      <c r="F336" s="171">
        <v>0.78900000000000003</v>
      </c>
      <c r="G336" s="171">
        <v>0.79</v>
      </c>
      <c r="H336" s="171">
        <v>0.79400000000000004</v>
      </c>
      <c r="I336" s="171">
        <v>0.81100000000000005</v>
      </c>
      <c r="J336" s="171">
        <v>0.81</v>
      </c>
      <c r="K336" s="171">
        <v>0.81599999999999995</v>
      </c>
      <c r="L336" s="171">
        <v>0.81499999999999995</v>
      </c>
      <c r="M336" s="171">
        <v>0.81299999999999994</v>
      </c>
    </row>
    <row r="337" spans="1:13" ht="28.5" customHeight="1" x14ac:dyDescent="0.25">
      <c r="A337" s="304" t="s">
        <v>674</v>
      </c>
      <c r="B337" s="304"/>
      <c r="C337" s="304"/>
      <c r="D337" s="304"/>
      <c r="E337" s="304"/>
      <c r="F337" s="304"/>
      <c r="G337" s="304"/>
      <c r="H337" s="304"/>
      <c r="I337" s="304"/>
      <c r="J337" s="304"/>
      <c r="K337" s="304"/>
      <c r="L337" s="304"/>
      <c r="M337" s="304"/>
    </row>
    <row r="338" spans="1:13" ht="12.75" customHeight="1" x14ac:dyDescent="0.25">
      <c r="B338" s="193"/>
      <c r="C338" s="193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</row>
    <row r="339" spans="1:13" ht="22.5" customHeight="1" x14ac:dyDescent="0.25">
      <c r="A339" s="179">
        <v>2009</v>
      </c>
      <c r="B339" s="305" t="s">
        <v>664</v>
      </c>
      <c r="C339" s="305"/>
      <c r="D339" s="305"/>
      <c r="E339" s="305"/>
      <c r="F339" s="305"/>
      <c r="G339" s="305"/>
      <c r="H339" s="305"/>
      <c r="I339" s="305"/>
      <c r="J339" s="305"/>
      <c r="K339" s="305"/>
      <c r="L339" s="305"/>
      <c r="M339" s="305"/>
    </row>
    <row r="340" spans="1:13" x14ac:dyDescent="0.25">
      <c r="A340" s="8" t="s">
        <v>72</v>
      </c>
      <c r="B340" s="92">
        <v>20</v>
      </c>
      <c r="C340" s="92">
        <v>19</v>
      </c>
      <c r="D340" s="92">
        <v>22</v>
      </c>
      <c r="E340" s="92">
        <v>21</v>
      </c>
      <c r="F340" s="92">
        <v>20</v>
      </c>
      <c r="G340" s="92">
        <v>22</v>
      </c>
      <c r="H340" s="92">
        <v>22</v>
      </c>
      <c r="I340" s="92">
        <v>21</v>
      </c>
      <c r="J340" s="92">
        <v>21</v>
      </c>
      <c r="K340" s="92">
        <v>22</v>
      </c>
      <c r="L340" s="92">
        <v>20</v>
      </c>
      <c r="M340" s="169">
        <v>22</v>
      </c>
    </row>
    <row r="341" spans="1:13" ht="15.75" thickBot="1" x14ac:dyDescent="0.3">
      <c r="A341" s="3"/>
      <c r="B341" s="306" t="s">
        <v>665</v>
      </c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</row>
    <row r="342" spans="1:13" x14ac:dyDescent="0.25">
      <c r="A342" s="3"/>
      <c r="B342" s="186">
        <v>39814</v>
      </c>
      <c r="C342" s="187">
        <v>39845</v>
      </c>
      <c r="D342" s="187">
        <v>39873</v>
      </c>
      <c r="E342" s="187">
        <v>39904</v>
      </c>
      <c r="F342" s="187">
        <v>39934</v>
      </c>
      <c r="G342" s="187">
        <v>39965</v>
      </c>
      <c r="H342" s="187">
        <v>39995</v>
      </c>
      <c r="I342" s="187">
        <v>40026</v>
      </c>
      <c r="J342" s="187">
        <v>40057</v>
      </c>
      <c r="K342" s="187">
        <v>40087</v>
      </c>
      <c r="L342" s="187">
        <v>40126</v>
      </c>
      <c r="M342" s="188">
        <v>40148</v>
      </c>
    </row>
    <row r="343" spans="1:13" x14ac:dyDescent="0.25">
      <c r="A343" s="3" t="s">
        <v>0</v>
      </c>
      <c r="B343" s="157">
        <v>3577</v>
      </c>
      <c r="C343" s="157">
        <v>4143</v>
      </c>
      <c r="D343" s="157">
        <v>3825</v>
      </c>
      <c r="E343" s="157">
        <v>3321</v>
      </c>
      <c r="F343" s="157">
        <v>4723</v>
      </c>
      <c r="G343" s="157">
        <v>5107</v>
      </c>
      <c r="H343" s="157">
        <v>4168</v>
      </c>
      <c r="I343" s="157">
        <v>4738</v>
      </c>
      <c r="J343" s="157">
        <v>4373</v>
      </c>
      <c r="K343" s="154">
        <v>4472</v>
      </c>
      <c r="L343" s="154">
        <v>4786</v>
      </c>
      <c r="M343" s="154">
        <v>3886</v>
      </c>
    </row>
    <row r="344" spans="1:13" x14ac:dyDescent="0.25">
      <c r="A344" s="3" t="s">
        <v>1</v>
      </c>
      <c r="B344" s="154">
        <v>2985</v>
      </c>
      <c r="C344" s="154">
        <v>3436</v>
      </c>
      <c r="D344" s="154">
        <v>4126</v>
      </c>
      <c r="E344" s="154">
        <v>3045</v>
      </c>
      <c r="F344" s="154">
        <v>2996</v>
      </c>
      <c r="G344" s="154">
        <v>2926</v>
      </c>
      <c r="H344" s="154">
        <v>2532</v>
      </c>
      <c r="I344" s="154">
        <v>2452</v>
      </c>
      <c r="J344" s="154">
        <v>2990</v>
      </c>
      <c r="K344" s="154">
        <v>2824</v>
      </c>
      <c r="L344" s="154">
        <v>2479</v>
      </c>
      <c r="M344" s="154">
        <v>2237</v>
      </c>
    </row>
    <row r="345" spans="1:13" x14ac:dyDescent="0.25">
      <c r="A345" s="25" t="s">
        <v>71</v>
      </c>
      <c r="B345" s="154">
        <v>1510</v>
      </c>
      <c r="C345" s="154">
        <v>1621</v>
      </c>
      <c r="D345" s="154">
        <v>1452</v>
      </c>
      <c r="E345" s="154">
        <v>1318</v>
      </c>
      <c r="F345" s="154">
        <v>1407</v>
      </c>
      <c r="G345" s="154">
        <v>1460</v>
      </c>
      <c r="H345" s="154">
        <v>1421</v>
      </c>
      <c r="I345" s="154">
        <v>1470</v>
      </c>
      <c r="J345" s="154">
        <v>1564</v>
      </c>
      <c r="K345" s="155">
        <v>1726</v>
      </c>
      <c r="L345" s="155">
        <v>1514</v>
      </c>
      <c r="M345" s="155">
        <v>1448</v>
      </c>
    </row>
    <row r="346" spans="1:13" x14ac:dyDescent="0.25">
      <c r="A346" s="3" t="s">
        <v>2</v>
      </c>
      <c r="B346" s="154">
        <v>460</v>
      </c>
      <c r="C346" s="154">
        <v>512</v>
      </c>
      <c r="D346" s="154">
        <v>546</v>
      </c>
      <c r="E346" s="154">
        <v>451</v>
      </c>
      <c r="F346" s="154">
        <v>544</v>
      </c>
      <c r="G346" s="154">
        <v>702</v>
      </c>
      <c r="H346" s="154">
        <v>612</v>
      </c>
      <c r="I346" s="154">
        <v>616</v>
      </c>
      <c r="J346" s="154">
        <v>756</v>
      </c>
      <c r="K346" s="155">
        <v>747</v>
      </c>
      <c r="L346" s="155">
        <v>782</v>
      </c>
      <c r="M346" s="155">
        <v>735</v>
      </c>
    </row>
    <row r="347" spans="1:13" x14ac:dyDescent="0.25">
      <c r="A347" s="3" t="s">
        <v>3</v>
      </c>
      <c r="B347" s="154">
        <v>655</v>
      </c>
      <c r="C347" s="154">
        <v>789</v>
      </c>
      <c r="D347" s="154">
        <v>624</v>
      </c>
      <c r="E347" s="154">
        <v>801</v>
      </c>
      <c r="F347" s="154">
        <v>731</v>
      </c>
      <c r="G347" s="154">
        <v>912</v>
      </c>
      <c r="H347" s="154">
        <v>748</v>
      </c>
      <c r="I347" s="154">
        <v>735</v>
      </c>
      <c r="J347" s="154">
        <v>639</v>
      </c>
      <c r="K347" s="155">
        <v>785</v>
      </c>
      <c r="L347" s="155">
        <v>862</v>
      </c>
      <c r="M347" s="155">
        <v>614</v>
      </c>
    </row>
    <row r="348" spans="1:13" x14ac:dyDescent="0.25">
      <c r="A348" s="25" t="s">
        <v>70</v>
      </c>
      <c r="B348" s="154">
        <v>215</v>
      </c>
      <c r="C348" s="154">
        <v>216</v>
      </c>
      <c r="D348" s="154">
        <v>215</v>
      </c>
      <c r="E348" s="154">
        <v>164</v>
      </c>
      <c r="F348" s="154">
        <v>206</v>
      </c>
      <c r="G348" s="154">
        <v>201</v>
      </c>
      <c r="H348" s="154">
        <v>195</v>
      </c>
      <c r="I348" s="154">
        <v>184</v>
      </c>
      <c r="J348" s="154">
        <v>226</v>
      </c>
      <c r="K348" s="155">
        <v>239</v>
      </c>
      <c r="L348" s="155">
        <v>372</v>
      </c>
      <c r="M348" s="155">
        <v>273</v>
      </c>
    </row>
    <row r="349" spans="1:13" x14ac:dyDescent="0.25">
      <c r="A349" s="26" t="s">
        <v>13</v>
      </c>
      <c r="B349" s="170">
        <v>9403</v>
      </c>
      <c r="C349" s="170">
        <v>10717</v>
      </c>
      <c r="D349" s="170">
        <v>10788</v>
      </c>
      <c r="E349" s="170">
        <v>9099</v>
      </c>
      <c r="F349" s="170">
        <v>10606</v>
      </c>
      <c r="G349" s="170">
        <v>11307</v>
      </c>
      <c r="H349" s="170">
        <v>9676</v>
      </c>
      <c r="I349" s="170">
        <v>10194</v>
      </c>
      <c r="J349" s="170">
        <v>10548</v>
      </c>
      <c r="K349" s="170">
        <v>10793</v>
      </c>
      <c r="L349" s="170">
        <v>10794</v>
      </c>
      <c r="M349" s="170">
        <v>9191</v>
      </c>
    </row>
    <row r="350" spans="1:13" x14ac:dyDescent="0.25">
      <c r="A350" s="26"/>
    </row>
    <row r="351" spans="1:13" x14ac:dyDescent="0.25">
      <c r="A351" s="26"/>
    </row>
    <row r="352" spans="1:13" ht="15.75" thickBot="1" x14ac:dyDescent="0.3">
      <c r="A352" s="3"/>
      <c r="B352" s="306" t="s">
        <v>666</v>
      </c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</row>
    <row r="353" spans="1:13" x14ac:dyDescent="0.25">
      <c r="A353" s="3"/>
      <c r="B353" s="186">
        <v>39814</v>
      </c>
      <c r="C353" s="187">
        <v>39845</v>
      </c>
      <c r="D353" s="187">
        <v>39873</v>
      </c>
      <c r="E353" s="187">
        <v>39904</v>
      </c>
      <c r="F353" s="187">
        <v>39934</v>
      </c>
      <c r="G353" s="187">
        <v>39965</v>
      </c>
      <c r="H353" s="187">
        <v>39995</v>
      </c>
      <c r="I353" s="187">
        <v>40026</v>
      </c>
      <c r="J353" s="187">
        <v>40057</v>
      </c>
      <c r="K353" s="187">
        <v>40087</v>
      </c>
      <c r="L353" s="187">
        <v>40126</v>
      </c>
      <c r="M353" s="188">
        <v>40148</v>
      </c>
    </row>
    <row r="354" spans="1:13" x14ac:dyDescent="0.25">
      <c r="A354" s="3" t="s">
        <v>0</v>
      </c>
      <c r="B354" s="157">
        <v>3325</v>
      </c>
      <c r="C354" s="157">
        <v>3452</v>
      </c>
      <c r="D354" s="157">
        <v>3843</v>
      </c>
      <c r="E354" s="157">
        <v>3752</v>
      </c>
      <c r="F354" s="157">
        <v>3942</v>
      </c>
      <c r="G354" s="157">
        <v>4389</v>
      </c>
      <c r="H354" s="157">
        <v>4664</v>
      </c>
      <c r="I354" s="157">
        <v>4670</v>
      </c>
      <c r="J354" s="157">
        <v>4422</v>
      </c>
      <c r="K354" s="154">
        <v>4527</v>
      </c>
      <c r="L354" s="154">
        <v>4538</v>
      </c>
      <c r="M354" s="154">
        <v>4368</v>
      </c>
    </row>
    <row r="355" spans="1:13" x14ac:dyDescent="0.25">
      <c r="A355" s="3" t="s">
        <v>1</v>
      </c>
      <c r="B355" s="154">
        <v>3309</v>
      </c>
      <c r="C355" s="154">
        <v>3161</v>
      </c>
      <c r="D355" s="154">
        <v>3537</v>
      </c>
      <c r="E355" s="154">
        <v>3548</v>
      </c>
      <c r="F355" s="154">
        <v>3407</v>
      </c>
      <c r="G355" s="154">
        <v>2988</v>
      </c>
      <c r="H355" s="154">
        <v>2812</v>
      </c>
      <c r="I355" s="154">
        <v>2639</v>
      </c>
      <c r="J355" s="154">
        <v>2656</v>
      </c>
      <c r="K355" s="154">
        <v>2756</v>
      </c>
      <c r="L355" s="154">
        <v>2770</v>
      </c>
      <c r="M355" s="154">
        <v>2514</v>
      </c>
    </row>
    <row r="356" spans="1:13" x14ac:dyDescent="0.25">
      <c r="A356" s="25" t="s">
        <v>71</v>
      </c>
      <c r="B356" s="154">
        <v>1316</v>
      </c>
      <c r="C356" s="154">
        <v>1431</v>
      </c>
      <c r="D356" s="154">
        <v>1524</v>
      </c>
      <c r="E356" s="154">
        <v>1458</v>
      </c>
      <c r="F356" s="154">
        <v>1393</v>
      </c>
      <c r="G356" s="154">
        <v>1396</v>
      </c>
      <c r="H356" s="154">
        <v>1430</v>
      </c>
      <c r="I356" s="154">
        <v>1450</v>
      </c>
      <c r="J356" s="154">
        <v>1484</v>
      </c>
      <c r="K356" s="155">
        <v>1588</v>
      </c>
      <c r="L356" s="155">
        <v>1605</v>
      </c>
      <c r="M356" s="155">
        <v>1564</v>
      </c>
    </row>
    <row r="357" spans="1:13" x14ac:dyDescent="0.25">
      <c r="A357" s="3" t="s">
        <v>2</v>
      </c>
      <c r="B357" s="154">
        <v>444</v>
      </c>
      <c r="C357" s="154">
        <v>457</v>
      </c>
      <c r="D357" s="154">
        <v>507</v>
      </c>
      <c r="E357" s="154">
        <v>503</v>
      </c>
      <c r="F357" s="154">
        <v>513</v>
      </c>
      <c r="G357" s="154">
        <v>568</v>
      </c>
      <c r="H357" s="154">
        <v>622</v>
      </c>
      <c r="I357" s="154">
        <v>644</v>
      </c>
      <c r="J357" s="154">
        <v>660</v>
      </c>
      <c r="K357" s="155">
        <v>707</v>
      </c>
      <c r="L357" s="155">
        <v>761</v>
      </c>
      <c r="M357" s="155">
        <v>754</v>
      </c>
    </row>
    <row r="358" spans="1:13" x14ac:dyDescent="0.25">
      <c r="A358" s="3" t="s">
        <v>3</v>
      </c>
      <c r="B358" s="154">
        <v>648</v>
      </c>
      <c r="C358" s="154">
        <v>669</v>
      </c>
      <c r="D358" s="154">
        <v>685</v>
      </c>
      <c r="E358" s="154">
        <v>734</v>
      </c>
      <c r="F358" s="154">
        <v>717</v>
      </c>
      <c r="G358" s="154">
        <v>818</v>
      </c>
      <c r="H358" s="154">
        <v>799</v>
      </c>
      <c r="I358" s="154">
        <v>799</v>
      </c>
      <c r="J358" s="154">
        <v>708</v>
      </c>
      <c r="K358" s="155">
        <v>721</v>
      </c>
      <c r="L358" s="155">
        <v>761</v>
      </c>
      <c r="M358" s="155">
        <v>750</v>
      </c>
    </row>
    <row r="359" spans="1:13" x14ac:dyDescent="0.25">
      <c r="A359" s="25" t="s">
        <v>70</v>
      </c>
      <c r="B359" s="154">
        <v>186</v>
      </c>
      <c r="C359" s="154">
        <v>184</v>
      </c>
      <c r="D359" s="154">
        <v>215</v>
      </c>
      <c r="E359" s="154">
        <v>198</v>
      </c>
      <c r="F359" s="154">
        <v>195</v>
      </c>
      <c r="G359" s="154">
        <v>190</v>
      </c>
      <c r="H359" s="154">
        <v>201</v>
      </c>
      <c r="I359" s="154">
        <v>193</v>
      </c>
      <c r="J359" s="154">
        <v>201</v>
      </c>
      <c r="K359" s="155">
        <v>216</v>
      </c>
      <c r="L359" s="155">
        <v>276</v>
      </c>
      <c r="M359" s="155">
        <v>292</v>
      </c>
    </row>
    <row r="360" spans="1:13" x14ac:dyDescent="0.25">
      <c r="A360" s="26" t="s">
        <v>13</v>
      </c>
      <c r="B360" s="170">
        <v>9229</v>
      </c>
      <c r="C360" s="170">
        <v>9354</v>
      </c>
      <c r="D360" s="170">
        <v>10311</v>
      </c>
      <c r="E360" s="170">
        <v>10194</v>
      </c>
      <c r="F360" s="170">
        <v>10167</v>
      </c>
      <c r="G360" s="170">
        <v>10349</v>
      </c>
      <c r="H360" s="170">
        <v>10527</v>
      </c>
      <c r="I360" s="170">
        <v>10395</v>
      </c>
      <c r="J360" s="170">
        <v>10132</v>
      </c>
      <c r="K360" s="170">
        <v>10515</v>
      </c>
      <c r="L360" s="170">
        <v>10711</v>
      </c>
      <c r="M360" s="170">
        <v>10243</v>
      </c>
    </row>
    <row r="361" spans="1:13" x14ac:dyDescent="0.25">
      <c r="A361" s="26"/>
    </row>
    <row r="362" spans="1:13" x14ac:dyDescent="0.25">
      <c r="A362" s="3"/>
    </row>
    <row r="363" spans="1:13" ht="15.75" thickBot="1" x14ac:dyDescent="0.3">
      <c r="A363" s="3"/>
      <c r="B363" s="306" t="s">
        <v>667</v>
      </c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</row>
    <row r="364" spans="1:13" x14ac:dyDescent="0.25">
      <c r="A364" s="3"/>
      <c r="B364" s="186">
        <v>39814</v>
      </c>
      <c r="C364" s="187">
        <v>39845</v>
      </c>
      <c r="D364" s="187">
        <v>39873</v>
      </c>
      <c r="E364" s="187">
        <v>39904</v>
      </c>
      <c r="F364" s="187">
        <v>39934</v>
      </c>
      <c r="G364" s="187">
        <v>39965</v>
      </c>
      <c r="H364" s="187">
        <v>39995</v>
      </c>
      <c r="I364" s="187">
        <v>40026</v>
      </c>
      <c r="J364" s="187">
        <v>40057</v>
      </c>
      <c r="K364" s="187">
        <v>40087</v>
      </c>
      <c r="L364" s="187">
        <v>40126</v>
      </c>
      <c r="M364" s="188">
        <v>40148</v>
      </c>
    </row>
    <row r="365" spans="1:13" x14ac:dyDescent="0.25">
      <c r="A365" s="3" t="s">
        <v>0</v>
      </c>
      <c r="B365" s="9">
        <v>0.56699999999999995</v>
      </c>
      <c r="C365" s="9">
        <v>0.55300000000000005</v>
      </c>
      <c r="D365" s="9">
        <v>0.53200000000000003</v>
      </c>
      <c r="E365" s="9">
        <v>0.52700000000000002</v>
      </c>
      <c r="F365" s="9">
        <v>0.52200000000000002</v>
      </c>
      <c r="G365" s="9">
        <v>0.52500000000000002</v>
      </c>
      <c r="H365" s="48">
        <v>0.51800000000000002</v>
      </c>
      <c r="I365" s="9">
        <v>0.51100000000000001</v>
      </c>
      <c r="J365" s="9">
        <v>0.505</v>
      </c>
      <c r="K365" s="9">
        <v>0.502</v>
      </c>
      <c r="L365" s="9">
        <v>0.50600000000000001</v>
      </c>
      <c r="M365" s="9">
        <v>0.50900000000000001</v>
      </c>
    </row>
    <row r="366" spans="1:13" x14ac:dyDescent="0.25">
      <c r="A366" s="3" t="s">
        <v>1</v>
      </c>
      <c r="B366" s="9">
        <v>0.73</v>
      </c>
      <c r="C366" s="9">
        <v>0.72699999999999998</v>
      </c>
      <c r="D366" s="9">
        <v>0.71599999999999997</v>
      </c>
      <c r="E366" s="9">
        <v>0.70799999999999996</v>
      </c>
      <c r="F366" s="9">
        <v>0.70099999999999996</v>
      </c>
      <c r="G366" s="9">
        <v>0.71199999999999997</v>
      </c>
      <c r="H366" s="48">
        <v>0.72</v>
      </c>
      <c r="I366" s="9">
        <v>0.72699999999999998</v>
      </c>
      <c r="J366" s="9">
        <v>0.72199999999999998</v>
      </c>
      <c r="K366" s="9">
        <v>0.71499999999999997</v>
      </c>
      <c r="L366" s="9">
        <v>0.72199999999999998</v>
      </c>
      <c r="M366" s="9">
        <v>0.73299999999999998</v>
      </c>
    </row>
    <row r="367" spans="1:13" x14ac:dyDescent="0.25">
      <c r="A367" s="25" t="s">
        <v>71</v>
      </c>
      <c r="B367" s="172">
        <v>1.754</v>
      </c>
      <c r="C367" s="172">
        <v>1.677</v>
      </c>
      <c r="D367" s="172">
        <v>1.6080000000000001</v>
      </c>
      <c r="E367" s="172">
        <v>1.5780000000000001</v>
      </c>
      <c r="F367" s="172">
        <v>1.6160000000000001</v>
      </c>
      <c r="G367" s="172">
        <v>1.653</v>
      </c>
      <c r="H367" s="176">
        <v>1.673</v>
      </c>
      <c r="I367" s="172">
        <v>1.677</v>
      </c>
      <c r="J367" s="172">
        <v>1.694</v>
      </c>
      <c r="K367" s="172">
        <v>1.645</v>
      </c>
      <c r="L367" s="172">
        <v>1.6279999999999999</v>
      </c>
      <c r="M367" s="172">
        <v>1.6060000000000001</v>
      </c>
    </row>
    <row r="368" spans="1:13" x14ac:dyDescent="0.25">
      <c r="A368" s="3" t="s">
        <v>2</v>
      </c>
      <c r="B368" s="172">
        <v>0.92800000000000005</v>
      </c>
      <c r="C368" s="172">
        <v>0.94699999999999995</v>
      </c>
      <c r="D368" s="172">
        <v>0.91800000000000004</v>
      </c>
      <c r="E368" s="172">
        <v>0.92</v>
      </c>
      <c r="F368" s="172">
        <v>0.90500000000000003</v>
      </c>
      <c r="G368" s="172">
        <v>0.90100000000000002</v>
      </c>
      <c r="H368" s="176">
        <v>0.874</v>
      </c>
      <c r="I368" s="172">
        <v>0.876</v>
      </c>
      <c r="J368" s="172">
        <v>0.85299999999999998</v>
      </c>
      <c r="K368" s="172">
        <v>0.82399999999999995</v>
      </c>
      <c r="L368" s="172">
        <v>0.80200000000000005</v>
      </c>
      <c r="M368" s="172">
        <v>0.81599999999999995</v>
      </c>
    </row>
    <row r="369" spans="1:13" x14ac:dyDescent="0.25">
      <c r="A369" s="3" t="s">
        <v>3</v>
      </c>
      <c r="B369" s="172">
        <v>1.1499999999999999</v>
      </c>
      <c r="C369" s="172">
        <v>1.115</v>
      </c>
      <c r="D369" s="172">
        <v>1.1080000000000001</v>
      </c>
      <c r="E369" s="172">
        <v>1.1259999999999999</v>
      </c>
      <c r="F369" s="172">
        <v>1.107</v>
      </c>
      <c r="G369" s="172">
        <v>1.1299999999999999</v>
      </c>
      <c r="H369" s="176">
        <v>1.129</v>
      </c>
      <c r="I369" s="172">
        <v>1.175</v>
      </c>
      <c r="J369" s="172">
        <v>1.1990000000000001</v>
      </c>
      <c r="K369" s="172">
        <v>1.244</v>
      </c>
      <c r="L369" s="172">
        <v>1.2589999999999999</v>
      </c>
      <c r="M369" s="172">
        <v>1.278</v>
      </c>
    </row>
    <row r="370" spans="1:13" x14ac:dyDescent="0.25">
      <c r="A370" s="25" t="s">
        <v>70</v>
      </c>
      <c r="B370" s="172">
        <v>1.8720000000000001</v>
      </c>
      <c r="C370" s="172">
        <v>1.879</v>
      </c>
      <c r="D370" s="172">
        <v>1.8580000000000001</v>
      </c>
      <c r="E370" s="172">
        <v>1.86</v>
      </c>
      <c r="F370" s="172">
        <v>1.831</v>
      </c>
      <c r="G370" s="172">
        <v>1.8080000000000001</v>
      </c>
      <c r="H370" s="176">
        <v>1.8029999999999999</v>
      </c>
      <c r="I370" s="172">
        <v>1.823</v>
      </c>
      <c r="J370" s="172">
        <v>1.849</v>
      </c>
      <c r="K370" s="172">
        <v>1.8680000000000001</v>
      </c>
      <c r="L370" s="172">
        <v>1.8979999999999999</v>
      </c>
      <c r="M370" s="172">
        <v>1.8720000000000001</v>
      </c>
    </row>
    <row r="371" spans="1:13" x14ac:dyDescent="0.25">
      <c r="A371" s="27" t="s">
        <v>13</v>
      </c>
      <c r="B371" s="171">
        <v>0.879</v>
      </c>
      <c r="C371" s="171">
        <v>0.86899999999999999</v>
      </c>
      <c r="D371" s="171">
        <v>0.83899999999999997</v>
      </c>
      <c r="E371" s="171">
        <v>0.82899999999999996</v>
      </c>
      <c r="F371" s="171">
        <v>0.81799999999999995</v>
      </c>
      <c r="G371" s="171">
        <v>0.82299999999999995</v>
      </c>
      <c r="H371" s="173">
        <v>0.82099999999999995</v>
      </c>
      <c r="I371" s="171">
        <v>0.82599999999999996</v>
      </c>
      <c r="J371" s="171">
        <v>0.83399999999999996</v>
      </c>
      <c r="K371" s="171">
        <v>0.83099999999999996</v>
      </c>
      <c r="L371" s="171">
        <v>0.84</v>
      </c>
      <c r="M371" s="171">
        <v>0.84899999999999998</v>
      </c>
    </row>
    <row r="372" spans="1:13" x14ac:dyDescent="0.25">
      <c r="A372" s="27"/>
    </row>
    <row r="373" spans="1:13" x14ac:dyDescent="0.25">
      <c r="A373" s="3"/>
    </row>
    <row r="374" spans="1:13" ht="15.75" thickBot="1" x14ac:dyDescent="0.3">
      <c r="A374" s="3"/>
      <c r="B374" s="306" t="s">
        <v>668</v>
      </c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</row>
    <row r="375" spans="1:13" x14ac:dyDescent="0.25">
      <c r="A375" s="3"/>
      <c r="B375" s="186">
        <v>39814</v>
      </c>
      <c r="C375" s="187">
        <v>39845</v>
      </c>
      <c r="D375" s="187">
        <v>39873</v>
      </c>
      <c r="E375" s="187">
        <v>39904</v>
      </c>
      <c r="F375" s="187">
        <v>39934</v>
      </c>
      <c r="G375" s="187">
        <v>39965</v>
      </c>
      <c r="H375" s="187">
        <v>39995</v>
      </c>
      <c r="I375" s="187">
        <v>40026</v>
      </c>
      <c r="J375" s="187">
        <v>40057</v>
      </c>
      <c r="K375" s="187">
        <v>40087</v>
      </c>
      <c r="L375" s="187">
        <v>40126</v>
      </c>
      <c r="M375" s="188">
        <v>40148</v>
      </c>
    </row>
    <row r="376" spans="1:13" x14ac:dyDescent="0.25">
      <c r="A376" s="3" t="s">
        <v>33</v>
      </c>
      <c r="B376" s="154">
        <v>7353</v>
      </c>
      <c r="C376" s="154">
        <v>8519</v>
      </c>
      <c r="D376" s="154">
        <v>8759</v>
      </c>
      <c r="E376" s="154">
        <v>7343</v>
      </c>
      <c r="F376" s="154">
        <v>8443</v>
      </c>
      <c r="G376" s="154">
        <v>8987</v>
      </c>
      <c r="H376" s="154">
        <v>7908</v>
      </c>
      <c r="I376" s="154">
        <v>8267</v>
      </c>
      <c r="J376" s="154">
        <v>8645</v>
      </c>
      <c r="K376" s="174">
        <v>8873</v>
      </c>
      <c r="L376" s="174">
        <v>8822</v>
      </c>
      <c r="M376" s="174">
        <v>7540</v>
      </c>
    </row>
    <row r="377" spans="1:13" x14ac:dyDescent="0.25">
      <c r="A377" s="3" t="s">
        <v>34</v>
      </c>
      <c r="B377" s="154">
        <v>1330</v>
      </c>
      <c r="C377" s="154">
        <v>1393</v>
      </c>
      <c r="D377" s="154">
        <v>1298</v>
      </c>
      <c r="E377" s="154">
        <v>1134</v>
      </c>
      <c r="F377" s="154">
        <v>1535</v>
      </c>
      <c r="G377" s="154">
        <v>1621</v>
      </c>
      <c r="H377" s="154">
        <v>1185</v>
      </c>
      <c r="I377" s="154">
        <v>1339</v>
      </c>
      <c r="J377" s="154">
        <v>1273</v>
      </c>
      <c r="K377" s="174">
        <v>1186</v>
      </c>
      <c r="L377" s="174">
        <v>1372</v>
      </c>
      <c r="M377" s="174">
        <v>1087</v>
      </c>
    </row>
    <row r="378" spans="1:13" x14ac:dyDescent="0.25">
      <c r="A378" s="3" t="s">
        <v>19</v>
      </c>
      <c r="B378" s="154">
        <v>165</v>
      </c>
      <c r="C378" s="154">
        <v>171</v>
      </c>
      <c r="D378" s="154">
        <v>159</v>
      </c>
      <c r="E378" s="154">
        <v>138</v>
      </c>
      <c r="F378" s="154">
        <v>159</v>
      </c>
      <c r="G378" s="154">
        <v>220</v>
      </c>
      <c r="H378" s="154">
        <v>150</v>
      </c>
      <c r="I378" s="154">
        <v>149</v>
      </c>
      <c r="J378" s="154">
        <v>142</v>
      </c>
      <c r="K378" s="174">
        <v>175</v>
      </c>
      <c r="L378" s="174">
        <v>174</v>
      </c>
      <c r="M378" s="174">
        <v>160</v>
      </c>
    </row>
    <row r="379" spans="1:13" x14ac:dyDescent="0.25">
      <c r="A379" s="26" t="s">
        <v>35</v>
      </c>
      <c r="B379" s="170">
        <v>8848</v>
      </c>
      <c r="C379" s="170">
        <v>10083</v>
      </c>
      <c r="D379" s="170">
        <v>10216</v>
      </c>
      <c r="E379" s="170">
        <v>8615</v>
      </c>
      <c r="F379" s="170">
        <v>10137</v>
      </c>
      <c r="G379" s="170">
        <v>10828</v>
      </c>
      <c r="H379" s="170">
        <v>9243</v>
      </c>
      <c r="I379" s="170">
        <v>9755</v>
      </c>
      <c r="J379" s="170">
        <v>10059</v>
      </c>
      <c r="K379" s="175">
        <v>10234</v>
      </c>
      <c r="L379" s="175">
        <v>10368</v>
      </c>
      <c r="M379" s="175">
        <v>8788</v>
      </c>
    </row>
    <row r="380" spans="1:13" x14ac:dyDescent="0.25">
      <c r="A380" s="3" t="s">
        <v>10</v>
      </c>
      <c r="B380" s="154">
        <v>555</v>
      </c>
      <c r="C380" s="154">
        <v>634</v>
      </c>
      <c r="D380" s="154">
        <v>572</v>
      </c>
      <c r="E380" s="154">
        <v>484</v>
      </c>
      <c r="F380" s="154">
        <v>470</v>
      </c>
      <c r="G380" s="154">
        <v>479</v>
      </c>
      <c r="H380" s="154">
        <v>433</v>
      </c>
      <c r="I380" s="154">
        <v>440</v>
      </c>
      <c r="J380" s="154">
        <v>489</v>
      </c>
      <c r="K380" s="174">
        <v>559</v>
      </c>
      <c r="L380" s="174">
        <v>427</v>
      </c>
      <c r="M380" s="174">
        <v>403</v>
      </c>
    </row>
    <row r="381" spans="1:13" x14ac:dyDescent="0.25">
      <c r="A381" s="27" t="s">
        <v>32</v>
      </c>
      <c r="B381" s="170">
        <v>9403</v>
      </c>
      <c r="C381" s="170">
        <v>10717</v>
      </c>
      <c r="D381" s="170">
        <v>10788</v>
      </c>
      <c r="E381" s="170">
        <v>9099</v>
      </c>
      <c r="F381" s="170">
        <v>10606</v>
      </c>
      <c r="G381" s="170">
        <v>11307</v>
      </c>
      <c r="H381" s="170">
        <v>9676</v>
      </c>
      <c r="I381" s="170">
        <v>10194</v>
      </c>
      <c r="J381" s="170">
        <v>10548</v>
      </c>
      <c r="K381" s="170">
        <v>10793</v>
      </c>
      <c r="L381" s="170">
        <v>10794</v>
      </c>
      <c r="M381" s="170">
        <v>9191</v>
      </c>
    </row>
    <row r="382" spans="1:13" x14ac:dyDescent="0.25">
      <c r="A382" s="27"/>
    </row>
    <row r="383" spans="1:13" ht="15.75" thickBot="1" x14ac:dyDescent="0.3">
      <c r="A383" s="3"/>
      <c r="B383" s="306" t="s">
        <v>669</v>
      </c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</row>
    <row r="384" spans="1:13" x14ac:dyDescent="0.25">
      <c r="A384" s="3"/>
      <c r="B384" s="186">
        <v>39814</v>
      </c>
      <c r="C384" s="187">
        <v>39845</v>
      </c>
      <c r="D384" s="187">
        <v>39873</v>
      </c>
      <c r="E384" s="187">
        <v>39904</v>
      </c>
      <c r="F384" s="187">
        <v>39934</v>
      </c>
      <c r="G384" s="187">
        <v>39965</v>
      </c>
      <c r="H384" s="187">
        <v>39995</v>
      </c>
      <c r="I384" s="187">
        <v>40026</v>
      </c>
      <c r="J384" s="187">
        <v>40057</v>
      </c>
      <c r="K384" s="187">
        <v>40087</v>
      </c>
      <c r="L384" s="187">
        <v>40126</v>
      </c>
      <c r="M384" s="188">
        <v>40148</v>
      </c>
    </row>
    <row r="385" spans="1:13" x14ac:dyDescent="0.25">
      <c r="A385" s="3" t="s">
        <v>31</v>
      </c>
      <c r="B385" s="9">
        <v>0.81200000000000006</v>
      </c>
      <c r="C385" s="9">
        <v>0.80400000000000005</v>
      </c>
      <c r="D385" s="9">
        <v>0.77700000000000002</v>
      </c>
      <c r="E385" s="9">
        <v>0.76900000000000002</v>
      </c>
      <c r="F385" s="9">
        <v>0.75700000000000001</v>
      </c>
      <c r="G385" s="9">
        <v>0.76500000000000001</v>
      </c>
      <c r="H385" s="48">
        <v>0.75900000000000001</v>
      </c>
      <c r="I385" s="9">
        <v>0.76400000000000001</v>
      </c>
      <c r="J385" s="9">
        <v>0.76500000000000001</v>
      </c>
      <c r="K385" s="9">
        <v>0.76300000000000001</v>
      </c>
      <c r="L385" s="9">
        <v>0.77200000000000002</v>
      </c>
      <c r="M385" s="9">
        <v>0.78300000000000003</v>
      </c>
    </row>
    <row r="386" spans="1:13" x14ac:dyDescent="0.25">
      <c r="A386" s="3" t="s">
        <v>10</v>
      </c>
      <c r="B386" s="9">
        <v>2.1779999999999999</v>
      </c>
      <c r="C386" s="9">
        <v>1.9590000000000001</v>
      </c>
      <c r="D386" s="9">
        <v>1.8740000000000001</v>
      </c>
      <c r="E386" s="9">
        <v>1.85</v>
      </c>
      <c r="F386" s="9">
        <v>1.972</v>
      </c>
      <c r="G386" s="9">
        <v>2.0310000000000001</v>
      </c>
      <c r="H386" s="48">
        <v>2.1629999999999998</v>
      </c>
      <c r="I386" s="9">
        <v>2.1949999999999998</v>
      </c>
      <c r="J386" s="9">
        <v>2.3039999999999998</v>
      </c>
      <c r="K386" s="9">
        <v>2.2109999999999999</v>
      </c>
      <c r="L386" s="9">
        <v>2.2440000000000002</v>
      </c>
      <c r="M386" s="9">
        <v>2.2360000000000002</v>
      </c>
    </row>
    <row r="387" spans="1:13" x14ac:dyDescent="0.25">
      <c r="A387" s="27" t="s">
        <v>32</v>
      </c>
      <c r="B387" s="171">
        <v>0.879</v>
      </c>
      <c r="C387" s="171">
        <v>0.86899999999999999</v>
      </c>
      <c r="D387" s="171">
        <v>0.83899999999999997</v>
      </c>
      <c r="E387" s="171">
        <v>0.82899999999999996</v>
      </c>
      <c r="F387" s="171">
        <v>0.81799999999999995</v>
      </c>
      <c r="G387" s="171">
        <v>0.82299999999999995</v>
      </c>
      <c r="H387" s="173">
        <v>0.82099999999999995</v>
      </c>
      <c r="I387" s="171">
        <v>0.82599999999999996</v>
      </c>
      <c r="J387" s="171">
        <v>0.83399999999999996</v>
      </c>
      <c r="K387" s="171">
        <v>0.83099999999999996</v>
      </c>
      <c r="L387" s="171">
        <v>0.84</v>
      </c>
      <c r="M387" s="171">
        <v>0.84899999999999998</v>
      </c>
    </row>
    <row r="388" spans="1:13" ht="7.5" customHeight="1" x14ac:dyDescent="0.25"/>
    <row r="389" spans="1:13" ht="27" customHeight="1" x14ac:dyDescent="0.25">
      <c r="A389" s="304" t="s">
        <v>674</v>
      </c>
      <c r="B389" s="304"/>
      <c r="C389" s="304"/>
      <c r="D389" s="304"/>
      <c r="E389" s="304"/>
      <c r="F389" s="304"/>
      <c r="G389" s="304"/>
      <c r="H389" s="304"/>
      <c r="I389" s="304"/>
      <c r="J389" s="304"/>
      <c r="K389" s="304"/>
      <c r="L389" s="304"/>
      <c r="M389" s="304"/>
    </row>
    <row r="390" spans="1:13" ht="22.5" customHeight="1" x14ac:dyDescent="0.25">
      <c r="A390" s="179">
        <v>2008</v>
      </c>
      <c r="B390" s="305" t="s">
        <v>664</v>
      </c>
      <c r="C390" s="305"/>
      <c r="D390" s="305"/>
      <c r="E390" s="305"/>
      <c r="F390" s="305"/>
      <c r="G390" s="305"/>
      <c r="H390" s="305"/>
      <c r="I390" s="305"/>
      <c r="J390" s="305"/>
      <c r="K390" s="305"/>
      <c r="L390" s="305"/>
      <c r="M390" s="305"/>
    </row>
    <row r="391" spans="1:13" x14ac:dyDescent="0.25">
      <c r="A391" s="8" t="s">
        <v>72</v>
      </c>
      <c r="B391" s="92">
        <v>21</v>
      </c>
      <c r="C391" s="92">
        <v>20</v>
      </c>
      <c r="D391" s="92">
        <v>20</v>
      </c>
      <c r="E391" s="92">
        <v>22</v>
      </c>
      <c r="F391" s="92">
        <v>21</v>
      </c>
      <c r="G391" s="92">
        <v>21</v>
      </c>
      <c r="H391" s="92">
        <v>22</v>
      </c>
      <c r="I391" s="92">
        <v>21</v>
      </c>
      <c r="J391" s="92">
        <v>21</v>
      </c>
      <c r="K391" s="92">
        <v>23</v>
      </c>
      <c r="L391" s="92">
        <v>19</v>
      </c>
      <c r="M391" s="92">
        <v>22</v>
      </c>
    </row>
    <row r="392" spans="1:13" ht="15.75" thickBot="1" x14ac:dyDescent="0.3">
      <c r="A392" s="3"/>
      <c r="B392" s="306" t="s">
        <v>665</v>
      </c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</row>
    <row r="393" spans="1:13" x14ac:dyDescent="0.25">
      <c r="A393" s="3"/>
      <c r="B393" s="186">
        <v>39448</v>
      </c>
      <c r="C393" s="187">
        <v>39479</v>
      </c>
      <c r="D393" s="187">
        <v>39508</v>
      </c>
      <c r="E393" s="187">
        <v>39539</v>
      </c>
      <c r="F393" s="187">
        <v>39569</v>
      </c>
      <c r="G393" s="187">
        <v>39600</v>
      </c>
      <c r="H393" s="187">
        <v>39630</v>
      </c>
      <c r="I393" s="187">
        <v>39661</v>
      </c>
      <c r="J393" s="187">
        <v>39692</v>
      </c>
      <c r="K393" s="187">
        <v>39722</v>
      </c>
      <c r="L393" s="187">
        <v>39753</v>
      </c>
      <c r="M393" s="188">
        <v>39783</v>
      </c>
    </row>
    <row r="394" spans="1:13" x14ac:dyDescent="0.25">
      <c r="A394" s="3" t="s">
        <v>0</v>
      </c>
      <c r="B394" s="157">
        <v>8733</v>
      </c>
      <c r="C394" s="157">
        <v>8485</v>
      </c>
      <c r="D394" s="157">
        <v>7512</v>
      </c>
      <c r="E394" s="157">
        <v>6038</v>
      </c>
      <c r="F394" s="157">
        <v>6627</v>
      </c>
      <c r="G394" s="157">
        <v>6758</v>
      </c>
      <c r="H394" s="157">
        <v>5952</v>
      </c>
      <c r="I394" s="157">
        <v>5056</v>
      </c>
      <c r="J394" s="157">
        <v>7086</v>
      </c>
      <c r="K394" s="157">
        <v>4566</v>
      </c>
      <c r="L394" s="157">
        <v>3737</v>
      </c>
      <c r="M394" s="157">
        <v>2741</v>
      </c>
    </row>
    <row r="395" spans="1:13" x14ac:dyDescent="0.25">
      <c r="A395" s="3" t="s">
        <v>1</v>
      </c>
      <c r="B395" s="154">
        <v>4078</v>
      </c>
      <c r="C395" s="154">
        <v>3115</v>
      </c>
      <c r="D395" s="154">
        <v>4282</v>
      </c>
      <c r="E395" s="154">
        <v>2622</v>
      </c>
      <c r="F395" s="154">
        <v>2649</v>
      </c>
      <c r="G395" s="154">
        <v>3729</v>
      </c>
      <c r="H395" s="154">
        <v>3693</v>
      </c>
      <c r="I395" s="154">
        <v>2733</v>
      </c>
      <c r="J395" s="154">
        <v>5105</v>
      </c>
      <c r="K395" s="154">
        <v>4930</v>
      </c>
      <c r="L395" s="154">
        <v>3913</v>
      </c>
      <c r="M395" s="154">
        <v>3083</v>
      </c>
    </row>
    <row r="396" spans="1:13" x14ac:dyDescent="0.25">
      <c r="A396" s="25" t="s">
        <v>71</v>
      </c>
      <c r="B396" s="154">
        <v>1398</v>
      </c>
      <c r="C396" s="154">
        <v>1535</v>
      </c>
      <c r="D396" s="154">
        <v>1657</v>
      </c>
      <c r="E396" s="154">
        <v>1410</v>
      </c>
      <c r="F396" s="154">
        <v>1563</v>
      </c>
      <c r="G396" s="154">
        <v>1492</v>
      </c>
      <c r="H396" s="154">
        <v>1509</v>
      </c>
      <c r="I396" s="154">
        <v>1396</v>
      </c>
      <c r="J396" s="154">
        <v>1519</v>
      </c>
      <c r="K396" s="154">
        <v>1413</v>
      </c>
      <c r="L396" s="154">
        <v>1249</v>
      </c>
      <c r="M396" s="154">
        <v>1196</v>
      </c>
    </row>
    <row r="397" spans="1:13" x14ac:dyDescent="0.25">
      <c r="A397" s="3" t="s">
        <v>2</v>
      </c>
      <c r="B397" s="154">
        <v>596</v>
      </c>
      <c r="C397" s="154">
        <v>566</v>
      </c>
      <c r="D397" s="154">
        <v>759</v>
      </c>
      <c r="E397" s="154">
        <v>613</v>
      </c>
      <c r="F397" s="154">
        <v>621</v>
      </c>
      <c r="G397" s="154">
        <v>764</v>
      </c>
      <c r="H397" s="154">
        <v>640</v>
      </c>
      <c r="I397" s="154">
        <v>659</v>
      </c>
      <c r="J397" s="154">
        <v>835</v>
      </c>
      <c r="K397" s="154">
        <v>561</v>
      </c>
      <c r="L397" s="154">
        <v>471</v>
      </c>
      <c r="M397" s="154">
        <v>405</v>
      </c>
    </row>
    <row r="398" spans="1:13" x14ac:dyDescent="0.25">
      <c r="A398" s="3" t="s">
        <v>3</v>
      </c>
      <c r="B398" s="154">
        <v>906</v>
      </c>
      <c r="C398" s="154">
        <v>1041</v>
      </c>
      <c r="D398" s="154">
        <v>903</v>
      </c>
      <c r="E398" s="154">
        <v>937</v>
      </c>
      <c r="F398" s="154">
        <v>751</v>
      </c>
      <c r="G398" s="154">
        <v>1110</v>
      </c>
      <c r="H398" s="154">
        <v>878</v>
      </c>
      <c r="I398" s="154">
        <v>852</v>
      </c>
      <c r="J398" s="154">
        <v>736</v>
      </c>
      <c r="K398" s="154">
        <v>772</v>
      </c>
      <c r="L398" s="154">
        <v>724</v>
      </c>
      <c r="M398" s="154">
        <v>577</v>
      </c>
    </row>
    <row r="399" spans="1:13" x14ac:dyDescent="0.25">
      <c r="A399" s="25" t="s">
        <v>70</v>
      </c>
      <c r="B399" s="154">
        <v>253</v>
      </c>
      <c r="C399" s="154">
        <v>226</v>
      </c>
      <c r="D399" s="154">
        <v>276</v>
      </c>
      <c r="E399" s="154">
        <v>212</v>
      </c>
      <c r="F399" s="154">
        <v>227</v>
      </c>
      <c r="G399" s="154">
        <v>216</v>
      </c>
      <c r="H399" s="154">
        <v>271</v>
      </c>
      <c r="I399" s="154">
        <v>240</v>
      </c>
      <c r="J399" s="154">
        <v>283</v>
      </c>
      <c r="K399" s="154">
        <v>206</v>
      </c>
      <c r="L399" s="154">
        <v>221</v>
      </c>
      <c r="M399" s="154">
        <v>130</v>
      </c>
    </row>
    <row r="400" spans="1:13" x14ac:dyDescent="0.25">
      <c r="A400" s="26" t="s">
        <v>13</v>
      </c>
      <c r="B400" s="170">
        <v>15964</v>
      </c>
      <c r="C400" s="170">
        <v>14968</v>
      </c>
      <c r="D400" s="170">
        <v>15389</v>
      </c>
      <c r="E400" s="170">
        <v>11833</v>
      </c>
      <c r="F400" s="170">
        <v>12440</v>
      </c>
      <c r="G400" s="170">
        <v>14069</v>
      </c>
      <c r="H400" s="170">
        <v>12943</v>
      </c>
      <c r="I400" s="170">
        <v>10936</v>
      </c>
      <c r="J400" s="170">
        <v>15564</v>
      </c>
      <c r="K400" s="170">
        <v>12448</v>
      </c>
      <c r="L400" s="170">
        <v>10315</v>
      </c>
      <c r="M400" s="170">
        <v>8132</v>
      </c>
    </row>
    <row r="401" spans="1:13" x14ac:dyDescent="0.25">
      <c r="A401" s="26"/>
    </row>
    <row r="402" spans="1:13" x14ac:dyDescent="0.25">
      <c r="A402" s="26"/>
    </row>
    <row r="403" spans="1:13" ht="15.75" thickBot="1" x14ac:dyDescent="0.3">
      <c r="A403" s="3"/>
      <c r="B403" s="306" t="s">
        <v>666</v>
      </c>
      <c r="C403" s="306"/>
      <c r="D403" s="306"/>
      <c r="E403" s="306"/>
      <c r="F403" s="306"/>
      <c r="G403" s="306"/>
      <c r="H403" s="306"/>
      <c r="I403" s="306"/>
      <c r="J403" s="306"/>
      <c r="K403" s="306"/>
      <c r="L403" s="306"/>
      <c r="M403" s="306"/>
    </row>
    <row r="404" spans="1:13" x14ac:dyDescent="0.25">
      <c r="A404" s="3"/>
      <c r="B404" s="186">
        <v>39448</v>
      </c>
      <c r="C404" s="187">
        <v>39479</v>
      </c>
      <c r="D404" s="187">
        <v>39508</v>
      </c>
      <c r="E404" s="187">
        <v>39539</v>
      </c>
      <c r="F404" s="187">
        <v>39569</v>
      </c>
      <c r="G404" s="187">
        <v>39600</v>
      </c>
      <c r="H404" s="187">
        <v>39630</v>
      </c>
      <c r="I404" s="187">
        <v>39661</v>
      </c>
      <c r="J404" s="187">
        <v>39692</v>
      </c>
      <c r="K404" s="187">
        <v>39722</v>
      </c>
      <c r="L404" s="187">
        <v>39753</v>
      </c>
      <c r="M404" s="188">
        <v>39783</v>
      </c>
    </row>
    <row r="405" spans="1:13" x14ac:dyDescent="0.25">
      <c r="A405" s="3" t="s">
        <v>0</v>
      </c>
      <c r="B405" s="307"/>
      <c r="C405" s="307"/>
      <c r="D405" s="157">
        <v>8251</v>
      </c>
      <c r="E405" s="157">
        <v>7303</v>
      </c>
      <c r="F405" s="157">
        <v>6702</v>
      </c>
      <c r="G405" s="157">
        <v>6467</v>
      </c>
      <c r="H405" s="157">
        <v>6438</v>
      </c>
      <c r="I405" s="157">
        <v>5922</v>
      </c>
      <c r="J405" s="157">
        <v>6030</v>
      </c>
      <c r="K405" s="157">
        <v>5538</v>
      </c>
      <c r="L405" s="157">
        <v>5156</v>
      </c>
      <c r="M405" s="157">
        <v>3692</v>
      </c>
    </row>
    <row r="406" spans="1:13" x14ac:dyDescent="0.25">
      <c r="A406" s="3" t="s">
        <v>1</v>
      </c>
      <c r="B406" s="308"/>
      <c r="C406" s="308"/>
      <c r="D406" s="154">
        <v>3829</v>
      </c>
      <c r="E406" s="154">
        <v>3317</v>
      </c>
      <c r="F406" s="154">
        <v>3158</v>
      </c>
      <c r="G406" s="154">
        <v>2994</v>
      </c>
      <c r="H406" s="154">
        <v>3362</v>
      </c>
      <c r="I406" s="154">
        <v>3390</v>
      </c>
      <c r="J406" s="154">
        <v>3842</v>
      </c>
      <c r="K406" s="154">
        <v>4277</v>
      </c>
      <c r="L406" s="154">
        <v>4682</v>
      </c>
      <c r="M406" s="154">
        <v>3993</v>
      </c>
    </row>
    <row r="407" spans="1:13" x14ac:dyDescent="0.25">
      <c r="A407" s="25" t="s">
        <v>71</v>
      </c>
      <c r="B407" s="308"/>
      <c r="C407" s="308"/>
      <c r="D407" s="154">
        <v>1512</v>
      </c>
      <c r="E407" s="154">
        <v>1521</v>
      </c>
      <c r="F407" s="154">
        <v>1532</v>
      </c>
      <c r="G407" s="154">
        <v>1484</v>
      </c>
      <c r="H407" s="154">
        <v>1520</v>
      </c>
      <c r="I407" s="154">
        <v>1466</v>
      </c>
      <c r="J407" s="154">
        <v>1475</v>
      </c>
      <c r="K407" s="154">
        <v>1442</v>
      </c>
      <c r="L407" s="154">
        <v>1399</v>
      </c>
      <c r="M407" s="154">
        <v>1290</v>
      </c>
    </row>
    <row r="408" spans="1:13" x14ac:dyDescent="0.25">
      <c r="A408" s="3" t="s">
        <v>2</v>
      </c>
      <c r="B408" s="308"/>
      <c r="C408" s="308"/>
      <c r="D408" s="154">
        <v>640</v>
      </c>
      <c r="E408" s="154">
        <v>645</v>
      </c>
      <c r="F408" s="154">
        <v>662</v>
      </c>
      <c r="G408" s="154">
        <v>665</v>
      </c>
      <c r="H408" s="154">
        <v>675</v>
      </c>
      <c r="I408" s="154">
        <v>687</v>
      </c>
      <c r="J408" s="154">
        <v>710</v>
      </c>
      <c r="K408" s="154">
        <v>681</v>
      </c>
      <c r="L408" s="154">
        <v>625</v>
      </c>
      <c r="M408" s="154">
        <v>481</v>
      </c>
    </row>
    <row r="409" spans="1:13" x14ac:dyDescent="0.25">
      <c r="A409" s="3" t="s">
        <v>3</v>
      </c>
      <c r="B409" s="308"/>
      <c r="C409" s="308"/>
      <c r="D409" s="154">
        <v>949</v>
      </c>
      <c r="E409" s="154">
        <v>960</v>
      </c>
      <c r="F409" s="154">
        <v>865</v>
      </c>
      <c r="G409" s="154">
        <v>933</v>
      </c>
      <c r="H409" s="154">
        <v>913</v>
      </c>
      <c r="I409" s="154">
        <v>945</v>
      </c>
      <c r="J409" s="154">
        <v>822</v>
      </c>
      <c r="K409" s="154">
        <v>786</v>
      </c>
      <c r="L409" s="154">
        <v>746</v>
      </c>
      <c r="M409" s="154">
        <v>691</v>
      </c>
    </row>
    <row r="410" spans="1:13" x14ac:dyDescent="0.25">
      <c r="A410" s="25" t="s">
        <v>70</v>
      </c>
      <c r="B410" s="308"/>
      <c r="C410" s="308"/>
      <c r="D410" s="154">
        <v>267</v>
      </c>
      <c r="E410" s="154">
        <v>247</v>
      </c>
      <c r="F410" s="154">
        <v>245</v>
      </c>
      <c r="G410" s="154">
        <v>221</v>
      </c>
      <c r="H410" s="154">
        <v>240</v>
      </c>
      <c r="I410" s="154">
        <v>243</v>
      </c>
      <c r="J410" s="154">
        <v>265</v>
      </c>
      <c r="K410" s="154">
        <v>242</v>
      </c>
      <c r="L410" s="154">
        <v>236</v>
      </c>
      <c r="M410" s="154">
        <v>184</v>
      </c>
    </row>
    <row r="411" spans="1:13" x14ac:dyDescent="0.25">
      <c r="A411" s="26" t="s">
        <v>13</v>
      </c>
      <c r="B411" s="177"/>
      <c r="C411" s="177"/>
      <c r="D411" s="170">
        <v>15449</v>
      </c>
      <c r="E411" s="170">
        <v>13992</v>
      </c>
      <c r="F411" s="170">
        <v>13164</v>
      </c>
      <c r="G411" s="170">
        <v>12766</v>
      </c>
      <c r="H411" s="170">
        <v>13147</v>
      </c>
      <c r="I411" s="170">
        <v>12654</v>
      </c>
      <c r="J411" s="170">
        <v>13145</v>
      </c>
      <c r="K411" s="170">
        <v>12966</v>
      </c>
      <c r="L411" s="170">
        <v>12844</v>
      </c>
      <c r="M411" s="170">
        <v>10331</v>
      </c>
    </row>
    <row r="412" spans="1:13" x14ac:dyDescent="0.25">
      <c r="A412" s="26"/>
    </row>
    <row r="413" spans="1:13" x14ac:dyDescent="0.25">
      <c r="A413" s="3"/>
    </row>
    <row r="414" spans="1:13" ht="15.75" thickBot="1" x14ac:dyDescent="0.3">
      <c r="A414" s="3"/>
      <c r="B414" s="306" t="s">
        <v>667</v>
      </c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</row>
    <row r="415" spans="1:13" x14ac:dyDescent="0.25">
      <c r="A415" s="3"/>
      <c r="B415" s="186">
        <v>39448</v>
      </c>
      <c r="C415" s="187">
        <v>39479</v>
      </c>
      <c r="D415" s="187">
        <v>39508</v>
      </c>
      <c r="E415" s="187">
        <v>39539</v>
      </c>
      <c r="F415" s="187">
        <v>39569</v>
      </c>
      <c r="G415" s="187">
        <v>39600</v>
      </c>
      <c r="H415" s="187">
        <v>39630</v>
      </c>
      <c r="I415" s="187">
        <v>39661</v>
      </c>
      <c r="J415" s="187">
        <v>39692</v>
      </c>
      <c r="K415" s="187">
        <v>39722</v>
      </c>
      <c r="L415" s="187">
        <v>39753</v>
      </c>
      <c r="M415" s="188">
        <v>39783</v>
      </c>
    </row>
    <row r="416" spans="1:13" x14ac:dyDescent="0.25">
      <c r="A416" s="3" t="s">
        <v>0</v>
      </c>
      <c r="B416" s="307"/>
      <c r="C416" s="307"/>
      <c r="D416" s="172">
        <v>0.505</v>
      </c>
      <c r="E416" s="172">
        <v>0.52100000000000002</v>
      </c>
      <c r="F416" s="172">
        <v>0.52700000000000002</v>
      </c>
      <c r="G416" s="172">
        <v>0.52200000000000002</v>
      </c>
      <c r="H416" s="172">
        <v>0.51800000000000002</v>
      </c>
      <c r="I416" s="172">
        <v>0.51900000000000002</v>
      </c>
      <c r="J416" s="172">
        <v>0.52100000000000002</v>
      </c>
      <c r="K416" s="172">
        <v>0.53900000000000003</v>
      </c>
      <c r="L416" s="172">
        <v>0.54500000000000004</v>
      </c>
      <c r="M416" s="172">
        <v>0.56899999999999995</v>
      </c>
    </row>
    <row r="417" spans="1:13" x14ac:dyDescent="0.25">
      <c r="A417" s="3" t="s">
        <v>1</v>
      </c>
      <c r="B417" s="308"/>
      <c r="C417" s="308"/>
      <c r="D417" s="172">
        <v>0.72699999999999998</v>
      </c>
      <c r="E417" s="172">
        <v>0.72</v>
      </c>
      <c r="F417" s="172">
        <v>0.70499999999999996</v>
      </c>
      <c r="G417" s="172">
        <v>0.71</v>
      </c>
      <c r="H417" s="172">
        <v>0.70699999999999996</v>
      </c>
      <c r="I417" s="172">
        <v>0.71099999999999997</v>
      </c>
      <c r="J417" s="172">
        <v>0.72</v>
      </c>
      <c r="K417" s="172">
        <v>0.747</v>
      </c>
      <c r="L417" s="172">
        <v>0.746</v>
      </c>
      <c r="M417" s="172">
        <v>0.748</v>
      </c>
    </row>
    <row r="418" spans="1:13" x14ac:dyDescent="0.25">
      <c r="A418" s="25" t="s">
        <v>71</v>
      </c>
      <c r="B418" s="308"/>
      <c r="C418" s="308"/>
      <c r="D418" s="172">
        <v>1.64</v>
      </c>
      <c r="E418" s="172">
        <v>1.6220000000000001</v>
      </c>
      <c r="F418" s="172">
        <v>1.623</v>
      </c>
      <c r="G418" s="172">
        <v>1.637</v>
      </c>
      <c r="H418" s="172">
        <v>1.6180000000000001</v>
      </c>
      <c r="I418" s="172">
        <v>1.6240000000000001</v>
      </c>
      <c r="J418" s="172">
        <v>1.629</v>
      </c>
      <c r="K418" s="172">
        <v>1.659</v>
      </c>
      <c r="L418" s="172">
        <v>1.748</v>
      </c>
      <c r="M418" s="172">
        <v>1.7729999999999999</v>
      </c>
    </row>
    <row r="419" spans="1:13" x14ac:dyDescent="0.25">
      <c r="A419" s="3" t="s">
        <v>2</v>
      </c>
      <c r="B419" s="308"/>
      <c r="C419" s="308"/>
      <c r="D419" s="172">
        <v>0.92700000000000005</v>
      </c>
      <c r="E419" s="172">
        <v>0.92600000000000005</v>
      </c>
      <c r="F419" s="172">
        <v>0.91800000000000004</v>
      </c>
      <c r="G419" s="172">
        <v>0.90700000000000003</v>
      </c>
      <c r="H419" s="172">
        <v>0.90500000000000003</v>
      </c>
      <c r="I419" s="172">
        <v>0.91100000000000003</v>
      </c>
      <c r="J419" s="172">
        <v>0.93600000000000005</v>
      </c>
      <c r="K419" s="172">
        <v>0.93200000000000005</v>
      </c>
      <c r="L419" s="172">
        <v>0.91500000000000004</v>
      </c>
      <c r="M419" s="172">
        <v>0.89400000000000002</v>
      </c>
    </row>
    <row r="420" spans="1:13" x14ac:dyDescent="0.25">
      <c r="A420" s="3" t="s">
        <v>3</v>
      </c>
      <c r="B420" s="308"/>
      <c r="C420" s="308"/>
      <c r="D420" s="172">
        <v>1.119</v>
      </c>
      <c r="E420" s="172">
        <v>1.117</v>
      </c>
      <c r="F420" s="172">
        <v>1.1140000000000001</v>
      </c>
      <c r="G420" s="172">
        <v>1.1339999999999999</v>
      </c>
      <c r="H420" s="172">
        <v>1.1459999999999999</v>
      </c>
      <c r="I420" s="172">
        <v>1.155</v>
      </c>
      <c r="J420" s="172">
        <v>1.1539999999999999</v>
      </c>
      <c r="K420" s="172">
        <v>1.1439999999999999</v>
      </c>
      <c r="L420" s="172">
        <v>1.167</v>
      </c>
      <c r="M420" s="172">
        <v>1.1539999999999999</v>
      </c>
    </row>
    <row r="421" spans="1:13" x14ac:dyDescent="0.25">
      <c r="A421" s="25" t="s">
        <v>70</v>
      </c>
      <c r="B421" s="308"/>
      <c r="C421" s="308"/>
      <c r="D421" s="172">
        <v>1.702</v>
      </c>
      <c r="E421" s="172">
        <v>1.726</v>
      </c>
      <c r="F421" s="172">
        <v>1.7410000000000001</v>
      </c>
      <c r="G421" s="172">
        <v>1.758</v>
      </c>
      <c r="H421" s="172">
        <v>1.7689999999999999</v>
      </c>
      <c r="I421" s="172">
        <v>1.7849999999999999</v>
      </c>
      <c r="J421" s="172">
        <v>1.762</v>
      </c>
      <c r="K421" s="172">
        <v>1.7869999999999999</v>
      </c>
      <c r="L421" s="172">
        <v>1.8120000000000001</v>
      </c>
      <c r="M421" s="172">
        <v>1.879</v>
      </c>
    </row>
    <row r="422" spans="1:13" x14ac:dyDescent="0.25">
      <c r="A422" s="27" t="s">
        <v>13</v>
      </c>
      <c r="B422" s="177"/>
      <c r="C422" s="177"/>
      <c r="D422" s="171">
        <v>0.747</v>
      </c>
      <c r="E422" s="171">
        <v>0.76900000000000002</v>
      </c>
      <c r="F422" s="171">
        <v>0.77800000000000002</v>
      </c>
      <c r="G422" s="171">
        <v>0.78200000000000003</v>
      </c>
      <c r="H422" s="171">
        <v>0.78400000000000003</v>
      </c>
      <c r="I422" s="171">
        <v>0.79100000000000004</v>
      </c>
      <c r="J422" s="171">
        <v>0.79</v>
      </c>
      <c r="K422" s="171">
        <v>0.81299999999999994</v>
      </c>
      <c r="L422" s="171">
        <v>0.82699999999999996</v>
      </c>
      <c r="M422" s="171">
        <v>0.86599999999999999</v>
      </c>
    </row>
    <row r="423" spans="1:13" x14ac:dyDescent="0.25">
      <c r="A423" s="27"/>
    </row>
    <row r="424" spans="1:13" x14ac:dyDescent="0.25">
      <c r="A424" s="3"/>
    </row>
    <row r="425" spans="1:13" ht="15.75" thickBot="1" x14ac:dyDescent="0.3">
      <c r="A425" s="3"/>
      <c r="B425" s="306" t="s">
        <v>668</v>
      </c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</row>
    <row r="426" spans="1:13" x14ac:dyDescent="0.25">
      <c r="A426" s="3"/>
      <c r="B426" s="186">
        <v>39448</v>
      </c>
      <c r="C426" s="187">
        <v>39479</v>
      </c>
      <c r="D426" s="187">
        <v>39508</v>
      </c>
      <c r="E426" s="187">
        <v>39539</v>
      </c>
      <c r="F426" s="187">
        <v>39569</v>
      </c>
      <c r="G426" s="187">
        <v>39600</v>
      </c>
      <c r="H426" s="187">
        <v>39630</v>
      </c>
      <c r="I426" s="187">
        <v>39661</v>
      </c>
      <c r="J426" s="187">
        <v>39692</v>
      </c>
      <c r="K426" s="187">
        <v>39722</v>
      </c>
      <c r="L426" s="187">
        <v>39753</v>
      </c>
      <c r="M426" s="188">
        <v>39783</v>
      </c>
    </row>
    <row r="427" spans="1:13" x14ac:dyDescent="0.25">
      <c r="A427" s="3" t="s">
        <v>33</v>
      </c>
      <c r="B427" s="154">
        <v>12307</v>
      </c>
      <c r="C427" s="154">
        <v>11766</v>
      </c>
      <c r="D427" s="154">
        <v>12267</v>
      </c>
      <c r="E427" s="154">
        <v>9162</v>
      </c>
      <c r="F427" s="154">
        <v>9784</v>
      </c>
      <c r="G427" s="154">
        <v>11317</v>
      </c>
      <c r="H427" s="154">
        <v>10544</v>
      </c>
      <c r="I427" s="154">
        <v>8835</v>
      </c>
      <c r="J427" s="154">
        <v>12685</v>
      </c>
      <c r="K427" s="154">
        <v>10023</v>
      </c>
      <c r="L427" s="154">
        <v>8282</v>
      </c>
      <c r="M427" s="154">
        <v>6432</v>
      </c>
    </row>
    <row r="428" spans="1:13" x14ac:dyDescent="0.25">
      <c r="A428" s="3" t="s">
        <v>34</v>
      </c>
      <c r="B428" s="154">
        <v>3004</v>
      </c>
      <c r="C428" s="154">
        <v>2491</v>
      </c>
      <c r="D428" s="154">
        <v>2304</v>
      </c>
      <c r="E428" s="154">
        <v>2078</v>
      </c>
      <c r="F428" s="154">
        <v>2003</v>
      </c>
      <c r="G428" s="154">
        <v>2151</v>
      </c>
      <c r="H428" s="154">
        <v>1747</v>
      </c>
      <c r="I428" s="154">
        <v>1524</v>
      </c>
      <c r="J428" s="154">
        <v>2164</v>
      </c>
      <c r="K428" s="154">
        <v>1743</v>
      </c>
      <c r="L428" s="154">
        <v>1455</v>
      </c>
      <c r="M428" s="154">
        <v>1156</v>
      </c>
    </row>
    <row r="429" spans="1:13" x14ac:dyDescent="0.25">
      <c r="A429" s="3" t="s">
        <v>19</v>
      </c>
      <c r="B429" s="154">
        <v>231</v>
      </c>
      <c r="C429" s="154">
        <v>262</v>
      </c>
      <c r="D429" s="154">
        <v>325</v>
      </c>
      <c r="E429" s="154">
        <v>180</v>
      </c>
      <c r="F429" s="154">
        <v>196</v>
      </c>
      <c r="G429" s="154">
        <v>240</v>
      </c>
      <c r="H429" s="154">
        <v>194</v>
      </c>
      <c r="I429" s="154">
        <v>165</v>
      </c>
      <c r="J429" s="154">
        <v>251</v>
      </c>
      <c r="K429" s="154">
        <v>199</v>
      </c>
      <c r="L429" s="154">
        <v>166</v>
      </c>
      <c r="M429" s="154">
        <v>137</v>
      </c>
    </row>
    <row r="430" spans="1:13" x14ac:dyDescent="0.25">
      <c r="A430" s="26" t="s">
        <v>35</v>
      </c>
      <c r="B430" s="170">
        <v>15543</v>
      </c>
      <c r="C430" s="170">
        <v>14519</v>
      </c>
      <c r="D430" s="170">
        <v>14896</v>
      </c>
      <c r="E430" s="170">
        <v>11419</v>
      </c>
      <c r="F430" s="170">
        <v>11983</v>
      </c>
      <c r="G430" s="170">
        <v>13708</v>
      </c>
      <c r="H430" s="170">
        <v>12485</v>
      </c>
      <c r="I430" s="170">
        <v>10525</v>
      </c>
      <c r="J430" s="170">
        <v>15100</v>
      </c>
      <c r="K430" s="170">
        <v>11965</v>
      </c>
      <c r="L430" s="170">
        <v>9903</v>
      </c>
      <c r="M430" s="170">
        <v>7725</v>
      </c>
    </row>
    <row r="431" spans="1:13" x14ac:dyDescent="0.25">
      <c r="A431" s="3" t="s">
        <v>10</v>
      </c>
      <c r="B431" s="154">
        <v>421</v>
      </c>
      <c r="C431" s="154">
        <v>450</v>
      </c>
      <c r="D431" s="154">
        <v>493</v>
      </c>
      <c r="E431" s="154">
        <v>414</v>
      </c>
      <c r="F431" s="154">
        <v>457</v>
      </c>
      <c r="G431" s="154">
        <v>360</v>
      </c>
      <c r="H431" s="154">
        <v>458</v>
      </c>
      <c r="I431" s="154">
        <v>412</v>
      </c>
      <c r="J431" s="154">
        <v>464</v>
      </c>
      <c r="K431" s="154">
        <v>484</v>
      </c>
      <c r="L431" s="154">
        <v>413</v>
      </c>
      <c r="M431" s="154">
        <v>407</v>
      </c>
    </row>
    <row r="432" spans="1:13" x14ac:dyDescent="0.25">
      <c r="A432" s="27" t="s">
        <v>32</v>
      </c>
      <c r="B432" s="170">
        <v>15964</v>
      </c>
      <c r="C432" s="170">
        <v>14968</v>
      </c>
      <c r="D432" s="170">
        <v>15389</v>
      </c>
      <c r="E432" s="170">
        <v>11833</v>
      </c>
      <c r="F432" s="170">
        <v>12440</v>
      </c>
      <c r="G432" s="170">
        <v>14069</v>
      </c>
      <c r="H432" s="170">
        <v>12943</v>
      </c>
      <c r="I432" s="170">
        <v>10936</v>
      </c>
      <c r="J432" s="170">
        <v>15564</v>
      </c>
      <c r="K432" s="170">
        <v>12448</v>
      </c>
      <c r="L432" s="170">
        <v>10315</v>
      </c>
      <c r="M432" s="170">
        <v>8132</v>
      </c>
    </row>
    <row r="433" spans="1:13" x14ac:dyDescent="0.25">
      <c r="A433" s="27"/>
    </row>
    <row r="434" spans="1:13" ht="15.75" thickBot="1" x14ac:dyDescent="0.3">
      <c r="A434" s="3"/>
      <c r="B434" s="306" t="s">
        <v>669</v>
      </c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</row>
    <row r="435" spans="1:13" x14ac:dyDescent="0.25">
      <c r="A435" s="3"/>
      <c r="B435" s="186">
        <v>39448</v>
      </c>
      <c r="C435" s="187">
        <v>39479</v>
      </c>
      <c r="D435" s="187">
        <v>39508</v>
      </c>
      <c r="E435" s="187">
        <v>39539</v>
      </c>
      <c r="F435" s="187">
        <v>39569</v>
      </c>
      <c r="G435" s="187">
        <v>39600</v>
      </c>
      <c r="H435" s="187">
        <v>39630</v>
      </c>
      <c r="I435" s="187">
        <v>39661</v>
      </c>
      <c r="J435" s="187">
        <v>39692</v>
      </c>
      <c r="K435" s="187">
        <v>39722</v>
      </c>
      <c r="L435" s="187">
        <v>39753</v>
      </c>
      <c r="M435" s="188">
        <v>39783</v>
      </c>
    </row>
    <row r="436" spans="1:13" x14ac:dyDescent="0.25">
      <c r="A436" s="3" t="s">
        <v>31</v>
      </c>
      <c r="B436" s="307"/>
      <c r="C436" s="307"/>
      <c r="D436" s="9">
        <v>0.71099999999999997</v>
      </c>
      <c r="E436" s="9">
        <v>0.72799999999999998</v>
      </c>
      <c r="F436" s="9">
        <v>0.73899999999999999</v>
      </c>
      <c r="G436" s="9">
        <v>0.74299999999999999</v>
      </c>
      <c r="H436" s="9">
        <v>0.74099999999999999</v>
      </c>
      <c r="I436" s="9">
        <v>0.747</v>
      </c>
      <c r="J436" s="9">
        <v>0.74299999999999999</v>
      </c>
      <c r="K436" s="9">
        <v>0.76</v>
      </c>
      <c r="L436" s="9">
        <v>0.77100000000000002</v>
      </c>
      <c r="M436" s="9">
        <v>0.80100000000000005</v>
      </c>
    </row>
    <row r="437" spans="1:13" x14ac:dyDescent="0.25">
      <c r="A437" s="3" t="s">
        <v>10</v>
      </c>
      <c r="B437" s="308"/>
      <c r="C437" s="308"/>
      <c r="D437" s="9">
        <v>1.9510000000000001</v>
      </c>
      <c r="E437" s="9">
        <v>1.98</v>
      </c>
      <c r="F437" s="9">
        <v>1.87</v>
      </c>
      <c r="G437" s="9">
        <v>1.9379999999999999</v>
      </c>
      <c r="H437" s="9">
        <v>2.15</v>
      </c>
      <c r="I437" s="9">
        <v>2.129</v>
      </c>
      <c r="J437" s="9">
        <v>2.1389999999999998</v>
      </c>
      <c r="K437" s="9">
        <v>2.2509999999999999</v>
      </c>
      <c r="L437" s="9">
        <v>2.359</v>
      </c>
      <c r="M437" s="9">
        <v>2.3519999999999999</v>
      </c>
    </row>
    <row r="438" spans="1:13" x14ac:dyDescent="0.25">
      <c r="A438" s="27" t="s">
        <v>32</v>
      </c>
      <c r="B438" s="309"/>
      <c r="C438" s="309"/>
      <c r="D438" s="171">
        <v>0.747</v>
      </c>
      <c r="E438" s="171">
        <v>0.76900000000000002</v>
      </c>
      <c r="F438" s="171">
        <v>0.77800000000000002</v>
      </c>
      <c r="G438" s="171">
        <v>0.78200000000000003</v>
      </c>
      <c r="H438" s="171">
        <v>0.78400000000000003</v>
      </c>
      <c r="I438" s="171">
        <v>0.79100000000000004</v>
      </c>
      <c r="J438" s="171">
        <v>0.79</v>
      </c>
      <c r="K438" s="171">
        <v>0.81299999999999994</v>
      </c>
      <c r="L438" s="171">
        <v>0.82699999999999996</v>
      </c>
      <c r="M438" s="171">
        <v>0.86599999999999999</v>
      </c>
    </row>
    <row r="439" spans="1:13" ht="9" customHeight="1" x14ac:dyDescent="0.25"/>
    <row r="440" spans="1:13" ht="25.5" customHeight="1" x14ac:dyDescent="0.25">
      <c r="A440" s="304" t="s">
        <v>674</v>
      </c>
      <c r="B440" s="304"/>
      <c r="C440" s="304"/>
      <c r="D440" s="304"/>
      <c r="E440" s="304"/>
      <c r="F440" s="304"/>
      <c r="G440" s="304"/>
      <c r="H440" s="304"/>
      <c r="I440" s="304"/>
      <c r="J440" s="304"/>
      <c r="K440" s="304"/>
      <c r="L440" s="304"/>
      <c r="M440" s="304"/>
    </row>
    <row r="441" spans="1:13" ht="7.5" customHeight="1" x14ac:dyDescent="0.25"/>
  </sheetData>
  <mergeCells count="70">
    <mergeCell ref="A43:M43"/>
    <mergeCell ref="A44:M44"/>
    <mergeCell ref="B1:M1"/>
    <mergeCell ref="B3:M3"/>
    <mergeCell ref="B14:M14"/>
    <mergeCell ref="B25:M25"/>
    <mergeCell ref="B36:M36"/>
    <mergeCell ref="A133:M133"/>
    <mergeCell ref="A132:M132"/>
    <mergeCell ref="B90:M90"/>
    <mergeCell ref="B92:M92"/>
    <mergeCell ref="B103:M103"/>
    <mergeCell ref="B114:M114"/>
    <mergeCell ref="B125:M125"/>
    <mergeCell ref="A440:M440"/>
    <mergeCell ref="B416:B421"/>
    <mergeCell ref="C416:C421"/>
    <mergeCell ref="B425:M425"/>
    <mergeCell ref="B403:M403"/>
    <mergeCell ref="B436:B438"/>
    <mergeCell ref="C436:C438"/>
    <mergeCell ref="B434:M434"/>
    <mergeCell ref="B405:B410"/>
    <mergeCell ref="B414:M414"/>
    <mergeCell ref="C405:C410"/>
    <mergeCell ref="B332:M332"/>
    <mergeCell ref="B392:M392"/>
    <mergeCell ref="B383:M383"/>
    <mergeCell ref="B312:M312"/>
    <mergeCell ref="B341:M341"/>
    <mergeCell ref="B352:M352"/>
    <mergeCell ref="B363:M363"/>
    <mergeCell ref="B323:M323"/>
    <mergeCell ref="B339:M339"/>
    <mergeCell ref="A337:M337"/>
    <mergeCell ref="B374:M374"/>
    <mergeCell ref="A389:M389"/>
    <mergeCell ref="B390:M390"/>
    <mergeCell ref="B272:M272"/>
    <mergeCell ref="B290:M290"/>
    <mergeCell ref="B301:M301"/>
    <mergeCell ref="B189:M189"/>
    <mergeCell ref="B200:M200"/>
    <mergeCell ref="B231:M231"/>
    <mergeCell ref="A286:M286"/>
    <mergeCell ref="B281:M281"/>
    <mergeCell ref="B288:M288"/>
    <mergeCell ref="B187:M187"/>
    <mergeCell ref="B239:M239"/>
    <mergeCell ref="B250:M250"/>
    <mergeCell ref="B261:M261"/>
    <mergeCell ref="B211:M211"/>
    <mergeCell ref="B222:M222"/>
    <mergeCell ref="A236:M236"/>
    <mergeCell ref="B237:M237"/>
    <mergeCell ref="A184:M184"/>
    <mergeCell ref="B135:M135"/>
    <mergeCell ref="B137:M137"/>
    <mergeCell ref="B148:M148"/>
    <mergeCell ref="B159:M159"/>
    <mergeCell ref="B170:M170"/>
    <mergeCell ref="B179:M179"/>
    <mergeCell ref="A87:M87"/>
    <mergeCell ref="A88:M88"/>
    <mergeCell ref="B89:M89"/>
    <mergeCell ref="B45:M45"/>
    <mergeCell ref="B47:M47"/>
    <mergeCell ref="B58:M58"/>
    <mergeCell ref="B69:M69"/>
    <mergeCell ref="B80:M80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8" manualBreakCount="8">
    <brk id="44" max="12" man="1"/>
    <brk id="88" max="16383" man="1"/>
    <brk id="134" max="16383" man="1"/>
    <brk id="184" max="16383" man="1"/>
    <brk id="236" max="16383" man="1"/>
    <brk id="287" max="16383" man="1"/>
    <brk id="338" max="16383" man="1"/>
    <brk id="3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zoomScaleNormal="100" workbookViewId="0">
      <selection activeCell="A2" sqref="A2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15.6" customHeight="1" x14ac:dyDescent="0.25"/>
    <row r="3" spans="1:13" ht="15.6" customHeight="1" x14ac:dyDescent="0.25">
      <c r="A3" s="179">
        <v>2016</v>
      </c>
      <c r="B3" s="310" t="s">
        <v>671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6" customHeight="1" thickBot="1" x14ac:dyDescent="0.3">
      <c r="A4" s="3"/>
    </row>
    <row r="5" spans="1:13" ht="14.45" customHeight="1" thickBot="1" x14ac:dyDescent="0.3">
      <c r="A5" s="26" t="s">
        <v>0</v>
      </c>
      <c r="B5" s="184">
        <v>42370</v>
      </c>
      <c r="C5" s="182">
        <v>42401</v>
      </c>
      <c r="D5" s="182">
        <v>42430</v>
      </c>
      <c r="E5" s="182">
        <v>42461</v>
      </c>
      <c r="F5" s="182">
        <v>42491</v>
      </c>
      <c r="G5" s="182">
        <v>42522</v>
      </c>
      <c r="H5" s="182">
        <v>42552</v>
      </c>
      <c r="I5" s="182">
        <v>42583</v>
      </c>
      <c r="J5" s="182">
        <v>42614</v>
      </c>
      <c r="K5" s="182">
        <v>42644</v>
      </c>
      <c r="L5" s="182">
        <v>42675</v>
      </c>
      <c r="M5" s="183">
        <v>42705</v>
      </c>
    </row>
    <row r="6" spans="1:13" ht="14.45" customHeight="1" x14ac:dyDescent="0.25">
      <c r="A6" s="3" t="s">
        <v>44</v>
      </c>
      <c r="B6" s="154">
        <v>1799</v>
      </c>
      <c r="C6" s="154">
        <v>1250</v>
      </c>
      <c r="D6" s="154">
        <v>823</v>
      </c>
      <c r="E6" s="154">
        <v>765</v>
      </c>
      <c r="F6" s="154">
        <v>918</v>
      </c>
      <c r="G6" s="154">
        <v>989</v>
      </c>
      <c r="H6" s="154">
        <v>1067</v>
      </c>
      <c r="I6" s="154">
        <v>686</v>
      </c>
      <c r="J6" s="154">
        <v>827</v>
      </c>
      <c r="K6" s="154">
        <v>695</v>
      </c>
      <c r="L6" s="154">
        <v>1323</v>
      </c>
      <c r="M6" s="154"/>
    </row>
    <row r="7" spans="1:13" ht="14.45" customHeight="1" x14ac:dyDescent="0.25">
      <c r="A7" s="3" t="s">
        <v>45</v>
      </c>
      <c r="B7" s="154">
        <v>6817</v>
      </c>
      <c r="C7" s="154">
        <v>8093</v>
      </c>
      <c r="D7" s="154">
        <v>5332</v>
      </c>
      <c r="E7" s="154">
        <v>4631</v>
      </c>
      <c r="F7" s="154">
        <v>6308</v>
      </c>
      <c r="G7" s="154">
        <v>6061</v>
      </c>
      <c r="H7" s="223">
        <v>5430</v>
      </c>
      <c r="I7" s="154">
        <v>6126</v>
      </c>
      <c r="J7" s="154">
        <v>5419</v>
      </c>
      <c r="K7" s="154">
        <v>4827</v>
      </c>
      <c r="L7" s="154">
        <v>9951</v>
      </c>
      <c r="M7" s="154"/>
    </row>
    <row r="8" spans="1:13" ht="14.45" customHeight="1" x14ac:dyDescent="0.25">
      <c r="A8" s="25" t="s">
        <v>46</v>
      </c>
      <c r="B8" s="154">
        <v>319</v>
      </c>
      <c r="C8" s="154">
        <f>17+279</f>
        <v>296</v>
      </c>
      <c r="D8" s="154">
        <v>230</v>
      </c>
      <c r="E8" s="154">
        <v>128</v>
      </c>
      <c r="F8" s="154">
        <v>230</v>
      </c>
      <c r="G8" s="154">
        <f>14.723+257.414</f>
        <v>272.137</v>
      </c>
      <c r="H8" s="154">
        <v>291</v>
      </c>
      <c r="I8" s="154">
        <v>238</v>
      </c>
      <c r="J8" s="154">
        <v>261</v>
      </c>
      <c r="K8" s="154">
        <v>197</v>
      </c>
      <c r="L8" s="154">
        <v>573</v>
      </c>
      <c r="M8" s="154"/>
    </row>
    <row r="9" spans="1:13" ht="14.45" customHeight="1" x14ac:dyDescent="0.25">
      <c r="A9" s="26" t="s">
        <v>48</v>
      </c>
      <c r="B9" s="152">
        <v>8935</v>
      </c>
      <c r="C9" s="152">
        <v>9639</v>
      </c>
      <c r="D9" s="152">
        <v>6385</v>
      </c>
      <c r="E9" s="152">
        <v>5525</v>
      </c>
      <c r="F9" s="152">
        <v>7455</v>
      </c>
      <c r="G9" s="152">
        <f>SUM(G6:G8)</f>
        <v>7322.1369999999997</v>
      </c>
      <c r="H9" s="152">
        <v>6789</v>
      </c>
      <c r="I9" s="152">
        <v>7051</v>
      </c>
      <c r="J9" s="152">
        <v>6508</v>
      </c>
      <c r="K9" s="152">
        <v>5719</v>
      </c>
      <c r="L9" s="152">
        <v>11848</v>
      </c>
      <c r="M9" s="152"/>
    </row>
    <row r="10" spans="1:13" ht="14.45" customHeight="1" x14ac:dyDescent="0.25">
      <c r="A10" s="3"/>
      <c r="B10" s="77"/>
      <c r="C10" s="77"/>
      <c r="D10" s="77"/>
      <c r="M10" s="77"/>
    </row>
    <row r="11" spans="1:13" ht="14.45" customHeight="1" x14ac:dyDescent="0.25">
      <c r="A11" s="27" t="s">
        <v>1</v>
      </c>
      <c r="B11" s="77"/>
      <c r="C11" s="77"/>
      <c r="D11" s="77"/>
      <c r="M11" s="77"/>
    </row>
    <row r="12" spans="1:13" ht="14.45" customHeight="1" x14ac:dyDescent="0.25">
      <c r="A12" s="3" t="s">
        <v>44</v>
      </c>
      <c r="B12" s="154">
        <v>68</v>
      </c>
      <c r="C12" s="154">
        <v>67</v>
      </c>
      <c r="D12" s="154">
        <v>72</v>
      </c>
      <c r="E12" s="154">
        <v>49</v>
      </c>
      <c r="F12" s="154">
        <v>55</v>
      </c>
      <c r="G12" s="154">
        <v>83</v>
      </c>
      <c r="H12" s="154">
        <v>55</v>
      </c>
      <c r="I12" s="154">
        <v>40</v>
      </c>
      <c r="J12" s="154">
        <v>57</v>
      </c>
      <c r="K12" s="154">
        <v>45</v>
      </c>
      <c r="L12" s="154">
        <v>56</v>
      </c>
      <c r="M12" s="154"/>
    </row>
    <row r="13" spans="1:13" ht="14.45" customHeight="1" x14ac:dyDescent="0.25">
      <c r="A13" s="3" t="s">
        <v>45</v>
      </c>
      <c r="B13" s="154">
        <v>4053</v>
      </c>
      <c r="C13" s="154">
        <v>3399</v>
      </c>
      <c r="D13" s="154">
        <v>3027</v>
      </c>
      <c r="E13" s="154">
        <v>2635</v>
      </c>
      <c r="F13" s="154">
        <v>2534</v>
      </c>
      <c r="G13" s="154">
        <v>3431</v>
      </c>
      <c r="H13" s="154">
        <v>2499</v>
      </c>
      <c r="I13" s="154">
        <v>2284</v>
      </c>
      <c r="J13" s="154">
        <v>3679</v>
      </c>
      <c r="K13" s="154">
        <v>2545</v>
      </c>
      <c r="L13" s="154">
        <v>3107</v>
      </c>
      <c r="M13" s="154"/>
    </row>
    <row r="14" spans="1:13" ht="14.45" customHeight="1" x14ac:dyDescent="0.25">
      <c r="A14" s="25" t="s">
        <v>46</v>
      </c>
      <c r="B14" s="154">
        <v>18</v>
      </c>
      <c r="C14" s="154">
        <f>5.349+9.18</f>
        <v>14.529</v>
      </c>
      <c r="D14" s="154">
        <v>25</v>
      </c>
      <c r="E14" s="154">
        <v>12</v>
      </c>
      <c r="F14" s="154">
        <v>14</v>
      </c>
      <c r="G14" s="154">
        <f>10.095+18.537</f>
        <v>28.631999999999998</v>
      </c>
      <c r="H14" s="154">
        <v>15</v>
      </c>
      <c r="I14" s="154">
        <v>11</v>
      </c>
      <c r="J14" s="154">
        <v>24</v>
      </c>
      <c r="K14" s="154">
        <v>11</v>
      </c>
      <c r="L14" s="154">
        <v>17</v>
      </c>
      <c r="M14" s="154"/>
    </row>
    <row r="15" spans="1:13" ht="14.45" customHeight="1" x14ac:dyDescent="0.25">
      <c r="A15" s="26" t="s">
        <v>49</v>
      </c>
      <c r="B15" s="152">
        <v>4139</v>
      </c>
      <c r="C15" s="152">
        <v>3481</v>
      </c>
      <c r="D15" s="152">
        <v>3124</v>
      </c>
      <c r="E15" s="152">
        <v>2696</v>
      </c>
      <c r="F15" s="152">
        <v>2602</v>
      </c>
      <c r="G15" s="152">
        <f>SUM(G12:G14)</f>
        <v>3542.6320000000001</v>
      </c>
      <c r="H15" s="152">
        <v>2569</v>
      </c>
      <c r="I15" s="152">
        <v>2336</v>
      </c>
      <c r="J15" s="152">
        <v>3761</v>
      </c>
      <c r="K15" s="152">
        <v>2601</v>
      </c>
      <c r="L15" s="152">
        <v>3179</v>
      </c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4</v>
      </c>
      <c r="C18" s="154">
        <v>2</v>
      </c>
      <c r="D18" s="154">
        <v>2</v>
      </c>
      <c r="E18" s="154">
        <v>2</v>
      </c>
      <c r="F18" s="154">
        <v>2</v>
      </c>
      <c r="G18" s="154">
        <v>2</v>
      </c>
      <c r="H18" s="154">
        <v>1</v>
      </c>
      <c r="I18" s="154">
        <v>1</v>
      </c>
      <c r="J18" s="154">
        <v>0.316</v>
      </c>
      <c r="K18" s="300">
        <v>0</v>
      </c>
      <c r="L18" s="300">
        <v>0</v>
      </c>
      <c r="M18" s="154"/>
    </row>
    <row r="19" spans="1:13" ht="14.45" customHeight="1" x14ac:dyDescent="0.25">
      <c r="A19" s="3" t="s">
        <v>45</v>
      </c>
      <c r="B19" s="154">
        <v>2147</v>
      </c>
      <c r="C19" s="154">
        <v>2242</v>
      </c>
      <c r="D19" s="154">
        <v>1901</v>
      </c>
      <c r="E19" s="154">
        <v>2099</v>
      </c>
      <c r="F19" s="154">
        <v>1905</v>
      </c>
      <c r="G19" s="154">
        <v>1903</v>
      </c>
      <c r="H19" s="154">
        <v>1833</v>
      </c>
      <c r="I19" s="154">
        <v>1931</v>
      </c>
      <c r="J19" s="154">
        <v>2127</v>
      </c>
      <c r="K19" s="154">
        <v>2093</v>
      </c>
      <c r="L19" s="154">
        <v>2395</v>
      </c>
      <c r="M19" s="154"/>
    </row>
    <row r="20" spans="1:13" ht="14.45" customHeight="1" x14ac:dyDescent="0.25">
      <c r="A20" s="25" t="s">
        <v>46</v>
      </c>
      <c r="B20" s="154">
        <v>447</v>
      </c>
      <c r="C20" s="154">
        <f>482.099+11.699</f>
        <v>493.798</v>
      </c>
      <c r="D20" s="154">
        <v>396</v>
      </c>
      <c r="E20" s="154">
        <v>361</v>
      </c>
      <c r="F20" s="154">
        <v>327</v>
      </c>
      <c r="G20" s="154">
        <f>356.978+9.016</f>
        <v>365.99400000000003</v>
      </c>
      <c r="H20" s="154">
        <v>373</v>
      </c>
      <c r="I20" s="154">
        <v>304</v>
      </c>
      <c r="J20" s="154">
        <v>313</v>
      </c>
      <c r="K20" s="154">
        <v>316</v>
      </c>
      <c r="L20" s="154">
        <v>377</v>
      </c>
      <c r="M20" s="154"/>
    </row>
    <row r="21" spans="1:13" ht="14.45" customHeight="1" x14ac:dyDescent="0.25">
      <c r="A21" s="27" t="s">
        <v>4</v>
      </c>
      <c r="B21" s="152">
        <v>2597</v>
      </c>
      <c r="C21" s="152">
        <v>2738</v>
      </c>
      <c r="D21" s="152">
        <v>2299</v>
      </c>
      <c r="E21" s="152">
        <v>2463</v>
      </c>
      <c r="F21" s="152">
        <v>2234</v>
      </c>
      <c r="G21" s="152">
        <f>SUM(G18:G20)</f>
        <v>2270.9940000000001</v>
      </c>
      <c r="H21" s="152">
        <v>2207</v>
      </c>
      <c r="I21" s="152">
        <v>2236</v>
      </c>
      <c r="J21" s="152">
        <v>2440</v>
      </c>
      <c r="K21" s="152">
        <v>2409</v>
      </c>
      <c r="L21" s="152">
        <v>2772</v>
      </c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2</v>
      </c>
      <c r="C24" s="154">
        <v>1.7130000000000001</v>
      </c>
      <c r="D24" s="154">
        <v>2</v>
      </c>
      <c r="E24" s="154">
        <v>2</v>
      </c>
      <c r="F24" s="154">
        <v>1</v>
      </c>
      <c r="G24" s="154">
        <v>1</v>
      </c>
      <c r="H24" s="154">
        <v>1</v>
      </c>
      <c r="I24" s="154">
        <v>1</v>
      </c>
      <c r="J24" s="154">
        <v>1</v>
      </c>
      <c r="K24" s="154">
        <v>1</v>
      </c>
      <c r="L24" s="154">
        <v>1</v>
      </c>
      <c r="M24" s="154"/>
    </row>
    <row r="25" spans="1:13" ht="14.45" customHeight="1" x14ac:dyDescent="0.25">
      <c r="A25" s="3" t="s">
        <v>45</v>
      </c>
      <c r="B25" s="154">
        <v>961</v>
      </c>
      <c r="C25" s="154">
        <v>946</v>
      </c>
      <c r="D25" s="154">
        <v>899</v>
      </c>
      <c r="E25" s="154">
        <v>763</v>
      </c>
      <c r="F25" s="154">
        <v>708</v>
      </c>
      <c r="G25" s="154">
        <v>1004</v>
      </c>
      <c r="H25" s="154">
        <v>718</v>
      </c>
      <c r="I25" s="154">
        <v>625</v>
      </c>
      <c r="J25" s="154">
        <v>954</v>
      </c>
      <c r="K25" s="154">
        <v>762</v>
      </c>
      <c r="L25" s="154">
        <v>980</v>
      </c>
      <c r="M25" s="154"/>
    </row>
    <row r="26" spans="1:13" ht="14.45" customHeight="1" x14ac:dyDescent="0.25">
      <c r="A26" s="25" t="s">
        <v>46</v>
      </c>
      <c r="B26" s="154">
        <v>7</v>
      </c>
      <c r="C26" s="154">
        <f>2.745+3.095</f>
        <v>5.84</v>
      </c>
      <c r="D26" s="154">
        <v>12</v>
      </c>
      <c r="E26" s="154">
        <v>6</v>
      </c>
      <c r="F26" s="154">
        <v>7</v>
      </c>
      <c r="G26" s="154">
        <f>3.978+9.116</f>
        <v>13.093999999999999</v>
      </c>
      <c r="H26" s="154">
        <v>5</v>
      </c>
      <c r="I26" s="154">
        <v>6</v>
      </c>
      <c r="J26" s="154">
        <v>14</v>
      </c>
      <c r="K26" s="154">
        <v>8</v>
      </c>
      <c r="L26" s="154">
        <v>7</v>
      </c>
      <c r="M26" s="154"/>
    </row>
    <row r="27" spans="1:13" ht="14.45" customHeight="1" x14ac:dyDescent="0.25">
      <c r="A27" s="26" t="s">
        <v>51</v>
      </c>
      <c r="B27" s="152">
        <v>970</v>
      </c>
      <c r="C27" s="152">
        <v>954</v>
      </c>
      <c r="D27" s="152">
        <v>912</v>
      </c>
      <c r="E27" s="152">
        <v>771</v>
      </c>
      <c r="F27" s="152">
        <v>716</v>
      </c>
      <c r="G27" s="152">
        <f>SUM(G24:G26)</f>
        <v>1018.0940000000001</v>
      </c>
      <c r="H27" s="152">
        <v>724</v>
      </c>
      <c r="I27" s="152">
        <v>632</v>
      </c>
      <c r="J27" s="152">
        <v>969</v>
      </c>
      <c r="K27" s="152">
        <v>771</v>
      </c>
      <c r="L27" s="152">
        <v>987</v>
      </c>
      <c r="M27" s="152"/>
    </row>
    <row r="28" spans="1:13" ht="14.45" customHeight="1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76</v>
      </c>
      <c r="C30" s="154">
        <v>74</v>
      </c>
      <c r="D30" s="154">
        <v>81</v>
      </c>
      <c r="E30" s="154">
        <v>112</v>
      </c>
      <c r="F30" s="154">
        <v>88</v>
      </c>
      <c r="G30" s="154">
        <v>140</v>
      </c>
      <c r="H30" s="154">
        <v>108</v>
      </c>
      <c r="I30" s="154">
        <v>68</v>
      </c>
      <c r="J30" s="154">
        <v>55</v>
      </c>
      <c r="K30" s="154">
        <v>62</v>
      </c>
      <c r="L30" s="154">
        <v>59</v>
      </c>
      <c r="M30" s="154"/>
    </row>
    <row r="31" spans="1:13" ht="14.45" customHeight="1" x14ac:dyDescent="0.25">
      <c r="A31" s="3" t="s">
        <v>45</v>
      </c>
      <c r="B31" s="154">
        <v>1030</v>
      </c>
      <c r="C31" s="154">
        <v>1259</v>
      </c>
      <c r="D31" s="154">
        <v>1015</v>
      </c>
      <c r="E31" s="154">
        <v>1789</v>
      </c>
      <c r="F31" s="154">
        <v>1305</v>
      </c>
      <c r="G31" s="154">
        <v>1619</v>
      </c>
      <c r="H31" s="154">
        <v>1209</v>
      </c>
      <c r="I31" s="154">
        <v>1072</v>
      </c>
      <c r="J31" s="154">
        <v>886</v>
      </c>
      <c r="K31" s="154">
        <v>1092</v>
      </c>
      <c r="L31" s="154">
        <v>1265</v>
      </c>
      <c r="M31" s="154"/>
    </row>
    <row r="32" spans="1:13" ht="14.45" customHeight="1" x14ac:dyDescent="0.25">
      <c r="A32" s="25" t="s">
        <v>46</v>
      </c>
      <c r="B32" s="154">
        <v>26</v>
      </c>
      <c r="C32" s="154">
        <f>0.617+38.248</f>
        <v>38.864999999999995</v>
      </c>
      <c r="D32" s="154">
        <v>23</v>
      </c>
      <c r="E32" s="154">
        <v>40</v>
      </c>
      <c r="F32" s="154">
        <v>23</v>
      </c>
      <c r="G32" s="154">
        <f>1.491+44.666</f>
        <v>46.156999999999996</v>
      </c>
      <c r="H32" s="154">
        <v>25</v>
      </c>
      <c r="I32" s="154">
        <v>29</v>
      </c>
      <c r="J32" s="154">
        <v>23</v>
      </c>
      <c r="K32" s="154">
        <v>37</v>
      </c>
      <c r="L32" s="154">
        <v>39</v>
      </c>
      <c r="M32" s="154"/>
    </row>
    <row r="33" spans="1:13" ht="14.45" customHeight="1" x14ac:dyDescent="0.25">
      <c r="A33" s="26" t="s">
        <v>670</v>
      </c>
      <c r="B33" s="152">
        <v>1133</v>
      </c>
      <c r="C33" s="152">
        <v>1371</v>
      </c>
      <c r="D33" s="152">
        <v>1119</v>
      </c>
      <c r="E33" s="152">
        <v>1941</v>
      </c>
      <c r="F33" s="152">
        <v>1416</v>
      </c>
      <c r="G33" s="152">
        <f>SUM(G30:G32)</f>
        <v>1805.1569999999999</v>
      </c>
      <c r="H33" s="152">
        <v>1342</v>
      </c>
      <c r="I33" s="152">
        <v>1169</v>
      </c>
      <c r="J33" s="152">
        <v>964</v>
      </c>
      <c r="K33" s="152">
        <v>1192</v>
      </c>
      <c r="L33" s="152">
        <v>1363</v>
      </c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5</v>
      </c>
      <c r="C36" s="154">
        <v>7</v>
      </c>
      <c r="D36" s="154">
        <v>6</v>
      </c>
      <c r="E36" s="154">
        <v>3</v>
      </c>
      <c r="F36" s="154">
        <v>4</v>
      </c>
      <c r="G36" s="154">
        <v>4</v>
      </c>
      <c r="H36" s="154">
        <v>3</v>
      </c>
      <c r="I36" s="154">
        <v>3</v>
      </c>
      <c r="J36" s="154">
        <v>2</v>
      </c>
      <c r="K36" s="154">
        <v>1</v>
      </c>
      <c r="L36" s="154">
        <v>2</v>
      </c>
      <c r="M36" s="154"/>
    </row>
    <row r="37" spans="1:13" ht="14.45" customHeight="1" x14ac:dyDescent="0.25">
      <c r="A37" s="3" t="s">
        <v>45</v>
      </c>
      <c r="B37" s="154">
        <v>374</v>
      </c>
      <c r="C37" s="154">
        <v>450</v>
      </c>
      <c r="D37" s="154">
        <v>437</v>
      </c>
      <c r="E37" s="154">
        <v>414</v>
      </c>
      <c r="F37" s="154">
        <v>451</v>
      </c>
      <c r="G37" s="154">
        <v>451</v>
      </c>
      <c r="H37" s="154">
        <v>473</v>
      </c>
      <c r="I37" s="154">
        <v>390</v>
      </c>
      <c r="J37" s="154">
        <v>358</v>
      </c>
      <c r="K37" s="154">
        <v>359</v>
      </c>
      <c r="L37" s="154">
        <v>681</v>
      </c>
      <c r="M37" s="154"/>
    </row>
    <row r="38" spans="1:13" ht="14.45" customHeight="1" x14ac:dyDescent="0.25">
      <c r="A38" s="25" t="s">
        <v>46</v>
      </c>
      <c r="B38" s="154">
        <v>26</v>
      </c>
      <c r="C38" s="154">
        <f>21.031+8.376</f>
        <v>29.406999999999996</v>
      </c>
      <c r="D38" s="154">
        <v>25</v>
      </c>
      <c r="E38" s="154">
        <v>23</v>
      </c>
      <c r="F38" s="154">
        <v>24</v>
      </c>
      <c r="G38" s="154">
        <f>19.365+8</f>
        <v>27.364999999999998</v>
      </c>
      <c r="H38" s="154">
        <v>27</v>
      </c>
      <c r="I38" s="154">
        <v>21</v>
      </c>
      <c r="J38" s="154">
        <v>23</v>
      </c>
      <c r="K38" s="154">
        <v>26</v>
      </c>
      <c r="L38" s="154">
        <v>36</v>
      </c>
      <c r="M38" s="154"/>
    </row>
    <row r="39" spans="1:13" ht="14.45" customHeight="1" x14ac:dyDescent="0.25">
      <c r="A39" s="27" t="s">
        <v>5</v>
      </c>
      <c r="B39" s="152">
        <v>405</v>
      </c>
      <c r="C39" s="152">
        <v>487</v>
      </c>
      <c r="D39" s="152">
        <v>467</v>
      </c>
      <c r="E39" s="152">
        <v>440</v>
      </c>
      <c r="F39" s="152">
        <v>479</v>
      </c>
      <c r="G39" s="152">
        <v>483</v>
      </c>
      <c r="H39" s="152">
        <v>503</v>
      </c>
      <c r="I39" s="152">
        <v>414</v>
      </c>
      <c r="J39" s="152">
        <v>383</v>
      </c>
      <c r="K39" s="152">
        <v>386</v>
      </c>
      <c r="L39" s="152">
        <v>718</v>
      </c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42370</v>
      </c>
      <c r="C41" s="182">
        <v>42401</v>
      </c>
      <c r="D41" s="182">
        <v>42430</v>
      </c>
      <c r="E41" s="182">
        <v>42461</v>
      </c>
      <c r="F41" s="182">
        <v>42491</v>
      </c>
      <c r="G41" s="182">
        <v>42522</v>
      </c>
      <c r="H41" s="182">
        <v>42552</v>
      </c>
      <c r="I41" s="182">
        <v>42583</v>
      </c>
      <c r="J41" s="182">
        <v>42614</v>
      </c>
      <c r="K41" s="182">
        <v>42644</v>
      </c>
      <c r="L41" s="182">
        <v>42675</v>
      </c>
      <c r="M41" s="183">
        <v>42705</v>
      </c>
    </row>
    <row r="42" spans="1:13" ht="14.45" customHeight="1" x14ac:dyDescent="0.25">
      <c r="A42" s="3" t="s">
        <v>44</v>
      </c>
      <c r="B42" s="154">
        <v>1954</v>
      </c>
      <c r="C42" s="154">
        <v>1402</v>
      </c>
      <c r="D42" s="154">
        <v>985</v>
      </c>
      <c r="E42" s="157">
        <v>933</v>
      </c>
      <c r="F42" s="154">
        <v>1067</v>
      </c>
      <c r="G42" s="154">
        <v>1219</v>
      </c>
      <c r="H42" s="157">
        <v>1234</v>
      </c>
      <c r="I42" s="157">
        <v>798</v>
      </c>
      <c r="J42" s="157">
        <v>942</v>
      </c>
      <c r="K42" s="157">
        <v>806</v>
      </c>
      <c r="L42" s="157">
        <v>1441</v>
      </c>
      <c r="M42" s="154"/>
    </row>
    <row r="43" spans="1:13" ht="14.45" customHeight="1" x14ac:dyDescent="0.25">
      <c r="A43" s="3" t="s">
        <v>45</v>
      </c>
      <c r="B43" s="154">
        <v>15382</v>
      </c>
      <c r="C43" s="154">
        <v>16390</v>
      </c>
      <c r="D43" s="154">
        <v>12611</v>
      </c>
      <c r="E43" s="154">
        <v>12332</v>
      </c>
      <c r="F43" s="154">
        <v>13212</v>
      </c>
      <c r="G43" s="154">
        <v>14469</v>
      </c>
      <c r="H43" s="154">
        <v>12163</v>
      </c>
      <c r="I43" s="154">
        <v>12429</v>
      </c>
      <c r="J43" s="154">
        <v>13424</v>
      </c>
      <c r="K43" s="154">
        <v>11678</v>
      </c>
      <c r="L43" s="154">
        <v>18378</v>
      </c>
      <c r="M43" s="154"/>
    </row>
    <row r="44" spans="1:13" ht="14.45" customHeight="1" x14ac:dyDescent="0.25">
      <c r="A44" s="25" t="s">
        <v>46</v>
      </c>
      <c r="B44" s="154">
        <v>842</v>
      </c>
      <c r="C44" s="154">
        <v>879</v>
      </c>
      <c r="D44" s="154">
        <v>711</v>
      </c>
      <c r="E44" s="154">
        <v>570</v>
      </c>
      <c r="F44" s="154">
        <v>624</v>
      </c>
      <c r="G44" s="154">
        <f>406.629+346.749</f>
        <v>753.37800000000004</v>
      </c>
      <c r="H44" s="154">
        <v>737</v>
      </c>
      <c r="I44" s="154">
        <v>609</v>
      </c>
      <c r="J44" s="154">
        <v>659</v>
      </c>
      <c r="K44" s="154">
        <v>595</v>
      </c>
      <c r="L44" s="154">
        <v>1048</v>
      </c>
      <c r="M44" s="154"/>
    </row>
    <row r="45" spans="1:13" ht="14.45" customHeight="1" x14ac:dyDescent="0.25">
      <c r="A45" s="26" t="s">
        <v>13</v>
      </c>
      <c r="B45" s="152">
        <v>18179</v>
      </c>
      <c r="C45" s="152">
        <v>18671</v>
      </c>
      <c r="D45" s="152">
        <v>14307</v>
      </c>
      <c r="E45" s="152">
        <v>13836</v>
      </c>
      <c r="F45" s="152">
        <v>14903</v>
      </c>
      <c r="G45" s="152">
        <v>16442</v>
      </c>
      <c r="H45" s="152">
        <v>14133</v>
      </c>
      <c r="I45" s="152">
        <v>13836</v>
      </c>
      <c r="J45" s="152">
        <v>15025</v>
      </c>
      <c r="K45" s="152">
        <v>13078</v>
      </c>
      <c r="L45" s="152">
        <v>20867</v>
      </c>
      <c r="M45" s="152"/>
    </row>
    <row r="46" spans="1:13" ht="14.45" customHeight="1" x14ac:dyDescent="0.25"/>
    <row r="47" spans="1:13" x14ac:dyDescent="0.25">
      <c r="A47" s="304" t="s">
        <v>919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</row>
    <row r="48" spans="1:13" ht="30" customHeight="1" x14ac:dyDescent="0.25"/>
    <row r="50" spans="1:13" ht="15.6" customHeight="1" x14ac:dyDescent="0.25">
      <c r="A50" s="179">
        <v>2015</v>
      </c>
      <c r="B50" s="310" t="s">
        <v>671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</row>
    <row r="51" spans="1:13" ht="15.75" thickBot="1" x14ac:dyDescent="0.3">
      <c r="A51" s="3"/>
    </row>
    <row r="52" spans="1:13" ht="15.75" thickBot="1" x14ac:dyDescent="0.3">
      <c r="A52" s="26" t="s">
        <v>0</v>
      </c>
      <c r="B52" s="184">
        <v>42005</v>
      </c>
      <c r="C52" s="182">
        <v>42036</v>
      </c>
      <c r="D52" s="182">
        <v>42064</v>
      </c>
      <c r="E52" s="182">
        <v>42095</v>
      </c>
      <c r="F52" s="182">
        <v>42125</v>
      </c>
      <c r="G52" s="182">
        <v>42156</v>
      </c>
      <c r="H52" s="182">
        <v>42186</v>
      </c>
      <c r="I52" s="182">
        <v>42217</v>
      </c>
      <c r="J52" s="182">
        <v>42248</v>
      </c>
      <c r="K52" s="182">
        <v>42278</v>
      </c>
      <c r="L52" s="182">
        <v>42309</v>
      </c>
      <c r="M52" s="183">
        <v>42339</v>
      </c>
    </row>
    <row r="53" spans="1:13" x14ac:dyDescent="0.25">
      <c r="A53" s="3" t="s">
        <v>44</v>
      </c>
      <c r="B53" s="154">
        <v>1105</v>
      </c>
      <c r="C53" s="154">
        <v>1250</v>
      </c>
      <c r="D53" s="154">
        <v>942</v>
      </c>
      <c r="E53" s="154">
        <v>788</v>
      </c>
      <c r="F53" s="154">
        <v>951</v>
      </c>
      <c r="G53" s="154">
        <v>985</v>
      </c>
      <c r="H53" s="154">
        <v>939</v>
      </c>
      <c r="I53" s="154">
        <v>923</v>
      </c>
      <c r="J53" s="154">
        <v>898</v>
      </c>
      <c r="K53" s="154">
        <v>927</v>
      </c>
      <c r="L53" s="154">
        <v>904</v>
      </c>
      <c r="M53" s="154">
        <v>919</v>
      </c>
    </row>
    <row r="54" spans="1:13" ht="14.45" customHeight="1" x14ac:dyDescent="0.25">
      <c r="A54" s="3" t="s">
        <v>45</v>
      </c>
      <c r="B54" s="154">
        <v>6346</v>
      </c>
      <c r="C54" s="154">
        <v>7215</v>
      </c>
      <c r="D54" s="154">
        <v>5314</v>
      </c>
      <c r="E54" s="154">
        <v>4185</v>
      </c>
      <c r="F54" s="154">
        <v>6690</v>
      </c>
      <c r="G54" s="154">
        <v>5779</v>
      </c>
      <c r="H54" s="223">
        <v>4852</v>
      </c>
      <c r="I54" s="154">
        <v>6730</v>
      </c>
      <c r="J54" s="154">
        <v>5049</v>
      </c>
      <c r="K54" s="154">
        <v>4646</v>
      </c>
      <c r="L54" s="154">
        <v>5714</v>
      </c>
      <c r="M54" s="154">
        <v>4527</v>
      </c>
    </row>
    <row r="55" spans="1:13" x14ac:dyDescent="0.25">
      <c r="A55" s="25" t="s">
        <v>46</v>
      </c>
      <c r="B55" s="154">
        <v>235</v>
      </c>
      <c r="C55" s="154">
        <v>241</v>
      </c>
      <c r="D55" s="154">
        <v>211</v>
      </c>
      <c r="E55" s="154">
        <v>152</v>
      </c>
      <c r="F55" s="154">
        <v>193</v>
      </c>
      <c r="G55" s="154">
        <f>10+175</f>
        <v>185</v>
      </c>
      <c r="H55" s="154">
        <v>139</v>
      </c>
      <c r="I55" s="154">
        <v>228</v>
      </c>
      <c r="J55" s="154">
        <f>248+0.976</f>
        <v>248.976</v>
      </c>
      <c r="K55" s="154">
        <f>17+214</f>
        <v>231</v>
      </c>
      <c r="L55" s="154">
        <f>242+5</f>
        <v>247</v>
      </c>
      <c r="M55" s="154">
        <v>247</v>
      </c>
    </row>
    <row r="56" spans="1:13" x14ac:dyDescent="0.25">
      <c r="A56" s="26" t="s">
        <v>48</v>
      </c>
      <c r="B56" s="152">
        <v>7686</v>
      </c>
      <c r="C56" s="152">
        <v>8706</v>
      </c>
      <c r="D56" s="152">
        <v>6467</v>
      </c>
      <c r="E56" s="152">
        <v>5126</v>
      </c>
      <c r="F56" s="152">
        <v>7834</v>
      </c>
      <c r="G56" s="152">
        <v>6949</v>
      </c>
      <c r="H56" s="152">
        <v>5930</v>
      </c>
      <c r="I56" s="152">
        <v>7881</v>
      </c>
      <c r="J56" s="152">
        <v>6196</v>
      </c>
      <c r="K56" s="152">
        <v>5804</v>
      </c>
      <c r="L56" s="152">
        <v>6866</v>
      </c>
      <c r="M56" s="152">
        <v>5692</v>
      </c>
    </row>
    <row r="57" spans="1:13" x14ac:dyDescent="0.25">
      <c r="A57" s="3"/>
      <c r="B57" s="77"/>
      <c r="C57" s="77"/>
      <c r="D57" s="77"/>
      <c r="M57" s="77"/>
    </row>
    <row r="58" spans="1:13" x14ac:dyDescent="0.25">
      <c r="A58" s="27" t="s">
        <v>1</v>
      </c>
      <c r="B58" s="77"/>
      <c r="C58" s="77"/>
      <c r="D58" s="77"/>
      <c r="M58" s="77"/>
    </row>
    <row r="59" spans="1:13" x14ac:dyDescent="0.25">
      <c r="A59" s="3" t="s">
        <v>44</v>
      </c>
      <c r="B59" s="154">
        <v>56</v>
      </c>
      <c r="C59" s="154">
        <v>49</v>
      </c>
      <c r="D59" s="154">
        <v>55</v>
      </c>
      <c r="E59" s="154">
        <v>39</v>
      </c>
      <c r="F59" s="154">
        <v>46</v>
      </c>
      <c r="G59" s="154">
        <v>59</v>
      </c>
      <c r="H59" s="154">
        <v>63</v>
      </c>
      <c r="I59" s="154">
        <v>72</v>
      </c>
      <c r="J59" s="154">
        <v>58</v>
      </c>
      <c r="K59" s="154">
        <v>46</v>
      </c>
      <c r="L59" s="154">
        <v>48</v>
      </c>
      <c r="M59" s="154">
        <v>60</v>
      </c>
    </row>
    <row r="60" spans="1:13" x14ac:dyDescent="0.25">
      <c r="A60" s="3" t="s">
        <v>45</v>
      </c>
      <c r="B60" s="154">
        <v>3124</v>
      </c>
      <c r="C60" s="154">
        <v>2198</v>
      </c>
      <c r="D60" s="154">
        <v>2762</v>
      </c>
      <c r="E60" s="154">
        <v>2046</v>
      </c>
      <c r="F60" s="154">
        <v>2055</v>
      </c>
      <c r="G60" s="154">
        <v>2790</v>
      </c>
      <c r="H60" s="154">
        <v>2469</v>
      </c>
      <c r="I60" s="154">
        <v>3603</v>
      </c>
      <c r="J60" s="154">
        <v>3579</v>
      </c>
      <c r="K60" s="154">
        <v>2661</v>
      </c>
      <c r="L60" s="154">
        <v>2309</v>
      </c>
      <c r="M60" s="154">
        <v>3026</v>
      </c>
    </row>
    <row r="61" spans="1:13" x14ac:dyDescent="0.25">
      <c r="A61" s="25" t="s">
        <v>46</v>
      </c>
      <c r="B61" s="154">
        <v>10</v>
      </c>
      <c r="C61" s="154">
        <v>9</v>
      </c>
      <c r="D61" s="154">
        <v>16</v>
      </c>
      <c r="E61" s="154">
        <v>7</v>
      </c>
      <c r="F61" s="154">
        <f>2.7+5.1</f>
        <v>7.8</v>
      </c>
      <c r="G61" s="154">
        <f>8.4+10.5</f>
        <v>18.899999999999999</v>
      </c>
      <c r="H61" s="154">
        <v>10</v>
      </c>
      <c r="I61" s="154">
        <v>16</v>
      </c>
      <c r="J61" s="154">
        <f>11.647+15.15</f>
        <v>26.797000000000001</v>
      </c>
      <c r="K61" s="154">
        <f>5+7</f>
        <v>12</v>
      </c>
      <c r="L61" s="154">
        <v>11</v>
      </c>
      <c r="M61" s="154">
        <v>24</v>
      </c>
    </row>
    <row r="62" spans="1:13" x14ac:dyDescent="0.25">
      <c r="A62" s="26" t="s">
        <v>49</v>
      </c>
      <c r="B62" s="152">
        <v>3190</v>
      </c>
      <c r="C62" s="152">
        <v>2255</v>
      </c>
      <c r="D62" s="152">
        <v>2833</v>
      </c>
      <c r="E62" s="152">
        <v>2092</v>
      </c>
      <c r="F62" s="152">
        <v>2108</v>
      </c>
      <c r="G62" s="152">
        <v>2869</v>
      </c>
      <c r="H62" s="152">
        <v>2542</v>
      </c>
      <c r="I62" s="152">
        <v>3691</v>
      </c>
      <c r="J62" s="152">
        <v>3664</v>
      </c>
      <c r="K62" s="152">
        <v>2719</v>
      </c>
      <c r="L62" s="152">
        <v>2367</v>
      </c>
      <c r="M62" s="152">
        <v>3110</v>
      </c>
    </row>
    <row r="63" spans="1:13" x14ac:dyDescent="0.25">
      <c r="A63" s="2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x14ac:dyDescent="0.25">
      <c r="A64" s="26" t="s">
        <v>50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3" x14ac:dyDescent="0.25">
      <c r="A65" s="3" t="s">
        <v>44</v>
      </c>
      <c r="B65" s="154">
        <v>13</v>
      </c>
      <c r="C65" s="154">
        <v>12</v>
      </c>
      <c r="D65" s="154">
        <v>12</v>
      </c>
      <c r="E65" s="154">
        <v>9</v>
      </c>
      <c r="F65" s="154">
        <v>9</v>
      </c>
      <c r="G65" s="154">
        <v>6</v>
      </c>
      <c r="H65" s="154">
        <v>4</v>
      </c>
      <c r="I65" s="154">
        <v>5</v>
      </c>
      <c r="J65" s="154">
        <v>6</v>
      </c>
      <c r="K65" s="154">
        <v>4</v>
      </c>
      <c r="L65" s="154">
        <v>7</v>
      </c>
      <c r="M65" s="154">
        <v>5</v>
      </c>
    </row>
    <row r="66" spans="1:13" x14ac:dyDescent="0.25">
      <c r="A66" s="3" t="s">
        <v>45</v>
      </c>
      <c r="B66" s="154">
        <v>1733</v>
      </c>
      <c r="C66" s="154">
        <v>2032</v>
      </c>
      <c r="D66" s="154">
        <v>1570</v>
      </c>
      <c r="E66" s="154">
        <v>1511</v>
      </c>
      <c r="F66" s="154">
        <v>1431</v>
      </c>
      <c r="G66" s="154">
        <v>1420</v>
      </c>
      <c r="H66" s="154">
        <v>1478</v>
      </c>
      <c r="I66" s="154">
        <v>1764</v>
      </c>
      <c r="J66" s="154">
        <v>1512</v>
      </c>
      <c r="K66" s="154">
        <v>1622</v>
      </c>
      <c r="L66" s="154">
        <v>1601</v>
      </c>
      <c r="M66" s="154">
        <v>1700</v>
      </c>
    </row>
    <row r="67" spans="1:13" x14ac:dyDescent="0.25">
      <c r="A67" s="25" t="s">
        <v>46</v>
      </c>
      <c r="B67" s="154">
        <v>450</v>
      </c>
      <c r="C67" s="154">
        <v>369</v>
      </c>
      <c r="D67" s="154">
        <v>277</v>
      </c>
      <c r="E67" s="154">
        <v>271</v>
      </c>
      <c r="F67" s="154">
        <f>288+16</f>
        <v>304</v>
      </c>
      <c r="G67" s="154">
        <v>286</v>
      </c>
      <c r="H67" s="154">
        <v>353</v>
      </c>
      <c r="I67" s="154">
        <v>349</v>
      </c>
      <c r="J67" s="154">
        <f>418.549+12.123</f>
        <v>430.67199999999997</v>
      </c>
      <c r="K67" s="154">
        <f>428+12</f>
        <v>440</v>
      </c>
      <c r="L67" s="154">
        <f>352+12</f>
        <v>364</v>
      </c>
      <c r="M67" s="154">
        <v>351</v>
      </c>
    </row>
    <row r="68" spans="1:13" x14ac:dyDescent="0.25">
      <c r="A68" s="27" t="s">
        <v>4</v>
      </c>
      <c r="B68" s="152">
        <v>2196</v>
      </c>
      <c r="C68" s="152">
        <f>SUM(C65:C67)</f>
        <v>2413</v>
      </c>
      <c r="D68" s="152">
        <v>1859</v>
      </c>
      <c r="E68" s="152">
        <v>1791</v>
      </c>
      <c r="F68" s="152">
        <v>1743</v>
      </c>
      <c r="G68" s="152">
        <v>1713</v>
      </c>
      <c r="H68" s="152">
        <v>1835</v>
      </c>
      <c r="I68" s="152">
        <v>2118</v>
      </c>
      <c r="J68" s="152">
        <v>1948</v>
      </c>
      <c r="K68" s="152">
        <v>2065</v>
      </c>
      <c r="L68" s="152">
        <v>1971</v>
      </c>
      <c r="M68" s="152">
        <v>2055</v>
      </c>
    </row>
    <row r="69" spans="1:13" x14ac:dyDescent="0.25">
      <c r="A69" s="2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27" t="s">
        <v>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x14ac:dyDescent="0.25">
      <c r="A71" s="3" t="s">
        <v>44</v>
      </c>
      <c r="B71" s="154">
        <v>6</v>
      </c>
      <c r="C71" s="154">
        <v>4</v>
      </c>
      <c r="D71" s="154">
        <v>5</v>
      </c>
      <c r="E71" s="154">
        <v>6</v>
      </c>
      <c r="F71" s="154">
        <v>4</v>
      </c>
      <c r="G71" s="154">
        <v>5</v>
      </c>
      <c r="H71" s="154">
        <v>2</v>
      </c>
      <c r="I71" s="154">
        <v>3</v>
      </c>
      <c r="J71" s="154">
        <v>2</v>
      </c>
      <c r="K71" s="154">
        <v>2</v>
      </c>
      <c r="L71" s="154">
        <v>1</v>
      </c>
      <c r="M71" s="154">
        <v>2</v>
      </c>
    </row>
    <row r="72" spans="1:13" x14ac:dyDescent="0.25">
      <c r="A72" s="3" t="s">
        <v>45</v>
      </c>
      <c r="B72" s="154">
        <v>983</v>
      </c>
      <c r="C72" s="154">
        <v>747</v>
      </c>
      <c r="D72" s="154">
        <v>1072</v>
      </c>
      <c r="E72" s="154">
        <v>828</v>
      </c>
      <c r="F72" s="154">
        <v>873</v>
      </c>
      <c r="G72" s="154">
        <v>972</v>
      </c>
      <c r="H72" s="154">
        <v>727</v>
      </c>
      <c r="I72" s="154">
        <v>881</v>
      </c>
      <c r="J72" s="154">
        <v>934</v>
      </c>
      <c r="K72" s="154">
        <v>728</v>
      </c>
      <c r="L72" s="154">
        <v>704</v>
      </c>
      <c r="M72" s="154">
        <v>873</v>
      </c>
    </row>
    <row r="73" spans="1:13" x14ac:dyDescent="0.25">
      <c r="A73" s="25" t="s">
        <v>46</v>
      </c>
      <c r="B73" s="154">
        <v>7</v>
      </c>
      <c r="C73" s="154">
        <v>5</v>
      </c>
      <c r="D73" s="154">
        <v>10</v>
      </c>
      <c r="E73" s="154">
        <v>4</v>
      </c>
      <c r="F73" s="154">
        <f>2.5+1</f>
        <v>3.5</v>
      </c>
      <c r="G73" s="154">
        <f>9.1+1.2</f>
        <v>10.299999999999999</v>
      </c>
      <c r="H73" s="154">
        <v>3</v>
      </c>
      <c r="I73" s="154">
        <v>6</v>
      </c>
      <c r="J73" s="154">
        <f>1.75+8.949</f>
        <v>10.699</v>
      </c>
      <c r="K73" s="154">
        <f>3+2</f>
        <v>5</v>
      </c>
      <c r="L73" s="154">
        <v>7</v>
      </c>
      <c r="M73" s="154">
        <v>9</v>
      </c>
    </row>
    <row r="74" spans="1:13" x14ac:dyDescent="0.25">
      <c r="A74" s="26" t="s">
        <v>51</v>
      </c>
      <c r="B74" s="152">
        <v>996</v>
      </c>
      <c r="C74" s="152">
        <v>755</v>
      </c>
      <c r="D74" s="152">
        <v>1087</v>
      </c>
      <c r="E74" s="152">
        <v>838</v>
      </c>
      <c r="F74" s="152">
        <v>880</v>
      </c>
      <c r="G74" s="152">
        <f>SUM(G71:G73)</f>
        <v>987.3</v>
      </c>
      <c r="H74" s="152">
        <v>733</v>
      </c>
      <c r="I74" s="152">
        <v>890</v>
      </c>
      <c r="J74" s="152">
        <v>947</v>
      </c>
      <c r="K74" s="152">
        <v>735</v>
      </c>
      <c r="L74" s="152">
        <v>713</v>
      </c>
      <c r="M74" s="152">
        <v>884</v>
      </c>
    </row>
    <row r="75" spans="1:13" x14ac:dyDescent="0.25">
      <c r="A75" s="26"/>
      <c r="B75" s="77"/>
      <c r="C75" s="77"/>
      <c r="D75" s="77"/>
      <c r="E75" s="168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6" t="s">
        <v>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54">
        <v>134</v>
      </c>
      <c r="C77" s="154">
        <v>112</v>
      </c>
      <c r="D77" s="154">
        <v>113</v>
      </c>
      <c r="E77" s="154">
        <v>105</v>
      </c>
      <c r="F77" s="154">
        <v>116</v>
      </c>
      <c r="G77" s="154">
        <v>170</v>
      </c>
      <c r="H77" s="154">
        <v>149</v>
      </c>
      <c r="I77" s="154">
        <v>104</v>
      </c>
      <c r="J77" s="154">
        <v>86</v>
      </c>
      <c r="K77" s="154">
        <v>84</v>
      </c>
      <c r="L77" s="154">
        <v>76</v>
      </c>
      <c r="M77" s="154">
        <v>64</v>
      </c>
    </row>
    <row r="78" spans="1:13" x14ac:dyDescent="0.25">
      <c r="A78" s="3" t="s">
        <v>45</v>
      </c>
      <c r="B78" s="154">
        <v>984</v>
      </c>
      <c r="C78" s="154">
        <v>1198</v>
      </c>
      <c r="D78" s="154">
        <v>953</v>
      </c>
      <c r="E78" s="154">
        <v>1138</v>
      </c>
      <c r="F78" s="154">
        <v>1023</v>
      </c>
      <c r="G78" s="154">
        <v>1523</v>
      </c>
      <c r="H78" s="154">
        <v>1238</v>
      </c>
      <c r="I78" s="154">
        <v>1184</v>
      </c>
      <c r="J78" s="154">
        <v>948</v>
      </c>
      <c r="K78" s="154">
        <v>1083</v>
      </c>
      <c r="L78" s="154">
        <v>1261</v>
      </c>
      <c r="M78" s="154">
        <v>941</v>
      </c>
    </row>
    <row r="79" spans="1:13" x14ac:dyDescent="0.25">
      <c r="A79" s="25" t="s">
        <v>46</v>
      </c>
      <c r="B79" s="154">
        <v>27</v>
      </c>
      <c r="C79" s="154">
        <v>42</v>
      </c>
      <c r="D79" s="154">
        <v>30</v>
      </c>
      <c r="E79" s="154">
        <v>36</v>
      </c>
      <c r="F79" s="154">
        <v>24</v>
      </c>
      <c r="G79" s="154">
        <f>46.2+0.4</f>
        <v>46.6</v>
      </c>
      <c r="H79" s="154">
        <v>27</v>
      </c>
      <c r="I79" s="154">
        <v>31</v>
      </c>
      <c r="J79" s="154">
        <f>0.458+25.381</f>
        <v>25.838999999999999</v>
      </c>
      <c r="K79" s="154">
        <f>0.535+38</f>
        <v>38.534999999999997</v>
      </c>
      <c r="L79" s="154">
        <v>39</v>
      </c>
      <c r="M79" s="154">
        <v>27</v>
      </c>
    </row>
    <row r="80" spans="1:13" x14ac:dyDescent="0.25">
      <c r="A80" s="26" t="s">
        <v>670</v>
      </c>
      <c r="B80" s="152">
        <v>1144</v>
      </c>
      <c r="C80" s="152">
        <v>1352</v>
      </c>
      <c r="D80" s="152">
        <v>1096</v>
      </c>
      <c r="E80" s="152">
        <v>1279</v>
      </c>
      <c r="F80" s="152">
        <v>1162</v>
      </c>
      <c r="G80" s="152">
        <v>1739</v>
      </c>
      <c r="H80" s="152">
        <v>1414</v>
      </c>
      <c r="I80" s="152">
        <v>1319</v>
      </c>
      <c r="J80" s="152">
        <v>1060</v>
      </c>
      <c r="K80" s="152">
        <v>1206</v>
      </c>
      <c r="L80" s="152">
        <v>1376</v>
      </c>
      <c r="M80" s="152">
        <v>1033</v>
      </c>
    </row>
    <row r="81" spans="1:13" x14ac:dyDescent="0.25">
      <c r="A81" s="26"/>
      <c r="B81" s="77"/>
      <c r="C81" s="77"/>
      <c r="D81" s="220"/>
      <c r="E81" s="77"/>
      <c r="F81" s="77"/>
      <c r="G81" s="77"/>
      <c r="H81" s="77"/>
      <c r="I81" s="77"/>
      <c r="J81" s="77"/>
      <c r="K81" s="77"/>
      <c r="L81" s="77"/>
      <c r="M81" s="77"/>
    </row>
    <row r="82" spans="1:13" x14ac:dyDescent="0.25">
      <c r="A82" s="26" t="s">
        <v>52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3" t="s">
        <v>44</v>
      </c>
      <c r="B83" s="154">
        <v>10</v>
      </c>
      <c r="C83" s="154">
        <v>9</v>
      </c>
      <c r="D83" s="154">
        <v>10</v>
      </c>
      <c r="E83" s="154">
        <v>10</v>
      </c>
      <c r="F83" s="154">
        <v>9</v>
      </c>
      <c r="G83" s="154">
        <v>10</v>
      </c>
      <c r="H83" s="154">
        <v>7</v>
      </c>
      <c r="I83" s="154">
        <v>5</v>
      </c>
      <c r="J83" s="154">
        <v>4</v>
      </c>
      <c r="K83" s="154">
        <v>6</v>
      </c>
      <c r="L83" s="154">
        <v>4</v>
      </c>
      <c r="M83" s="154">
        <v>4</v>
      </c>
    </row>
    <row r="84" spans="1:13" x14ac:dyDescent="0.25">
      <c r="A84" s="3" t="s">
        <v>45</v>
      </c>
      <c r="B84" s="154">
        <v>374</v>
      </c>
      <c r="C84" s="154">
        <v>302</v>
      </c>
      <c r="D84" s="154">
        <v>333</v>
      </c>
      <c r="E84" s="154">
        <v>298</v>
      </c>
      <c r="F84" s="154">
        <v>310</v>
      </c>
      <c r="G84" s="154">
        <v>303</v>
      </c>
      <c r="H84" s="154">
        <v>353</v>
      </c>
      <c r="I84" s="154">
        <v>358</v>
      </c>
      <c r="J84" s="154">
        <v>273</v>
      </c>
      <c r="K84" s="154">
        <v>278</v>
      </c>
      <c r="L84" s="154">
        <v>391</v>
      </c>
      <c r="M84" s="154">
        <v>246</v>
      </c>
    </row>
    <row r="85" spans="1:13" x14ac:dyDescent="0.25">
      <c r="A85" s="25" t="s">
        <v>46</v>
      </c>
      <c r="B85" s="154">
        <v>26</v>
      </c>
      <c r="C85" s="154">
        <v>18</v>
      </c>
      <c r="D85" s="154">
        <v>23</v>
      </c>
      <c r="E85" s="154">
        <v>17</v>
      </c>
      <c r="F85" s="154">
        <f>12.1+5.4</f>
        <v>17.5</v>
      </c>
      <c r="G85" s="154">
        <f>14.6+5.8</f>
        <v>20.399999999999999</v>
      </c>
      <c r="H85" s="154">
        <v>22</v>
      </c>
      <c r="I85" s="154">
        <v>18</v>
      </c>
      <c r="J85" s="154">
        <f>11.463+6.06</f>
        <v>17.523</v>
      </c>
      <c r="K85" s="154">
        <f>12+8</f>
        <v>20</v>
      </c>
      <c r="L85" s="154">
        <v>24</v>
      </c>
      <c r="M85" s="154">
        <v>15</v>
      </c>
    </row>
    <row r="86" spans="1:13" x14ac:dyDescent="0.25">
      <c r="A86" s="27" t="s">
        <v>5</v>
      </c>
      <c r="B86" s="152">
        <v>410</v>
      </c>
      <c r="C86" s="152">
        <v>329</v>
      </c>
      <c r="D86" s="152">
        <v>365</v>
      </c>
      <c r="E86" s="152">
        <v>324</v>
      </c>
      <c r="F86" s="152">
        <v>337</v>
      </c>
      <c r="G86" s="152">
        <v>333</v>
      </c>
      <c r="H86" s="152">
        <v>381</v>
      </c>
      <c r="I86" s="152">
        <v>381</v>
      </c>
      <c r="J86" s="152">
        <v>295</v>
      </c>
      <c r="K86" s="152">
        <v>304</v>
      </c>
      <c r="L86" s="152">
        <v>419</v>
      </c>
      <c r="M86" s="152">
        <v>264</v>
      </c>
    </row>
    <row r="87" spans="1:13" ht="15.75" thickBot="1" x14ac:dyDescent="0.3">
      <c r="A87" s="3"/>
    </row>
    <row r="88" spans="1:13" ht="15.75" thickBot="1" x14ac:dyDescent="0.3">
      <c r="A88" s="26" t="s">
        <v>53</v>
      </c>
      <c r="B88" s="184">
        <v>42005</v>
      </c>
      <c r="C88" s="182">
        <v>42036</v>
      </c>
      <c r="D88" s="182">
        <v>42064</v>
      </c>
      <c r="E88" s="182">
        <v>42095</v>
      </c>
      <c r="F88" s="182">
        <v>42125</v>
      </c>
      <c r="G88" s="182">
        <v>42156</v>
      </c>
      <c r="H88" s="182">
        <v>42186</v>
      </c>
      <c r="I88" s="182">
        <v>42217</v>
      </c>
      <c r="J88" s="182">
        <v>42248</v>
      </c>
      <c r="K88" s="182">
        <v>42278</v>
      </c>
      <c r="L88" s="182">
        <v>42309</v>
      </c>
      <c r="M88" s="183">
        <v>42339</v>
      </c>
    </row>
    <row r="89" spans="1:13" x14ac:dyDescent="0.25">
      <c r="A89" s="3" t="s">
        <v>44</v>
      </c>
      <c r="B89" s="154">
        <v>1323</v>
      </c>
      <c r="C89" s="154">
        <v>1436</v>
      </c>
      <c r="D89" s="154">
        <v>1136</v>
      </c>
      <c r="E89" s="157">
        <v>956</v>
      </c>
      <c r="F89" s="154">
        <v>1134</v>
      </c>
      <c r="G89" s="154">
        <v>1236</v>
      </c>
      <c r="H89" s="157">
        <v>1164</v>
      </c>
      <c r="I89" s="157">
        <v>1111</v>
      </c>
      <c r="J89" s="157">
        <v>1054</v>
      </c>
      <c r="K89" s="157">
        <v>1068</v>
      </c>
      <c r="L89" s="157">
        <v>1041</v>
      </c>
      <c r="M89" s="154">
        <v>1054</v>
      </c>
    </row>
    <row r="90" spans="1:13" x14ac:dyDescent="0.25">
      <c r="A90" s="3" t="s">
        <v>45</v>
      </c>
      <c r="B90" s="154">
        <v>13545</v>
      </c>
      <c r="C90" s="154">
        <v>13690</v>
      </c>
      <c r="D90" s="154">
        <v>12004</v>
      </c>
      <c r="E90" s="154">
        <v>10007</v>
      </c>
      <c r="F90" s="154">
        <v>12383</v>
      </c>
      <c r="G90" s="154">
        <v>12787</v>
      </c>
      <c r="H90" s="154">
        <v>11117</v>
      </c>
      <c r="I90" s="154">
        <v>14519</v>
      </c>
      <c r="J90" s="154">
        <v>12296</v>
      </c>
      <c r="K90" s="154">
        <v>11019</v>
      </c>
      <c r="L90" s="154">
        <v>11980</v>
      </c>
      <c r="M90" s="154">
        <v>11312</v>
      </c>
    </row>
    <row r="91" spans="1:13" x14ac:dyDescent="0.25">
      <c r="A91" s="25" t="s">
        <v>46</v>
      </c>
      <c r="B91" s="154">
        <v>754</v>
      </c>
      <c r="C91" s="154">
        <v>684</v>
      </c>
      <c r="D91" s="154">
        <v>567</v>
      </c>
      <c r="E91" s="154">
        <v>487</v>
      </c>
      <c r="F91" s="154">
        <v>549</v>
      </c>
      <c r="G91" s="154">
        <f>309+258</f>
        <v>567</v>
      </c>
      <c r="H91" s="154">
        <v>554</v>
      </c>
      <c r="I91" s="154">
        <v>650</v>
      </c>
      <c r="J91" s="154">
        <v>760</v>
      </c>
      <c r="K91" s="154">
        <v>746</v>
      </c>
      <c r="L91" s="154">
        <v>692</v>
      </c>
      <c r="M91" s="154">
        <v>672</v>
      </c>
    </row>
    <row r="92" spans="1:13" x14ac:dyDescent="0.25">
      <c r="A92" s="26" t="s">
        <v>13</v>
      </c>
      <c r="B92" s="152">
        <v>15622</v>
      </c>
      <c r="C92" s="152">
        <v>15810</v>
      </c>
      <c r="D92" s="152">
        <v>13706</v>
      </c>
      <c r="E92" s="152">
        <v>11450</v>
      </c>
      <c r="F92" s="152">
        <v>14065</v>
      </c>
      <c r="G92" s="152">
        <v>14590</v>
      </c>
      <c r="H92" s="152">
        <v>12835</v>
      </c>
      <c r="I92" s="152">
        <v>16280</v>
      </c>
      <c r="J92" s="152">
        <v>14110</v>
      </c>
      <c r="K92" s="152">
        <v>12832</v>
      </c>
      <c r="L92" s="152">
        <v>13712</v>
      </c>
      <c r="M92" s="152">
        <v>13039</v>
      </c>
    </row>
    <row r="93" spans="1:13" ht="9.75" customHeight="1" x14ac:dyDescent="0.25"/>
    <row r="94" spans="1:13" ht="30" customHeight="1" x14ac:dyDescent="0.25">
      <c r="A94" s="304" t="s">
        <v>919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</row>
    <row r="95" spans="1:13" ht="30" customHeight="1" x14ac:dyDescent="0.25"/>
    <row r="96" spans="1:13" ht="5.25" customHeight="1" x14ac:dyDescent="0.25"/>
    <row r="97" spans="1:13" ht="15" customHeight="1" x14ac:dyDescent="0.25">
      <c r="A97" s="179">
        <v>2014</v>
      </c>
      <c r="B97" s="310" t="s">
        <v>671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</row>
    <row r="98" spans="1:13" ht="15" customHeight="1" thickBot="1" x14ac:dyDescent="0.3">
      <c r="A98" s="3"/>
    </row>
    <row r="99" spans="1:13" ht="15" customHeight="1" thickBot="1" x14ac:dyDescent="0.3">
      <c r="A99" s="26" t="s">
        <v>0</v>
      </c>
      <c r="B99" s="184">
        <v>41640</v>
      </c>
      <c r="C99" s="182">
        <v>41681</v>
      </c>
      <c r="D99" s="182">
        <v>41709</v>
      </c>
      <c r="E99" s="182">
        <v>41740</v>
      </c>
      <c r="F99" s="182">
        <v>41770</v>
      </c>
      <c r="G99" s="182">
        <v>41801</v>
      </c>
      <c r="H99" s="182">
        <v>41821</v>
      </c>
      <c r="I99" s="182">
        <v>41862</v>
      </c>
      <c r="J99" s="182">
        <v>41893</v>
      </c>
      <c r="K99" s="182">
        <v>41923</v>
      </c>
      <c r="L99" s="182">
        <v>41954</v>
      </c>
      <c r="M99" s="183">
        <v>41984</v>
      </c>
    </row>
    <row r="100" spans="1:13" ht="15" customHeight="1" x14ac:dyDescent="0.25">
      <c r="A100" s="3" t="s">
        <v>44</v>
      </c>
      <c r="B100" s="154">
        <v>911</v>
      </c>
      <c r="C100" s="154">
        <v>997</v>
      </c>
      <c r="D100" s="154">
        <v>964</v>
      </c>
      <c r="E100" s="154">
        <v>810</v>
      </c>
      <c r="F100" s="154">
        <v>977</v>
      </c>
      <c r="G100" s="154">
        <v>871</v>
      </c>
      <c r="H100" s="154">
        <v>831</v>
      </c>
      <c r="I100" s="154">
        <v>939</v>
      </c>
      <c r="J100" s="154">
        <v>1204</v>
      </c>
      <c r="K100" s="154">
        <v>1211</v>
      </c>
      <c r="L100" s="154">
        <v>779</v>
      </c>
      <c r="M100" s="154">
        <v>933</v>
      </c>
    </row>
    <row r="101" spans="1:13" ht="15" customHeight="1" x14ac:dyDescent="0.25">
      <c r="A101" s="3" t="s">
        <v>45</v>
      </c>
      <c r="B101" s="154">
        <v>5143</v>
      </c>
      <c r="C101" s="154">
        <v>5669</v>
      </c>
      <c r="D101" s="154">
        <v>5744</v>
      </c>
      <c r="E101" s="154">
        <v>4926</v>
      </c>
      <c r="F101" s="154">
        <v>6365</v>
      </c>
      <c r="G101" s="154">
        <v>5322</v>
      </c>
      <c r="H101" s="154">
        <v>5160</v>
      </c>
      <c r="I101" s="154">
        <v>6146</v>
      </c>
      <c r="J101" s="154">
        <v>6462</v>
      </c>
      <c r="K101" s="154">
        <v>7652</v>
      </c>
      <c r="L101" s="154">
        <v>5322</v>
      </c>
      <c r="M101" s="154">
        <v>5484</v>
      </c>
    </row>
    <row r="102" spans="1:13" ht="15" customHeight="1" x14ac:dyDescent="0.25">
      <c r="A102" s="25" t="s">
        <v>46</v>
      </c>
      <c r="B102" s="154">
        <v>249</v>
      </c>
      <c r="C102" s="154">
        <v>179</v>
      </c>
      <c r="D102" s="154">
        <v>328</v>
      </c>
      <c r="E102" s="154">
        <v>240</v>
      </c>
      <c r="F102" s="154">
        <v>252</v>
      </c>
      <c r="G102" s="154">
        <v>241</v>
      </c>
      <c r="H102" s="154">
        <v>227</v>
      </c>
      <c r="I102" s="154">
        <v>211</v>
      </c>
      <c r="J102" s="154">
        <v>408</v>
      </c>
      <c r="K102" s="154">
        <v>337</v>
      </c>
      <c r="L102" s="154">
        <v>170</v>
      </c>
      <c r="M102" s="154">
        <v>205</v>
      </c>
    </row>
    <row r="103" spans="1:13" ht="15" customHeight="1" x14ac:dyDescent="0.25">
      <c r="A103" s="25" t="s">
        <v>47</v>
      </c>
      <c r="B103" s="90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219">
        <v>3</v>
      </c>
    </row>
    <row r="104" spans="1:13" ht="15" customHeight="1" x14ac:dyDescent="0.25">
      <c r="A104" s="26" t="s">
        <v>48</v>
      </c>
      <c r="B104" s="152">
        <v>6303</v>
      </c>
      <c r="C104" s="152">
        <v>6846</v>
      </c>
      <c r="D104" s="152">
        <v>7036</v>
      </c>
      <c r="E104" s="152">
        <v>5976</v>
      </c>
      <c r="F104" s="152">
        <v>7594</v>
      </c>
      <c r="G104" s="152">
        <v>6434</v>
      </c>
      <c r="H104" s="152">
        <v>6219</v>
      </c>
      <c r="I104" s="152">
        <v>7297</v>
      </c>
      <c r="J104" s="152">
        <v>8074</v>
      </c>
      <c r="K104" s="152">
        <v>9199</v>
      </c>
      <c r="L104" s="152">
        <v>6271</v>
      </c>
      <c r="M104" s="152">
        <v>6624</v>
      </c>
    </row>
    <row r="105" spans="1:13" ht="15" customHeight="1" x14ac:dyDescent="0.25">
      <c r="A105" s="3"/>
      <c r="B105" s="77"/>
      <c r="C105" s="77"/>
      <c r="D105" s="77"/>
      <c r="M105" s="77"/>
    </row>
    <row r="106" spans="1:13" ht="15" customHeight="1" x14ac:dyDescent="0.25">
      <c r="A106" s="27" t="s">
        <v>1</v>
      </c>
      <c r="B106" s="77"/>
      <c r="C106" s="77"/>
      <c r="D106" s="77"/>
      <c r="M106" s="77"/>
    </row>
    <row r="107" spans="1:13" ht="15" customHeight="1" x14ac:dyDescent="0.25">
      <c r="A107" s="3" t="s">
        <v>44</v>
      </c>
      <c r="B107" s="154">
        <v>41</v>
      </c>
      <c r="C107" s="154">
        <v>51</v>
      </c>
      <c r="D107" s="154">
        <v>58</v>
      </c>
      <c r="E107" s="154">
        <v>44</v>
      </c>
      <c r="F107" s="154">
        <v>41</v>
      </c>
      <c r="G107" s="154">
        <v>60</v>
      </c>
      <c r="H107" s="154">
        <v>50</v>
      </c>
      <c r="I107" s="154">
        <v>48</v>
      </c>
      <c r="J107" s="154">
        <v>60</v>
      </c>
      <c r="K107" s="154">
        <v>84</v>
      </c>
      <c r="L107" s="154">
        <v>52</v>
      </c>
      <c r="M107" s="154">
        <v>70</v>
      </c>
    </row>
    <row r="108" spans="1:13" ht="15" customHeight="1" x14ac:dyDescent="0.25">
      <c r="A108" s="3" t="s">
        <v>45</v>
      </c>
      <c r="B108" s="154">
        <v>2555</v>
      </c>
      <c r="C108" s="154">
        <v>2769</v>
      </c>
      <c r="D108" s="154">
        <v>3161</v>
      </c>
      <c r="E108" s="154">
        <v>2701</v>
      </c>
      <c r="F108" s="154">
        <v>2123</v>
      </c>
      <c r="G108" s="154">
        <v>2407</v>
      </c>
      <c r="H108" s="154">
        <v>2356</v>
      </c>
      <c r="I108" s="154">
        <v>2233</v>
      </c>
      <c r="J108" s="154">
        <v>3001</v>
      </c>
      <c r="K108" s="154">
        <v>3941</v>
      </c>
      <c r="L108" s="154">
        <v>1983</v>
      </c>
      <c r="M108" s="154">
        <v>2993</v>
      </c>
    </row>
    <row r="109" spans="1:13" ht="15" customHeight="1" x14ac:dyDescent="0.25">
      <c r="A109" s="25" t="s">
        <v>46</v>
      </c>
      <c r="B109" s="154">
        <v>13</v>
      </c>
      <c r="C109" s="154">
        <v>7</v>
      </c>
      <c r="D109" s="154">
        <v>6</v>
      </c>
      <c r="E109" s="154">
        <v>4</v>
      </c>
      <c r="F109" s="154">
        <v>4</v>
      </c>
      <c r="G109" s="154">
        <v>8</v>
      </c>
      <c r="H109" s="154">
        <v>4</v>
      </c>
      <c r="I109" s="154">
        <v>4</v>
      </c>
      <c r="J109" s="154">
        <v>7</v>
      </c>
      <c r="K109" s="154">
        <v>7</v>
      </c>
      <c r="L109" s="154">
        <v>5</v>
      </c>
      <c r="M109" s="154">
        <v>9</v>
      </c>
    </row>
    <row r="110" spans="1:13" ht="15" customHeight="1" x14ac:dyDescent="0.25">
      <c r="A110" s="25" t="s">
        <v>47</v>
      </c>
      <c r="B110" s="90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154">
        <v>2</v>
      </c>
      <c r="K110" s="154">
        <v>3</v>
      </c>
      <c r="L110" s="154">
        <v>2</v>
      </c>
      <c r="M110" s="154">
        <v>4</v>
      </c>
    </row>
    <row r="111" spans="1:13" ht="15" customHeight="1" x14ac:dyDescent="0.25">
      <c r="A111" s="26" t="s">
        <v>49</v>
      </c>
      <c r="B111" s="152">
        <v>2610</v>
      </c>
      <c r="C111" s="152">
        <v>2829</v>
      </c>
      <c r="D111" s="152">
        <v>3226</v>
      </c>
      <c r="E111" s="152">
        <v>2750</v>
      </c>
      <c r="F111" s="152">
        <f>SUM(F107:F110)</f>
        <v>2168</v>
      </c>
      <c r="G111" s="152">
        <v>2476</v>
      </c>
      <c r="H111" s="152">
        <v>2411</v>
      </c>
      <c r="I111" s="152">
        <v>2287</v>
      </c>
      <c r="J111" s="152">
        <f>SUM(J107:J110)</f>
        <v>3070</v>
      </c>
      <c r="K111" s="152">
        <v>4035</v>
      </c>
      <c r="L111" s="152">
        <v>2042</v>
      </c>
      <c r="M111" s="152">
        <v>3076</v>
      </c>
    </row>
    <row r="112" spans="1:13" ht="15" customHeight="1" x14ac:dyDescent="0.25">
      <c r="A112" s="2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ht="15" customHeight="1" x14ac:dyDescent="0.25">
      <c r="A113" s="26" t="s">
        <v>50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5" customHeight="1" x14ac:dyDescent="0.25">
      <c r="A114" s="3" t="s">
        <v>44</v>
      </c>
      <c r="B114" s="154">
        <v>27</v>
      </c>
      <c r="C114" s="154">
        <v>35</v>
      </c>
      <c r="D114" s="154">
        <v>24</v>
      </c>
      <c r="E114" s="154">
        <v>24</v>
      </c>
      <c r="F114" s="154">
        <v>23</v>
      </c>
      <c r="G114" s="154">
        <v>18</v>
      </c>
      <c r="H114" s="154">
        <v>20</v>
      </c>
      <c r="I114" s="154">
        <v>18</v>
      </c>
      <c r="J114" s="154">
        <v>15</v>
      </c>
      <c r="K114" s="154">
        <v>23</v>
      </c>
      <c r="L114" s="154">
        <v>21</v>
      </c>
      <c r="M114" s="154">
        <v>19</v>
      </c>
    </row>
    <row r="115" spans="1:13" ht="15" customHeight="1" x14ac:dyDescent="0.25">
      <c r="A115" s="3" t="s">
        <v>45</v>
      </c>
      <c r="B115" s="154">
        <v>1315</v>
      </c>
      <c r="C115" s="154">
        <v>1302</v>
      </c>
      <c r="D115" s="154">
        <v>1102</v>
      </c>
      <c r="E115" s="154">
        <v>1130</v>
      </c>
      <c r="F115" s="154">
        <v>1062</v>
      </c>
      <c r="G115" s="154">
        <v>1150</v>
      </c>
      <c r="H115" s="154">
        <v>1230</v>
      </c>
      <c r="I115" s="154">
        <v>1160</v>
      </c>
      <c r="J115" s="154">
        <v>1305</v>
      </c>
      <c r="K115" s="154">
        <v>1428</v>
      </c>
      <c r="L115" s="154">
        <v>1541</v>
      </c>
      <c r="M115" s="154">
        <v>1382</v>
      </c>
    </row>
    <row r="116" spans="1:13" ht="15" customHeight="1" x14ac:dyDescent="0.25">
      <c r="A116" s="25" t="s">
        <v>46</v>
      </c>
      <c r="B116" s="154">
        <v>28</v>
      </c>
      <c r="C116" s="154">
        <v>27</v>
      </c>
      <c r="D116" s="154">
        <v>23</v>
      </c>
      <c r="E116" s="154">
        <v>21</v>
      </c>
      <c r="F116" s="154">
        <v>21</v>
      </c>
      <c r="G116" s="154">
        <v>21</v>
      </c>
      <c r="H116" s="154">
        <v>20</v>
      </c>
      <c r="I116" s="154">
        <v>16</v>
      </c>
      <c r="J116" s="154">
        <v>17</v>
      </c>
      <c r="K116" s="154">
        <v>20</v>
      </c>
      <c r="L116" s="154">
        <v>19</v>
      </c>
      <c r="M116" s="154">
        <v>22</v>
      </c>
    </row>
    <row r="117" spans="1:13" ht="15" customHeight="1" x14ac:dyDescent="0.25">
      <c r="A117" s="25" t="s">
        <v>47</v>
      </c>
      <c r="B117" s="205">
        <v>479</v>
      </c>
      <c r="C117" s="205">
        <v>462</v>
      </c>
      <c r="D117" s="205">
        <v>303</v>
      </c>
      <c r="E117" s="205">
        <v>276</v>
      </c>
      <c r="F117" s="205">
        <v>301</v>
      </c>
      <c r="G117" s="205">
        <v>322</v>
      </c>
      <c r="H117" s="205">
        <v>366</v>
      </c>
      <c r="I117" s="205">
        <v>254</v>
      </c>
      <c r="J117" s="205">
        <v>260</v>
      </c>
      <c r="K117" s="205">
        <v>294</v>
      </c>
      <c r="L117" s="205">
        <v>342</v>
      </c>
      <c r="M117" s="205">
        <v>297</v>
      </c>
    </row>
    <row r="118" spans="1:13" ht="15" customHeight="1" x14ac:dyDescent="0.25">
      <c r="A118" s="27" t="s">
        <v>4</v>
      </c>
      <c r="B118" s="152">
        <f>SUM(B114:B117)</f>
        <v>1849</v>
      </c>
      <c r="C118" s="152">
        <v>1825</v>
      </c>
      <c r="D118" s="152">
        <v>1452</v>
      </c>
      <c r="E118" s="152">
        <v>1452</v>
      </c>
      <c r="F118" s="152">
        <v>1407</v>
      </c>
      <c r="G118" s="152">
        <v>1512</v>
      </c>
      <c r="H118" s="152">
        <v>1636</v>
      </c>
      <c r="I118" s="152">
        <v>1449</v>
      </c>
      <c r="J118" s="152">
        <v>1597</v>
      </c>
      <c r="K118" s="152">
        <v>1766</v>
      </c>
      <c r="L118" s="152">
        <v>1923</v>
      </c>
      <c r="M118" s="152">
        <v>1719</v>
      </c>
    </row>
    <row r="119" spans="1:13" ht="15" customHeight="1" x14ac:dyDescent="0.25">
      <c r="A119" s="2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ht="15" customHeight="1" x14ac:dyDescent="0.25">
      <c r="A120" s="27" t="s">
        <v>2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5" customHeight="1" x14ac:dyDescent="0.25">
      <c r="A121" s="3" t="s">
        <v>44</v>
      </c>
      <c r="B121" s="154">
        <v>8</v>
      </c>
      <c r="C121" s="154">
        <v>11</v>
      </c>
      <c r="D121" s="154">
        <v>8</v>
      </c>
      <c r="E121" s="154">
        <v>5</v>
      </c>
      <c r="F121" s="154">
        <v>8</v>
      </c>
      <c r="G121" s="154">
        <v>7</v>
      </c>
      <c r="H121" s="154">
        <v>6</v>
      </c>
      <c r="I121" s="154">
        <v>7</v>
      </c>
      <c r="J121" s="154">
        <v>11</v>
      </c>
      <c r="K121" s="154">
        <v>6</v>
      </c>
      <c r="L121" s="154">
        <v>7</v>
      </c>
      <c r="M121" s="154">
        <v>7</v>
      </c>
    </row>
    <row r="122" spans="1:13" ht="15" customHeight="1" x14ac:dyDescent="0.25">
      <c r="A122" s="3" t="s">
        <v>45</v>
      </c>
      <c r="B122" s="154">
        <v>800</v>
      </c>
      <c r="C122" s="154">
        <v>745</v>
      </c>
      <c r="D122" s="154">
        <v>803</v>
      </c>
      <c r="E122" s="154">
        <v>544</v>
      </c>
      <c r="F122" s="154">
        <v>568</v>
      </c>
      <c r="G122" s="154">
        <v>722</v>
      </c>
      <c r="H122" s="154">
        <v>565</v>
      </c>
      <c r="I122" s="154">
        <v>653</v>
      </c>
      <c r="J122" s="154">
        <v>1117</v>
      </c>
      <c r="K122" s="154">
        <v>971</v>
      </c>
      <c r="L122" s="154">
        <v>915</v>
      </c>
      <c r="M122" s="154">
        <v>930</v>
      </c>
    </row>
    <row r="123" spans="1:13" ht="15" customHeight="1" x14ac:dyDescent="0.25">
      <c r="A123" s="25" t="s">
        <v>46</v>
      </c>
      <c r="B123" s="154">
        <v>14</v>
      </c>
      <c r="C123" s="154">
        <v>13</v>
      </c>
      <c r="D123" s="154">
        <v>44</v>
      </c>
      <c r="E123" s="154">
        <v>9</v>
      </c>
      <c r="F123" s="154">
        <v>13</v>
      </c>
      <c r="G123" s="154">
        <v>36</v>
      </c>
      <c r="H123" s="154">
        <v>12</v>
      </c>
      <c r="I123" s="154">
        <v>6</v>
      </c>
      <c r="J123" s="154">
        <v>21</v>
      </c>
      <c r="K123" s="154">
        <v>9</v>
      </c>
      <c r="L123" s="154">
        <v>8</v>
      </c>
      <c r="M123" s="154">
        <v>20</v>
      </c>
    </row>
    <row r="124" spans="1:13" ht="15" customHeight="1" x14ac:dyDescent="0.25">
      <c r="A124" s="25" t="s">
        <v>47</v>
      </c>
      <c r="B124" s="90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v>0</v>
      </c>
      <c r="H124" s="205">
        <v>0</v>
      </c>
      <c r="I124" s="205">
        <v>2</v>
      </c>
      <c r="J124" s="205">
        <v>1</v>
      </c>
      <c r="K124" s="205">
        <v>0</v>
      </c>
      <c r="L124" s="205">
        <v>0</v>
      </c>
      <c r="M124" s="205">
        <v>0</v>
      </c>
    </row>
    <row r="125" spans="1:13" ht="15" customHeight="1" x14ac:dyDescent="0.25">
      <c r="A125" s="26" t="s">
        <v>51</v>
      </c>
      <c r="B125" s="152">
        <v>822</v>
      </c>
      <c r="C125" s="152">
        <v>769</v>
      </c>
      <c r="D125" s="152">
        <v>855</v>
      </c>
      <c r="E125" s="152">
        <v>559</v>
      </c>
      <c r="F125" s="152">
        <v>589</v>
      </c>
      <c r="G125" s="152">
        <v>765</v>
      </c>
      <c r="H125" s="152">
        <v>583</v>
      </c>
      <c r="I125" s="152">
        <v>669</v>
      </c>
      <c r="J125" s="152">
        <v>1150</v>
      </c>
      <c r="K125" s="152">
        <v>986</v>
      </c>
      <c r="L125" s="152">
        <v>929</v>
      </c>
      <c r="M125" s="152">
        <v>957</v>
      </c>
    </row>
    <row r="126" spans="1:13" ht="15" customHeight="1" x14ac:dyDescent="0.25">
      <c r="A126" s="26"/>
      <c r="B126" s="77"/>
      <c r="C126" s="77"/>
      <c r="D126" s="77"/>
      <c r="E126" s="168"/>
      <c r="F126" s="77"/>
      <c r="G126" s="77"/>
      <c r="H126" s="77"/>
      <c r="I126" s="77"/>
      <c r="J126" s="77"/>
      <c r="K126" s="77"/>
      <c r="L126" s="77"/>
      <c r="M126" s="77"/>
    </row>
    <row r="127" spans="1:13" ht="15" customHeight="1" x14ac:dyDescent="0.25">
      <c r="A127" s="26" t="s">
        <v>3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</row>
    <row r="128" spans="1:13" ht="15" customHeight="1" x14ac:dyDescent="0.25">
      <c r="A128" s="3" t="s">
        <v>44</v>
      </c>
      <c r="B128" s="154">
        <v>113</v>
      </c>
      <c r="C128" s="154">
        <v>118</v>
      </c>
      <c r="D128" s="154">
        <v>130</v>
      </c>
      <c r="E128" s="154">
        <v>125</v>
      </c>
      <c r="F128" s="154">
        <v>115</v>
      </c>
      <c r="G128" s="154">
        <v>123</v>
      </c>
      <c r="H128" s="154">
        <v>137</v>
      </c>
      <c r="I128" s="154">
        <v>112</v>
      </c>
      <c r="J128" s="154">
        <v>145</v>
      </c>
      <c r="K128" s="154">
        <v>148</v>
      </c>
      <c r="L128" s="154">
        <v>119</v>
      </c>
      <c r="M128" s="154">
        <v>96</v>
      </c>
    </row>
    <row r="129" spans="1:13" ht="15" customHeight="1" x14ac:dyDescent="0.25">
      <c r="A129" s="3" t="s">
        <v>45</v>
      </c>
      <c r="B129" s="154">
        <v>895</v>
      </c>
      <c r="C129" s="154">
        <v>1223</v>
      </c>
      <c r="D129" s="154">
        <v>957</v>
      </c>
      <c r="E129" s="154">
        <v>993</v>
      </c>
      <c r="F129" s="154">
        <v>776</v>
      </c>
      <c r="G129" s="154">
        <v>1012</v>
      </c>
      <c r="H129" s="154">
        <v>916</v>
      </c>
      <c r="I129" s="154">
        <v>922</v>
      </c>
      <c r="J129" s="154">
        <v>867</v>
      </c>
      <c r="K129" s="154">
        <v>1087</v>
      </c>
      <c r="L129" s="154">
        <v>1156</v>
      </c>
      <c r="M129" s="154">
        <v>826</v>
      </c>
    </row>
    <row r="130" spans="1:13" ht="15" customHeight="1" x14ac:dyDescent="0.25">
      <c r="A130" s="25" t="s">
        <v>46</v>
      </c>
      <c r="B130" s="154">
        <v>22</v>
      </c>
      <c r="C130" s="154">
        <v>40</v>
      </c>
      <c r="D130" s="154">
        <v>21</v>
      </c>
      <c r="E130" s="154">
        <v>41</v>
      </c>
      <c r="F130" s="154">
        <v>23</v>
      </c>
      <c r="G130" s="154">
        <v>41</v>
      </c>
      <c r="H130" s="154">
        <v>24</v>
      </c>
      <c r="I130" s="154">
        <v>24</v>
      </c>
      <c r="J130" s="154">
        <v>23</v>
      </c>
      <c r="K130" s="154">
        <v>34</v>
      </c>
      <c r="L130" s="154">
        <v>35</v>
      </c>
      <c r="M130" s="154">
        <v>27</v>
      </c>
    </row>
    <row r="131" spans="1:13" ht="15" customHeight="1" x14ac:dyDescent="0.25">
      <c r="A131" s="25" t="s">
        <v>47</v>
      </c>
      <c r="B131" s="205">
        <v>0</v>
      </c>
      <c r="C131" s="205">
        <v>1</v>
      </c>
      <c r="D131" s="205">
        <v>3</v>
      </c>
      <c r="E131" s="205">
        <v>0</v>
      </c>
      <c r="F131" s="205">
        <v>1</v>
      </c>
      <c r="G131" s="205">
        <v>3.6</v>
      </c>
      <c r="H131" s="205">
        <v>0</v>
      </c>
      <c r="I131" s="205">
        <v>0</v>
      </c>
      <c r="J131" s="205">
        <v>3</v>
      </c>
      <c r="K131" s="205">
        <v>1</v>
      </c>
      <c r="L131" s="205">
        <v>0</v>
      </c>
      <c r="M131" s="205">
        <v>4</v>
      </c>
    </row>
    <row r="132" spans="1:13" ht="15" customHeight="1" x14ac:dyDescent="0.25">
      <c r="A132" s="26" t="s">
        <v>670</v>
      </c>
      <c r="B132" s="152">
        <v>1031</v>
      </c>
      <c r="C132" s="152">
        <v>1383</v>
      </c>
      <c r="D132" s="152">
        <v>1111</v>
      </c>
      <c r="E132" s="152">
        <f>SUM(E128:E131)</f>
        <v>1159</v>
      </c>
      <c r="F132" s="152">
        <v>915</v>
      </c>
      <c r="G132" s="152">
        <v>1179</v>
      </c>
      <c r="H132" s="152">
        <v>1076</v>
      </c>
      <c r="I132" s="152">
        <v>1058</v>
      </c>
      <c r="J132" s="152">
        <v>1038</v>
      </c>
      <c r="K132" s="152">
        <v>1270</v>
      </c>
      <c r="L132" s="152">
        <v>1310</v>
      </c>
      <c r="M132" s="152">
        <v>952</v>
      </c>
    </row>
    <row r="133" spans="1:13" ht="15" customHeight="1" x14ac:dyDescent="0.25">
      <c r="A133" s="2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 ht="15" customHeight="1" x14ac:dyDescent="0.25">
      <c r="A134" s="26" t="s">
        <v>52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13" ht="15" customHeight="1" x14ac:dyDescent="0.25">
      <c r="A135" s="3" t="s">
        <v>44</v>
      </c>
      <c r="B135" s="154">
        <v>15</v>
      </c>
      <c r="C135" s="154">
        <v>19</v>
      </c>
      <c r="D135" s="154">
        <v>10</v>
      </c>
      <c r="E135" s="154">
        <v>21</v>
      </c>
      <c r="F135" s="154">
        <v>16</v>
      </c>
      <c r="G135" s="154">
        <v>13</v>
      </c>
      <c r="H135" s="154">
        <v>11</v>
      </c>
      <c r="I135" s="154">
        <v>6.8</v>
      </c>
      <c r="J135" s="154">
        <v>10</v>
      </c>
      <c r="K135" s="154">
        <v>11</v>
      </c>
      <c r="L135" s="154">
        <v>16</v>
      </c>
      <c r="M135" s="154">
        <v>9</v>
      </c>
    </row>
    <row r="136" spans="1:13" ht="15" customHeight="1" x14ac:dyDescent="0.25">
      <c r="A136" s="3" t="s">
        <v>45</v>
      </c>
      <c r="B136" s="154">
        <v>296</v>
      </c>
      <c r="C136" s="154">
        <v>312</v>
      </c>
      <c r="D136" s="154">
        <v>349</v>
      </c>
      <c r="E136" s="154">
        <v>281</v>
      </c>
      <c r="F136" s="154">
        <v>288</v>
      </c>
      <c r="G136" s="154">
        <v>292</v>
      </c>
      <c r="H136" s="154">
        <v>291</v>
      </c>
      <c r="I136" s="154">
        <v>258</v>
      </c>
      <c r="J136" s="154">
        <v>295</v>
      </c>
      <c r="K136" s="154">
        <v>299</v>
      </c>
      <c r="L136" s="154">
        <v>439</v>
      </c>
      <c r="M136" s="154">
        <v>267</v>
      </c>
    </row>
    <row r="137" spans="1:13" ht="15" customHeight="1" x14ac:dyDescent="0.25">
      <c r="A137" s="25" t="s">
        <v>46</v>
      </c>
      <c r="B137" s="154">
        <v>8</v>
      </c>
      <c r="C137" s="154">
        <v>6</v>
      </c>
      <c r="D137" s="154">
        <v>6</v>
      </c>
      <c r="E137" s="154">
        <v>6</v>
      </c>
      <c r="F137" s="154">
        <v>6</v>
      </c>
      <c r="G137" s="154">
        <v>6</v>
      </c>
      <c r="H137" s="154">
        <v>7</v>
      </c>
      <c r="I137" s="154">
        <v>5.9</v>
      </c>
      <c r="J137" s="154">
        <v>7</v>
      </c>
      <c r="K137" s="154">
        <v>6</v>
      </c>
      <c r="L137" s="154">
        <v>7</v>
      </c>
      <c r="M137" s="154">
        <v>6</v>
      </c>
    </row>
    <row r="138" spans="1:13" ht="15" customHeight="1" x14ac:dyDescent="0.25">
      <c r="A138" s="25" t="s">
        <v>47</v>
      </c>
      <c r="B138" s="205">
        <v>12</v>
      </c>
      <c r="C138" s="205">
        <v>14</v>
      </c>
      <c r="D138" s="205">
        <v>15</v>
      </c>
      <c r="E138" s="205">
        <v>14</v>
      </c>
      <c r="F138" s="205">
        <v>13</v>
      </c>
      <c r="G138" s="205">
        <v>14</v>
      </c>
      <c r="H138" s="205">
        <v>10</v>
      </c>
      <c r="I138" s="205">
        <v>9.8000000000000007</v>
      </c>
      <c r="J138" s="205">
        <v>14</v>
      </c>
      <c r="K138" s="205">
        <v>13</v>
      </c>
      <c r="L138" s="205">
        <v>16</v>
      </c>
      <c r="M138" s="205">
        <v>10</v>
      </c>
    </row>
    <row r="139" spans="1:13" ht="15" customHeight="1" x14ac:dyDescent="0.25">
      <c r="A139" s="27" t="s">
        <v>5</v>
      </c>
      <c r="B139" s="152">
        <v>331</v>
      </c>
      <c r="C139" s="152">
        <v>351</v>
      </c>
      <c r="D139" s="152">
        <v>382</v>
      </c>
      <c r="E139" s="152">
        <v>321</v>
      </c>
      <c r="F139" s="152">
        <v>324</v>
      </c>
      <c r="G139" s="152">
        <v>325</v>
      </c>
      <c r="H139" s="152">
        <v>319</v>
      </c>
      <c r="I139" s="152">
        <v>281</v>
      </c>
      <c r="J139" s="152">
        <v>325</v>
      </c>
      <c r="K139" s="152">
        <v>330</v>
      </c>
      <c r="L139" s="152">
        <v>477</v>
      </c>
      <c r="M139" s="152">
        <v>293</v>
      </c>
    </row>
    <row r="140" spans="1:13" ht="15" customHeight="1" thickBot="1" x14ac:dyDescent="0.3">
      <c r="A140" s="3"/>
    </row>
    <row r="141" spans="1:13" ht="15" customHeight="1" thickBot="1" x14ac:dyDescent="0.3">
      <c r="A141" s="26" t="s">
        <v>53</v>
      </c>
      <c r="B141" s="184">
        <v>41640</v>
      </c>
      <c r="C141" s="182">
        <v>41681</v>
      </c>
      <c r="D141" s="182">
        <v>41709</v>
      </c>
      <c r="E141" s="182">
        <v>41740</v>
      </c>
      <c r="F141" s="182">
        <v>41770</v>
      </c>
      <c r="G141" s="182">
        <v>41801</v>
      </c>
      <c r="H141" s="182">
        <v>41821</v>
      </c>
      <c r="I141" s="182">
        <v>41862</v>
      </c>
      <c r="J141" s="182">
        <v>41893</v>
      </c>
      <c r="K141" s="182">
        <v>41923</v>
      </c>
      <c r="L141" s="182">
        <v>41954</v>
      </c>
      <c r="M141" s="183">
        <v>41984</v>
      </c>
    </row>
    <row r="142" spans="1:13" ht="15" customHeight="1" x14ac:dyDescent="0.25">
      <c r="A142" s="3" t="s">
        <v>44</v>
      </c>
      <c r="B142" s="154">
        <v>1116</v>
      </c>
      <c r="C142" s="154">
        <v>1231</v>
      </c>
      <c r="D142" s="154">
        <v>1194</v>
      </c>
      <c r="E142" s="157">
        <v>1029</v>
      </c>
      <c r="F142" s="154">
        <v>1181</v>
      </c>
      <c r="G142" s="154">
        <v>1091</v>
      </c>
      <c r="H142" s="157">
        <v>1053</v>
      </c>
      <c r="I142" s="157">
        <v>1133</v>
      </c>
      <c r="J142" s="157">
        <v>1445</v>
      </c>
      <c r="K142" s="157">
        <v>1484</v>
      </c>
      <c r="L142" s="157">
        <v>993</v>
      </c>
      <c r="M142" s="154">
        <v>1133</v>
      </c>
    </row>
    <row r="143" spans="1:13" ht="15" customHeight="1" x14ac:dyDescent="0.25">
      <c r="A143" s="3" t="s">
        <v>45</v>
      </c>
      <c r="B143" s="154">
        <v>11003</v>
      </c>
      <c r="C143" s="154">
        <v>12020</v>
      </c>
      <c r="D143" s="154">
        <v>12116</v>
      </c>
      <c r="E143" s="154">
        <v>10575</v>
      </c>
      <c r="F143" s="154">
        <v>11183</v>
      </c>
      <c r="G143" s="154">
        <v>10906</v>
      </c>
      <c r="H143" s="154">
        <v>10517</v>
      </c>
      <c r="I143" s="154">
        <v>11371</v>
      </c>
      <c r="J143" s="154">
        <v>13056</v>
      </c>
      <c r="K143" s="154">
        <v>15377</v>
      </c>
      <c r="L143" s="154">
        <v>11355</v>
      </c>
      <c r="M143" s="154">
        <v>11882</v>
      </c>
    </row>
    <row r="144" spans="1:13" ht="15" customHeight="1" x14ac:dyDescent="0.25">
      <c r="A144" s="25" t="s">
        <v>46</v>
      </c>
      <c r="B144" s="154">
        <v>827</v>
      </c>
      <c r="C144" s="154">
        <v>751</v>
      </c>
      <c r="D144" s="154">
        <v>752</v>
      </c>
      <c r="E144" s="154">
        <v>614</v>
      </c>
      <c r="F144" s="154">
        <v>634</v>
      </c>
      <c r="G144" s="154">
        <v>694</v>
      </c>
      <c r="H144" s="154">
        <v>673</v>
      </c>
      <c r="I144" s="154">
        <v>535</v>
      </c>
      <c r="J144" s="154">
        <v>763</v>
      </c>
      <c r="K144" s="154">
        <v>725</v>
      </c>
      <c r="L144" s="154">
        <v>604</v>
      </c>
      <c r="M144" s="154">
        <v>607</v>
      </c>
    </row>
    <row r="145" spans="1:13" ht="15" customHeight="1" x14ac:dyDescent="0.25">
      <c r="A145" s="26" t="s">
        <v>13</v>
      </c>
      <c r="B145" s="152">
        <v>12946</v>
      </c>
      <c r="C145" s="152">
        <v>14002</v>
      </c>
      <c r="D145" s="152">
        <v>14062</v>
      </c>
      <c r="E145" s="152">
        <v>12218</v>
      </c>
      <c r="F145" s="152">
        <v>12998</v>
      </c>
      <c r="G145" s="152">
        <v>12691</v>
      </c>
      <c r="H145" s="152">
        <v>12243</v>
      </c>
      <c r="I145" s="152">
        <v>13040</v>
      </c>
      <c r="J145" s="152">
        <v>15254</v>
      </c>
      <c r="K145" s="152">
        <v>17586</v>
      </c>
      <c r="L145" s="152">
        <v>12953</v>
      </c>
      <c r="M145" s="152">
        <v>13623</v>
      </c>
    </row>
    <row r="146" spans="1:13" ht="8.25" customHeight="1" x14ac:dyDescent="0.25">
      <c r="M146" s="94"/>
    </row>
    <row r="147" spans="1:13" ht="15" customHeight="1" x14ac:dyDescent="0.25">
      <c r="A147" s="179">
        <v>2013</v>
      </c>
      <c r="B147" s="310" t="s">
        <v>671</v>
      </c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</row>
    <row r="148" spans="1:13" ht="5.25" customHeight="1" thickBot="1" x14ac:dyDescent="0.3">
      <c r="A148" s="3"/>
    </row>
    <row r="149" spans="1:13" ht="15.75" customHeight="1" thickBot="1" x14ac:dyDescent="0.3">
      <c r="A149" s="26" t="s">
        <v>0</v>
      </c>
      <c r="B149" s="184">
        <v>41275</v>
      </c>
      <c r="C149" s="182">
        <v>41316</v>
      </c>
      <c r="D149" s="182">
        <v>41344</v>
      </c>
      <c r="E149" s="182">
        <v>41375</v>
      </c>
      <c r="F149" s="182">
        <v>41405</v>
      </c>
      <c r="G149" s="182">
        <v>41436</v>
      </c>
      <c r="H149" s="182">
        <v>41456</v>
      </c>
      <c r="I149" s="182">
        <v>41497</v>
      </c>
      <c r="J149" s="182">
        <v>41528</v>
      </c>
      <c r="K149" s="182">
        <v>41558</v>
      </c>
      <c r="L149" s="182">
        <v>41589</v>
      </c>
      <c r="M149" s="183">
        <v>41619</v>
      </c>
    </row>
    <row r="150" spans="1:13" ht="15" customHeight="1" x14ac:dyDescent="0.25">
      <c r="A150" s="3" t="s">
        <v>44</v>
      </c>
      <c r="B150" s="154">
        <v>622</v>
      </c>
      <c r="C150" s="154">
        <v>675</v>
      </c>
      <c r="D150" s="154">
        <v>562</v>
      </c>
      <c r="E150" s="154">
        <v>468</v>
      </c>
      <c r="F150" s="154">
        <v>921</v>
      </c>
      <c r="G150" s="154">
        <v>1222</v>
      </c>
      <c r="H150" s="154">
        <v>778</v>
      </c>
      <c r="I150" s="154">
        <v>945</v>
      </c>
      <c r="J150" s="154">
        <v>1062</v>
      </c>
      <c r="K150" s="154">
        <v>766</v>
      </c>
      <c r="L150" s="154">
        <v>748</v>
      </c>
      <c r="M150" s="154">
        <v>757</v>
      </c>
    </row>
    <row r="151" spans="1:13" x14ac:dyDescent="0.25">
      <c r="A151" s="3" t="s">
        <v>45</v>
      </c>
      <c r="B151" s="154">
        <v>4578</v>
      </c>
      <c r="C151" s="154">
        <v>5582</v>
      </c>
      <c r="D151" s="154">
        <v>4520</v>
      </c>
      <c r="E151" s="154">
        <v>3694</v>
      </c>
      <c r="F151" s="154">
        <v>6706</v>
      </c>
      <c r="G151" s="154">
        <v>7091</v>
      </c>
      <c r="H151" s="154">
        <v>4010</v>
      </c>
      <c r="I151" s="154">
        <v>4884</v>
      </c>
      <c r="J151" s="154">
        <v>5244</v>
      </c>
      <c r="K151" s="154">
        <v>3946</v>
      </c>
      <c r="L151" s="154">
        <v>5088</v>
      </c>
      <c r="M151" s="154">
        <v>4052</v>
      </c>
    </row>
    <row r="152" spans="1:13" x14ac:dyDescent="0.25">
      <c r="A152" s="25" t="s">
        <v>46</v>
      </c>
      <c r="B152" s="154">
        <v>128</v>
      </c>
      <c r="C152" s="154">
        <v>216</v>
      </c>
      <c r="D152" s="154">
        <v>142</v>
      </c>
      <c r="E152" s="154">
        <v>110</v>
      </c>
      <c r="F152" s="154">
        <v>164</v>
      </c>
      <c r="G152" s="154">
        <v>268</v>
      </c>
      <c r="H152" s="154">
        <v>180</v>
      </c>
      <c r="I152" s="154">
        <v>232</v>
      </c>
      <c r="J152" s="154">
        <v>248</v>
      </c>
      <c r="K152" s="154">
        <v>156</v>
      </c>
      <c r="L152" s="154">
        <v>180</v>
      </c>
      <c r="M152" s="154">
        <v>202</v>
      </c>
    </row>
    <row r="153" spans="1:13" ht="15" customHeight="1" x14ac:dyDescent="0.25">
      <c r="A153" s="25" t="s">
        <v>47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</row>
    <row r="154" spans="1:13" x14ac:dyDescent="0.25">
      <c r="A154" s="26" t="s">
        <v>48</v>
      </c>
      <c r="B154" s="152">
        <v>5328</v>
      </c>
      <c r="C154" s="152">
        <v>6472</v>
      </c>
      <c r="D154" s="152">
        <v>5225</v>
      </c>
      <c r="E154" s="152">
        <v>4272</v>
      </c>
      <c r="F154" s="152">
        <v>7790</v>
      </c>
      <c r="G154" s="152">
        <v>8581</v>
      </c>
      <c r="H154" s="152">
        <v>4968</v>
      </c>
      <c r="I154" s="152">
        <v>6060</v>
      </c>
      <c r="J154" s="152">
        <v>6554</v>
      </c>
      <c r="K154" s="152">
        <v>4868</v>
      </c>
      <c r="L154" s="152">
        <v>6017</v>
      </c>
      <c r="M154" s="152">
        <v>5011</v>
      </c>
    </row>
    <row r="155" spans="1:13" x14ac:dyDescent="0.25">
      <c r="A155" s="3"/>
      <c r="B155" s="77"/>
      <c r="C155" s="77"/>
      <c r="D155" s="77"/>
      <c r="M155" s="77"/>
    </row>
    <row r="156" spans="1:13" x14ac:dyDescent="0.25">
      <c r="A156" s="27" t="s">
        <v>1</v>
      </c>
      <c r="B156" s="77"/>
      <c r="C156" s="77"/>
      <c r="D156" s="77"/>
      <c r="M156" s="77"/>
    </row>
    <row r="157" spans="1:13" x14ac:dyDescent="0.25">
      <c r="A157" s="3" t="s">
        <v>44</v>
      </c>
      <c r="B157" s="154">
        <v>36</v>
      </c>
      <c r="C157" s="154">
        <v>41</v>
      </c>
      <c r="D157" s="154">
        <v>68</v>
      </c>
      <c r="E157" s="154">
        <v>51</v>
      </c>
      <c r="F157" s="154">
        <v>57</v>
      </c>
      <c r="G157" s="154">
        <v>72</v>
      </c>
      <c r="H157" s="154">
        <v>33</v>
      </c>
      <c r="I157" s="154">
        <v>32</v>
      </c>
      <c r="J157" s="154">
        <v>59</v>
      </c>
      <c r="K157" s="154">
        <v>44</v>
      </c>
      <c r="L157" s="154">
        <v>35</v>
      </c>
      <c r="M157" s="154">
        <v>51</v>
      </c>
    </row>
    <row r="158" spans="1:13" x14ac:dyDescent="0.25">
      <c r="A158" s="3" t="s">
        <v>45</v>
      </c>
      <c r="B158" s="154">
        <v>2059</v>
      </c>
      <c r="C158" s="154">
        <v>2632</v>
      </c>
      <c r="D158" s="154">
        <v>2984</v>
      </c>
      <c r="E158" s="154">
        <v>2661</v>
      </c>
      <c r="F158" s="154">
        <v>2710</v>
      </c>
      <c r="G158" s="154">
        <v>3722</v>
      </c>
      <c r="H158" s="154">
        <v>1989</v>
      </c>
      <c r="I158" s="154">
        <v>2313</v>
      </c>
      <c r="J158" s="154">
        <v>2822</v>
      </c>
      <c r="K158" s="154">
        <v>2626</v>
      </c>
      <c r="L158" s="154">
        <v>2171</v>
      </c>
      <c r="M158" s="154">
        <v>2423</v>
      </c>
    </row>
    <row r="159" spans="1:13" x14ac:dyDescent="0.25">
      <c r="A159" s="25" t="s">
        <v>46</v>
      </c>
      <c r="B159" s="154">
        <v>13</v>
      </c>
      <c r="C159" s="154">
        <v>13</v>
      </c>
      <c r="D159" s="154">
        <v>7</v>
      </c>
      <c r="E159" s="154">
        <v>7</v>
      </c>
      <c r="F159" s="154">
        <v>6</v>
      </c>
      <c r="G159" s="154">
        <v>16</v>
      </c>
      <c r="H159" s="154">
        <v>16</v>
      </c>
      <c r="I159" s="154">
        <v>6</v>
      </c>
      <c r="J159" s="154">
        <v>8</v>
      </c>
      <c r="K159" s="154">
        <v>10</v>
      </c>
      <c r="L159" s="154">
        <v>7</v>
      </c>
      <c r="M159" s="154">
        <v>11.8</v>
      </c>
    </row>
    <row r="160" spans="1:13" x14ac:dyDescent="0.25">
      <c r="A160" s="25" t="s">
        <v>47</v>
      </c>
      <c r="B160" s="90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154">
        <v>1</v>
      </c>
      <c r="L160" s="90">
        <v>0</v>
      </c>
      <c r="M160" s="154">
        <v>1</v>
      </c>
    </row>
    <row r="161" spans="1:13" x14ac:dyDescent="0.25">
      <c r="A161" s="26" t="s">
        <v>49</v>
      </c>
      <c r="B161" s="152">
        <v>2108</v>
      </c>
      <c r="C161" s="152">
        <v>2686</v>
      </c>
      <c r="D161" s="152">
        <v>3059</v>
      </c>
      <c r="E161" s="152">
        <v>2720</v>
      </c>
      <c r="F161" s="152">
        <v>2773</v>
      </c>
      <c r="G161" s="152">
        <v>3810</v>
      </c>
      <c r="H161" s="152">
        <v>2029</v>
      </c>
      <c r="I161" s="152">
        <v>2351</v>
      </c>
      <c r="J161" s="152">
        <v>2888</v>
      </c>
      <c r="K161" s="152">
        <v>2682</v>
      </c>
      <c r="L161" s="152">
        <v>2213</v>
      </c>
      <c r="M161" s="152">
        <v>2487</v>
      </c>
    </row>
    <row r="162" spans="1:13" x14ac:dyDescent="0.25">
      <c r="A162" s="2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x14ac:dyDescent="0.25">
      <c r="A163" s="26" t="s">
        <v>50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x14ac:dyDescent="0.25">
      <c r="A164" s="3" t="s">
        <v>44</v>
      </c>
      <c r="B164" s="154">
        <v>37</v>
      </c>
      <c r="C164" s="154">
        <v>36</v>
      </c>
      <c r="D164" s="154">
        <v>35</v>
      </c>
      <c r="E164" s="154">
        <v>40</v>
      </c>
      <c r="F164" s="154">
        <v>39</v>
      </c>
      <c r="G164" s="154">
        <v>36</v>
      </c>
      <c r="H164" s="154">
        <v>46</v>
      </c>
      <c r="I164" s="154">
        <v>29</v>
      </c>
      <c r="J164" s="154">
        <v>26</v>
      </c>
      <c r="K164" s="154">
        <v>24</v>
      </c>
      <c r="L164" s="154">
        <v>25</v>
      </c>
      <c r="M164" s="154">
        <v>26</v>
      </c>
    </row>
    <row r="165" spans="1:13" x14ac:dyDescent="0.25">
      <c r="A165" s="3" t="s">
        <v>45</v>
      </c>
      <c r="B165" s="154">
        <v>1223</v>
      </c>
      <c r="C165" s="154">
        <v>1298</v>
      </c>
      <c r="D165" s="154">
        <v>1260</v>
      </c>
      <c r="E165" s="154">
        <v>1385</v>
      </c>
      <c r="F165" s="154">
        <v>1259</v>
      </c>
      <c r="G165" s="154">
        <v>1277</v>
      </c>
      <c r="H165" s="154">
        <v>1297</v>
      </c>
      <c r="I165" s="154">
        <v>1223</v>
      </c>
      <c r="J165" s="154">
        <v>1142</v>
      </c>
      <c r="K165" s="154">
        <v>1207</v>
      </c>
      <c r="L165" s="154">
        <v>1137</v>
      </c>
      <c r="M165" s="154">
        <v>1122</v>
      </c>
    </row>
    <row r="166" spans="1:13" x14ac:dyDescent="0.25">
      <c r="A166" s="25" t="s">
        <v>46</v>
      </c>
      <c r="B166" s="154">
        <v>42</v>
      </c>
      <c r="C166" s="154">
        <v>40</v>
      </c>
      <c r="D166" s="154">
        <v>32</v>
      </c>
      <c r="E166" s="154">
        <v>51</v>
      </c>
      <c r="F166" s="154">
        <v>41</v>
      </c>
      <c r="G166" s="154">
        <v>38</v>
      </c>
      <c r="H166" s="154">
        <v>41</v>
      </c>
      <c r="I166" s="154">
        <v>31</v>
      </c>
      <c r="J166" s="154">
        <v>34</v>
      </c>
      <c r="K166" s="154">
        <v>34</v>
      </c>
      <c r="L166" s="154">
        <v>29</v>
      </c>
      <c r="M166" s="154">
        <v>25</v>
      </c>
    </row>
    <row r="167" spans="1:13" x14ac:dyDescent="0.25">
      <c r="A167" s="25" t="s">
        <v>47</v>
      </c>
      <c r="B167" s="205">
        <v>377</v>
      </c>
      <c r="C167" s="205">
        <v>377</v>
      </c>
      <c r="D167" s="205">
        <v>436</v>
      </c>
      <c r="E167" s="205">
        <v>458</v>
      </c>
      <c r="F167" s="205">
        <v>373</v>
      </c>
      <c r="G167" s="205">
        <v>386</v>
      </c>
      <c r="H167" s="205">
        <v>314</v>
      </c>
      <c r="I167" s="205">
        <v>287</v>
      </c>
      <c r="J167" s="205">
        <v>352</v>
      </c>
      <c r="K167" s="205">
        <v>360</v>
      </c>
      <c r="L167" s="205">
        <v>341</v>
      </c>
      <c r="M167" s="205">
        <v>373</v>
      </c>
    </row>
    <row r="168" spans="1:13" x14ac:dyDescent="0.25">
      <c r="A168" s="27" t="s">
        <v>4</v>
      </c>
      <c r="B168" s="152">
        <v>1679</v>
      </c>
      <c r="C168" s="152">
        <v>1751</v>
      </c>
      <c r="D168" s="152">
        <v>1764</v>
      </c>
      <c r="E168" s="152">
        <v>1934</v>
      </c>
      <c r="F168" s="152">
        <v>1711</v>
      </c>
      <c r="G168" s="152">
        <v>1738</v>
      </c>
      <c r="H168" s="152">
        <v>1698</v>
      </c>
      <c r="I168" s="152">
        <v>1570</v>
      </c>
      <c r="J168" s="152">
        <v>1555</v>
      </c>
      <c r="K168" s="152">
        <v>1626</v>
      </c>
      <c r="L168" s="152">
        <v>1533</v>
      </c>
      <c r="M168" s="152">
        <v>1547</v>
      </c>
    </row>
    <row r="169" spans="1:13" x14ac:dyDescent="0.25">
      <c r="A169" s="2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7" t="s">
        <v>2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9</v>
      </c>
      <c r="C171" s="154">
        <v>11</v>
      </c>
      <c r="D171" s="154">
        <v>12</v>
      </c>
      <c r="E171" s="154">
        <v>9</v>
      </c>
      <c r="F171" s="154">
        <v>11</v>
      </c>
      <c r="G171" s="154">
        <v>12</v>
      </c>
      <c r="H171" s="154">
        <v>9</v>
      </c>
      <c r="I171" s="154">
        <v>9</v>
      </c>
      <c r="J171" s="154">
        <v>12</v>
      </c>
      <c r="K171" s="154">
        <v>6</v>
      </c>
      <c r="L171" s="154">
        <v>9</v>
      </c>
      <c r="M171" s="154">
        <v>10</v>
      </c>
    </row>
    <row r="172" spans="1:13" x14ac:dyDescent="0.25">
      <c r="A172" s="3" t="s">
        <v>45</v>
      </c>
      <c r="B172" s="154">
        <v>873</v>
      </c>
      <c r="C172" s="154">
        <v>1029</v>
      </c>
      <c r="D172" s="154">
        <v>1013</v>
      </c>
      <c r="E172" s="154">
        <v>864</v>
      </c>
      <c r="F172" s="154">
        <v>997</v>
      </c>
      <c r="G172" s="154">
        <v>1152</v>
      </c>
      <c r="H172" s="154">
        <v>784</v>
      </c>
      <c r="I172" s="154">
        <v>720</v>
      </c>
      <c r="J172" s="154">
        <v>773</v>
      </c>
      <c r="K172" s="154">
        <v>623</v>
      </c>
      <c r="L172" s="154">
        <v>689</v>
      </c>
      <c r="M172" s="154">
        <v>714</v>
      </c>
    </row>
    <row r="173" spans="1:13" x14ac:dyDescent="0.25">
      <c r="A173" s="25" t="s">
        <v>46</v>
      </c>
      <c r="B173" s="154">
        <v>18</v>
      </c>
      <c r="C173" s="154">
        <v>27</v>
      </c>
      <c r="D173" s="154">
        <v>45</v>
      </c>
      <c r="E173" s="154">
        <v>24</v>
      </c>
      <c r="F173" s="154">
        <v>23</v>
      </c>
      <c r="G173" s="154">
        <v>48</v>
      </c>
      <c r="H173" s="154">
        <v>15</v>
      </c>
      <c r="I173" s="154">
        <v>16</v>
      </c>
      <c r="J173" s="154">
        <v>39</v>
      </c>
      <c r="K173" s="154">
        <v>14</v>
      </c>
      <c r="L173" s="154">
        <v>20</v>
      </c>
      <c r="M173" s="154">
        <v>36</v>
      </c>
    </row>
    <row r="174" spans="1:13" x14ac:dyDescent="0.25">
      <c r="A174" s="25" t="s">
        <v>47</v>
      </c>
      <c r="B174" s="90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v>0</v>
      </c>
      <c r="H174" s="205">
        <v>0</v>
      </c>
      <c r="I174" s="205">
        <v>0</v>
      </c>
      <c r="J174" s="205">
        <v>0</v>
      </c>
      <c r="K174" s="205">
        <v>0</v>
      </c>
      <c r="L174" s="205">
        <v>0</v>
      </c>
      <c r="M174" s="205">
        <v>0</v>
      </c>
    </row>
    <row r="175" spans="1:13" x14ac:dyDescent="0.25">
      <c r="A175" s="26" t="s">
        <v>51</v>
      </c>
      <c r="B175" s="152">
        <v>900</v>
      </c>
      <c r="C175" s="152">
        <v>1067</v>
      </c>
      <c r="D175" s="152">
        <v>1072</v>
      </c>
      <c r="E175" s="152">
        <v>898</v>
      </c>
      <c r="F175" s="152">
        <v>1031</v>
      </c>
      <c r="G175" s="152">
        <v>1213</v>
      </c>
      <c r="H175" s="152">
        <v>807</v>
      </c>
      <c r="I175" s="152">
        <v>745</v>
      </c>
      <c r="J175" s="152">
        <v>825</v>
      </c>
      <c r="K175" s="152">
        <v>644</v>
      </c>
      <c r="L175" s="152">
        <v>718</v>
      </c>
      <c r="M175" s="152">
        <v>760</v>
      </c>
    </row>
    <row r="176" spans="1:13" x14ac:dyDescent="0.25">
      <c r="A176" s="26"/>
      <c r="B176" s="77"/>
      <c r="C176" s="77"/>
      <c r="D176" s="77"/>
      <c r="E176" s="168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6" t="s">
        <v>3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x14ac:dyDescent="0.25">
      <c r="A178" s="3" t="s">
        <v>44</v>
      </c>
      <c r="B178" s="154">
        <v>158</v>
      </c>
      <c r="C178" s="154">
        <v>155</v>
      </c>
      <c r="D178" s="154">
        <v>135</v>
      </c>
      <c r="E178" s="154">
        <v>152</v>
      </c>
      <c r="F178" s="154">
        <v>132</v>
      </c>
      <c r="G178" s="154">
        <v>144</v>
      </c>
      <c r="H178" s="154">
        <v>141</v>
      </c>
      <c r="I178" s="154">
        <v>164</v>
      </c>
      <c r="J178" s="154">
        <v>139</v>
      </c>
      <c r="K178" s="154">
        <v>114</v>
      </c>
      <c r="L178" s="154">
        <v>129</v>
      </c>
      <c r="M178" s="154">
        <v>79</v>
      </c>
    </row>
    <row r="179" spans="1:13" x14ac:dyDescent="0.25">
      <c r="A179" s="3" t="s">
        <v>45</v>
      </c>
      <c r="B179" s="154">
        <v>849</v>
      </c>
      <c r="C179" s="154">
        <v>1074</v>
      </c>
      <c r="D179" s="154">
        <v>811</v>
      </c>
      <c r="E179" s="154">
        <v>1021</v>
      </c>
      <c r="F179" s="154">
        <v>804</v>
      </c>
      <c r="G179" s="154">
        <v>972</v>
      </c>
      <c r="H179" s="154">
        <v>823</v>
      </c>
      <c r="I179" s="154">
        <v>927</v>
      </c>
      <c r="J179" s="154">
        <v>756</v>
      </c>
      <c r="K179" s="154">
        <v>829</v>
      </c>
      <c r="L179" s="154">
        <v>1058</v>
      </c>
      <c r="M179" s="154">
        <v>686</v>
      </c>
    </row>
    <row r="180" spans="1:13" x14ac:dyDescent="0.25">
      <c r="A180" s="25" t="s">
        <v>46</v>
      </c>
      <c r="B180" s="154">
        <v>21</v>
      </c>
      <c r="C180" s="154">
        <v>34</v>
      </c>
      <c r="D180" s="154">
        <v>22</v>
      </c>
      <c r="E180" s="154">
        <v>35</v>
      </c>
      <c r="F180" s="154">
        <v>21</v>
      </c>
      <c r="G180" s="154">
        <v>39</v>
      </c>
      <c r="H180" s="154">
        <v>20</v>
      </c>
      <c r="I180" s="154">
        <v>25</v>
      </c>
      <c r="J180" s="154">
        <v>22</v>
      </c>
      <c r="K180" s="154">
        <v>33</v>
      </c>
      <c r="L180" s="154">
        <v>32</v>
      </c>
      <c r="M180" s="154">
        <v>27</v>
      </c>
    </row>
    <row r="181" spans="1:13" x14ac:dyDescent="0.25">
      <c r="A181" s="25" t="s">
        <v>47</v>
      </c>
      <c r="B181" s="205">
        <v>1</v>
      </c>
      <c r="C181" s="205">
        <v>0</v>
      </c>
      <c r="D181" s="205">
        <v>1</v>
      </c>
      <c r="E181" s="205">
        <v>1</v>
      </c>
      <c r="F181" s="205">
        <v>0</v>
      </c>
      <c r="G181" s="205">
        <v>1</v>
      </c>
      <c r="H181" s="205">
        <v>0</v>
      </c>
      <c r="I181" s="205">
        <v>0</v>
      </c>
      <c r="J181" s="205">
        <v>1</v>
      </c>
      <c r="K181" s="205">
        <v>0</v>
      </c>
      <c r="L181" s="205">
        <v>1</v>
      </c>
      <c r="M181" s="205">
        <v>0</v>
      </c>
    </row>
    <row r="182" spans="1:13" x14ac:dyDescent="0.25">
      <c r="A182" s="26" t="s">
        <v>670</v>
      </c>
      <c r="B182" s="152">
        <v>1030</v>
      </c>
      <c r="C182" s="152">
        <v>1263</v>
      </c>
      <c r="D182" s="152">
        <v>969</v>
      </c>
      <c r="E182" s="152">
        <v>1210</v>
      </c>
      <c r="F182" s="152">
        <v>958</v>
      </c>
      <c r="G182" s="152">
        <v>1156</v>
      </c>
      <c r="H182" s="152">
        <v>984</v>
      </c>
      <c r="I182" s="152">
        <v>1117</v>
      </c>
      <c r="J182" s="152">
        <v>918</v>
      </c>
      <c r="K182" s="152">
        <v>976</v>
      </c>
      <c r="L182" s="152">
        <v>1220</v>
      </c>
      <c r="M182" s="152">
        <v>793</v>
      </c>
    </row>
    <row r="183" spans="1:13" x14ac:dyDescent="0.25">
      <c r="A183" s="2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52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54">
        <v>22</v>
      </c>
      <c r="C185" s="154">
        <v>23</v>
      </c>
      <c r="D185" s="154">
        <v>20</v>
      </c>
      <c r="E185" s="154">
        <v>29</v>
      </c>
      <c r="F185" s="154">
        <v>20</v>
      </c>
      <c r="G185" s="154">
        <v>22</v>
      </c>
      <c r="H185" s="154">
        <v>18</v>
      </c>
      <c r="I185" s="154">
        <v>15</v>
      </c>
      <c r="J185" s="154">
        <v>13</v>
      </c>
      <c r="K185" s="154">
        <v>11</v>
      </c>
      <c r="L185" s="154">
        <v>20</v>
      </c>
      <c r="M185" s="154">
        <v>15</v>
      </c>
    </row>
    <row r="186" spans="1:13" x14ac:dyDescent="0.25">
      <c r="A186" s="3" t="s">
        <v>45</v>
      </c>
      <c r="B186" s="154">
        <v>337</v>
      </c>
      <c r="C186" s="154">
        <v>386</v>
      </c>
      <c r="D186" s="154">
        <v>321</v>
      </c>
      <c r="E186" s="154">
        <v>470</v>
      </c>
      <c r="F186" s="154">
        <v>397</v>
      </c>
      <c r="G186" s="154">
        <v>385</v>
      </c>
      <c r="H186" s="154">
        <v>334</v>
      </c>
      <c r="I186" s="154">
        <v>33</v>
      </c>
      <c r="J186" s="154">
        <v>296</v>
      </c>
      <c r="K186" s="154">
        <v>272</v>
      </c>
      <c r="L186" s="154">
        <v>338</v>
      </c>
      <c r="M186" s="154">
        <v>245</v>
      </c>
    </row>
    <row r="187" spans="1:13" x14ac:dyDescent="0.25">
      <c r="A187" s="25" t="s">
        <v>46</v>
      </c>
      <c r="B187" s="154">
        <v>10</v>
      </c>
      <c r="C187" s="154">
        <v>10</v>
      </c>
      <c r="D187" s="154">
        <v>10</v>
      </c>
      <c r="E187" s="154">
        <v>11</v>
      </c>
      <c r="F187" s="154">
        <v>11</v>
      </c>
      <c r="G187" s="154">
        <v>10</v>
      </c>
      <c r="H187" s="154">
        <v>8</v>
      </c>
      <c r="I187" s="154">
        <v>7</v>
      </c>
      <c r="J187" s="154">
        <v>7</v>
      </c>
      <c r="K187" s="154">
        <v>7</v>
      </c>
      <c r="L187" s="154">
        <v>8</v>
      </c>
      <c r="M187" s="154">
        <v>7</v>
      </c>
    </row>
    <row r="188" spans="1:13" x14ac:dyDescent="0.25">
      <c r="A188" s="25" t="s">
        <v>47</v>
      </c>
      <c r="B188" s="205">
        <v>16</v>
      </c>
      <c r="C188" s="205">
        <v>20</v>
      </c>
      <c r="D188" s="205">
        <v>17</v>
      </c>
      <c r="E188" s="205">
        <v>22</v>
      </c>
      <c r="F188" s="205">
        <v>17</v>
      </c>
      <c r="G188" s="205">
        <v>18</v>
      </c>
      <c r="H188" s="205">
        <v>17</v>
      </c>
      <c r="I188" s="205">
        <v>15</v>
      </c>
      <c r="J188" s="205">
        <v>10</v>
      </c>
      <c r="K188" s="205">
        <v>12</v>
      </c>
      <c r="L188" s="205">
        <v>12</v>
      </c>
      <c r="M188" s="205">
        <v>9</v>
      </c>
    </row>
    <row r="189" spans="1:13" x14ac:dyDescent="0.25">
      <c r="A189" s="27" t="s">
        <v>5</v>
      </c>
      <c r="B189" s="152">
        <v>384</v>
      </c>
      <c r="C189" s="152">
        <v>439</v>
      </c>
      <c r="D189" s="152">
        <v>368</v>
      </c>
      <c r="E189" s="152">
        <v>532</v>
      </c>
      <c r="F189" s="152">
        <v>444</v>
      </c>
      <c r="G189" s="152">
        <v>435</v>
      </c>
      <c r="H189" s="152">
        <v>376</v>
      </c>
      <c r="I189" s="152">
        <v>374</v>
      </c>
      <c r="J189" s="152">
        <v>327</v>
      </c>
      <c r="K189" s="152">
        <v>302</v>
      </c>
      <c r="L189" s="152">
        <v>379</v>
      </c>
      <c r="M189" s="152">
        <v>276</v>
      </c>
    </row>
    <row r="190" spans="1:13" x14ac:dyDescent="0.25">
      <c r="A190" s="27"/>
    </row>
    <row r="191" spans="1:13" ht="15.75" thickBot="1" x14ac:dyDescent="0.3">
      <c r="A191" s="3"/>
    </row>
    <row r="192" spans="1:13" ht="15.75" thickBot="1" x14ac:dyDescent="0.3">
      <c r="A192" s="26" t="s">
        <v>53</v>
      </c>
      <c r="B192" s="184">
        <v>41275</v>
      </c>
      <c r="C192" s="182">
        <v>41316</v>
      </c>
      <c r="D192" s="182">
        <v>41344</v>
      </c>
      <c r="E192" s="182">
        <v>41375</v>
      </c>
      <c r="F192" s="182">
        <v>41405</v>
      </c>
      <c r="G192" s="182">
        <v>41436</v>
      </c>
      <c r="H192" s="182">
        <v>41456</v>
      </c>
      <c r="I192" s="182">
        <v>41497</v>
      </c>
      <c r="J192" s="182">
        <v>41528</v>
      </c>
      <c r="K192" s="182">
        <v>41558</v>
      </c>
      <c r="L192" s="182">
        <v>41589</v>
      </c>
      <c r="M192" s="183">
        <v>41619</v>
      </c>
    </row>
    <row r="193" spans="1:13" x14ac:dyDescent="0.25">
      <c r="A193" s="3" t="s">
        <v>44</v>
      </c>
      <c r="B193" s="154">
        <v>884</v>
      </c>
      <c r="C193" s="154">
        <v>941</v>
      </c>
      <c r="D193" s="154">
        <v>834</v>
      </c>
      <c r="E193" s="157">
        <v>749</v>
      </c>
      <c r="F193" s="154">
        <v>1180</v>
      </c>
      <c r="G193" s="154">
        <v>1508</v>
      </c>
      <c r="H193" s="157">
        <v>1025</v>
      </c>
      <c r="I193" s="157">
        <v>1195</v>
      </c>
      <c r="J193" s="157">
        <v>1312</v>
      </c>
      <c r="K193" s="157">
        <v>966</v>
      </c>
      <c r="L193" s="157">
        <v>966</v>
      </c>
      <c r="M193" s="154">
        <v>938</v>
      </c>
    </row>
    <row r="194" spans="1:13" x14ac:dyDescent="0.25">
      <c r="A194" s="3" t="s">
        <v>45</v>
      </c>
      <c r="B194" s="154">
        <v>9919</v>
      </c>
      <c r="C194" s="154">
        <v>12001</v>
      </c>
      <c r="D194" s="154">
        <v>10909</v>
      </c>
      <c r="E194" s="154">
        <v>10096</v>
      </c>
      <c r="F194" s="154">
        <v>12872</v>
      </c>
      <c r="G194" s="154">
        <v>14599</v>
      </c>
      <c r="H194" s="154">
        <v>9236</v>
      </c>
      <c r="I194" s="154">
        <v>10402</v>
      </c>
      <c r="J194" s="154">
        <v>11034</v>
      </c>
      <c r="K194" s="154">
        <v>9503</v>
      </c>
      <c r="L194" s="154">
        <v>10481</v>
      </c>
      <c r="M194" s="154">
        <v>9243</v>
      </c>
    </row>
    <row r="195" spans="1:13" x14ac:dyDescent="0.25">
      <c r="A195" s="25" t="s">
        <v>46</v>
      </c>
      <c r="B195" s="154">
        <v>232</v>
      </c>
      <c r="C195" s="154">
        <v>339</v>
      </c>
      <c r="D195" s="154">
        <v>259</v>
      </c>
      <c r="E195" s="154">
        <v>239</v>
      </c>
      <c r="F195" s="154">
        <v>264</v>
      </c>
      <c r="G195" s="154">
        <v>420</v>
      </c>
      <c r="H195" s="154">
        <v>271</v>
      </c>
      <c r="I195" s="154">
        <v>319</v>
      </c>
      <c r="J195" s="154">
        <v>357</v>
      </c>
      <c r="K195" s="154">
        <v>254</v>
      </c>
      <c r="L195" s="154">
        <v>278</v>
      </c>
      <c r="M195" s="154">
        <v>308</v>
      </c>
    </row>
    <row r="196" spans="1:13" x14ac:dyDescent="0.25">
      <c r="A196" s="25" t="s">
        <v>47</v>
      </c>
      <c r="B196" s="205">
        <v>394</v>
      </c>
      <c r="C196" s="205">
        <v>398</v>
      </c>
      <c r="D196" s="205">
        <v>455</v>
      </c>
      <c r="E196" s="154">
        <v>481</v>
      </c>
      <c r="F196" s="205">
        <v>391</v>
      </c>
      <c r="G196" s="205">
        <v>406</v>
      </c>
      <c r="H196" s="154">
        <v>331</v>
      </c>
      <c r="I196" s="154">
        <v>303</v>
      </c>
      <c r="J196" s="154">
        <v>364</v>
      </c>
      <c r="K196" s="154">
        <v>374</v>
      </c>
      <c r="L196" s="154">
        <v>355</v>
      </c>
      <c r="M196" s="205">
        <v>384</v>
      </c>
    </row>
    <row r="197" spans="1:13" x14ac:dyDescent="0.25">
      <c r="A197" s="26" t="s">
        <v>13</v>
      </c>
      <c r="B197" s="152">
        <v>11429</v>
      </c>
      <c r="C197" s="152">
        <v>13678</v>
      </c>
      <c r="D197" s="152">
        <v>12458</v>
      </c>
      <c r="E197" s="152">
        <v>11566</v>
      </c>
      <c r="F197" s="152">
        <v>14707</v>
      </c>
      <c r="G197" s="152">
        <v>16933</v>
      </c>
      <c r="H197" s="152">
        <v>10863</v>
      </c>
      <c r="I197" s="152">
        <v>12218</v>
      </c>
      <c r="J197" s="152">
        <v>13067</v>
      </c>
      <c r="K197" s="152">
        <v>11097</v>
      </c>
      <c r="L197" s="152">
        <v>12079</v>
      </c>
      <c r="M197" s="152">
        <v>10873</v>
      </c>
    </row>
    <row r="198" spans="1:13" x14ac:dyDescent="0.25">
      <c r="A198" s="25" t="s">
        <v>47</v>
      </c>
      <c r="B198" s="205">
        <v>394</v>
      </c>
      <c r="C198" s="205">
        <v>398</v>
      </c>
      <c r="D198" s="205">
        <v>455</v>
      </c>
      <c r="E198" s="154">
        <v>481</v>
      </c>
      <c r="F198" s="205">
        <v>391</v>
      </c>
      <c r="G198" s="205">
        <v>406</v>
      </c>
      <c r="H198" s="154">
        <v>331</v>
      </c>
      <c r="I198" s="154">
        <v>303</v>
      </c>
      <c r="J198" s="154">
        <v>364</v>
      </c>
      <c r="K198" s="154">
        <v>374</v>
      </c>
      <c r="L198" s="154">
        <v>355</v>
      </c>
      <c r="M198" s="205">
        <v>384</v>
      </c>
    </row>
    <row r="199" spans="1:13" x14ac:dyDescent="0.25">
      <c r="A199" s="26" t="s">
        <v>13</v>
      </c>
      <c r="B199" s="152">
        <v>11429</v>
      </c>
      <c r="C199" s="152">
        <v>13678</v>
      </c>
      <c r="D199" s="152">
        <v>12458</v>
      </c>
      <c r="E199" s="152">
        <v>11566</v>
      </c>
      <c r="F199" s="152">
        <v>14707</v>
      </c>
      <c r="G199" s="152">
        <v>16933</v>
      </c>
      <c r="H199" s="152">
        <v>10863</v>
      </c>
      <c r="I199" s="152">
        <v>12218</v>
      </c>
      <c r="J199" s="152">
        <v>13067</v>
      </c>
      <c r="K199" s="152">
        <v>11097</v>
      </c>
      <c r="L199" s="152">
        <v>12079</v>
      </c>
      <c r="M199" s="152">
        <v>10873</v>
      </c>
    </row>
    <row r="200" spans="1:13" ht="11.25" customHeight="1" x14ac:dyDescent="0.25"/>
    <row r="201" spans="1:13" ht="15.75" customHeight="1" x14ac:dyDescent="0.25">
      <c r="A201" s="179">
        <v>2012</v>
      </c>
      <c r="B201" s="310" t="s">
        <v>671</v>
      </c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</row>
    <row r="202" spans="1:13" ht="8.25" customHeight="1" thickBot="1" x14ac:dyDescent="0.3">
      <c r="A202" s="3"/>
    </row>
    <row r="203" spans="1:13" ht="15.75" customHeight="1" thickBot="1" x14ac:dyDescent="0.3">
      <c r="A203" s="26" t="s">
        <v>0</v>
      </c>
      <c r="B203" s="184">
        <v>40909</v>
      </c>
      <c r="C203" s="182">
        <v>40950</v>
      </c>
      <c r="D203" s="182">
        <v>40979</v>
      </c>
      <c r="E203" s="182">
        <v>41010</v>
      </c>
      <c r="F203" s="182">
        <v>41040</v>
      </c>
      <c r="G203" s="182">
        <v>41071</v>
      </c>
      <c r="H203" s="182">
        <v>41091</v>
      </c>
      <c r="I203" s="182">
        <v>41132</v>
      </c>
      <c r="J203" s="182">
        <v>41163</v>
      </c>
      <c r="K203" s="182">
        <v>41193</v>
      </c>
      <c r="L203" s="182">
        <v>41224</v>
      </c>
      <c r="M203" s="183">
        <v>41254</v>
      </c>
    </row>
    <row r="204" spans="1:13" ht="15.75" customHeight="1" x14ac:dyDescent="0.25">
      <c r="A204" s="3" t="s">
        <v>44</v>
      </c>
      <c r="B204" s="154">
        <v>977</v>
      </c>
      <c r="C204" s="154">
        <v>1007</v>
      </c>
      <c r="D204" s="154">
        <v>964</v>
      </c>
      <c r="E204" s="154">
        <v>622</v>
      </c>
      <c r="F204" s="154">
        <v>839</v>
      </c>
      <c r="G204" s="154">
        <v>692</v>
      </c>
      <c r="H204" s="154">
        <v>645</v>
      </c>
      <c r="I204" s="154">
        <v>617</v>
      </c>
      <c r="J204" s="154">
        <v>623</v>
      </c>
      <c r="K204" s="154">
        <v>545</v>
      </c>
      <c r="L204" s="154">
        <v>530</v>
      </c>
      <c r="M204" s="154">
        <v>400</v>
      </c>
    </row>
    <row r="205" spans="1:13" ht="15.75" customHeight="1" x14ac:dyDescent="0.25">
      <c r="A205" s="3" t="s">
        <v>45</v>
      </c>
      <c r="B205" s="154">
        <v>4111</v>
      </c>
      <c r="C205" s="154">
        <v>4865</v>
      </c>
      <c r="D205" s="154">
        <v>4543</v>
      </c>
      <c r="E205" s="154">
        <v>3611</v>
      </c>
      <c r="F205" s="154">
        <v>4995</v>
      </c>
      <c r="G205" s="154">
        <v>4223</v>
      </c>
      <c r="H205" s="154">
        <v>3132</v>
      </c>
      <c r="I205" s="154">
        <v>3973</v>
      </c>
      <c r="J205" s="154">
        <v>4245</v>
      </c>
      <c r="K205" s="154">
        <v>3407</v>
      </c>
      <c r="L205" s="154">
        <v>3921</v>
      </c>
      <c r="M205" s="154">
        <v>3158</v>
      </c>
    </row>
    <row r="206" spans="1:13" ht="15.75" customHeight="1" x14ac:dyDescent="0.25">
      <c r="A206" s="25" t="s">
        <v>46</v>
      </c>
      <c r="B206" s="154">
        <v>115</v>
      </c>
      <c r="C206" s="154">
        <v>118</v>
      </c>
      <c r="D206" s="154">
        <v>135</v>
      </c>
      <c r="E206" s="154">
        <v>117</v>
      </c>
      <c r="F206" s="154">
        <v>123</v>
      </c>
      <c r="G206" s="154">
        <v>143</v>
      </c>
      <c r="H206" s="154">
        <v>109</v>
      </c>
      <c r="I206" s="154">
        <v>110</v>
      </c>
      <c r="J206" s="154">
        <v>115</v>
      </c>
      <c r="K206" s="154">
        <v>98</v>
      </c>
      <c r="L206" s="154">
        <v>123</v>
      </c>
      <c r="M206" s="154">
        <v>84</v>
      </c>
    </row>
    <row r="207" spans="1:13" ht="15.75" customHeight="1" x14ac:dyDescent="0.25">
      <c r="A207" s="25" t="s">
        <v>47</v>
      </c>
      <c r="B207" s="90">
        <v>0</v>
      </c>
      <c r="C207" s="90">
        <v>0</v>
      </c>
      <c r="D207" s="170"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</row>
    <row r="208" spans="1:13" ht="15.75" customHeight="1" x14ac:dyDescent="0.25">
      <c r="A208" s="26" t="s">
        <v>48</v>
      </c>
      <c r="B208" s="152">
        <v>5202</v>
      </c>
      <c r="C208" s="152">
        <v>5991</v>
      </c>
      <c r="D208" s="152">
        <v>5643</v>
      </c>
      <c r="E208" s="152">
        <v>4351</v>
      </c>
      <c r="F208" s="152">
        <v>5959</v>
      </c>
      <c r="G208" s="152">
        <v>5059</v>
      </c>
      <c r="H208" s="152">
        <v>3886</v>
      </c>
      <c r="I208" s="152">
        <v>4700</v>
      </c>
      <c r="J208" s="152">
        <v>4983</v>
      </c>
      <c r="K208" s="152">
        <v>4050</v>
      </c>
      <c r="L208" s="152">
        <v>4574</v>
      </c>
      <c r="M208" s="152">
        <v>3642</v>
      </c>
    </row>
    <row r="209" spans="1:13" ht="15.75" customHeight="1" x14ac:dyDescent="0.25">
      <c r="A209" s="3"/>
      <c r="B209" s="77"/>
      <c r="C209" s="77"/>
      <c r="D209" s="77"/>
      <c r="M209" s="77"/>
    </row>
    <row r="210" spans="1:13" ht="15.75" customHeight="1" x14ac:dyDescent="0.25">
      <c r="A210" s="27" t="s">
        <v>1</v>
      </c>
      <c r="B210" s="77"/>
      <c r="C210" s="77"/>
      <c r="D210" s="77"/>
      <c r="M210" s="77"/>
    </row>
    <row r="211" spans="1:13" ht="15.75" customHeight="1" x14ac:dyDescent="0.25">
      <c r="A211" s="3" t="s">
        <v>44</v>
      </c>
      <c r="B211" s="154">
        <v>38</v>
      </c>
      <c r="C211" s="154">
        <v>45</v>
      </c>
      <c r="D211" s="154">
        <v>67</v>
      </c>
      <c r="E211" s="154">
        <v>35</v>
      </c>
      <c r="F211" s="154">
        <v>50</v>
      </c>
      <c r="G211" s="154">
        <v>75</v>
      </c>
      <c r="H211" s="154">
        <v>39</v>
      </c>
      <c r="I211" s="154">
        <v>34</v>
      </c>
      <c r="J211" s="154">
        <v>64</v>
      </c>
      <c r="K211" s="154">
        <v>34</v>
      </c>
      <c r="L211" s="154">
        <v>41</v>
      </c>
      <c r="M211" s="154">
        <v>61</v>
      </c>
    </row>
    <row r="212" spans="1:13" x14ac:dyDescent="0.25">
      <c r="A212" s="3" t="s">
        <v>45</v>
      </c>
      <c r="B212" s="154">
        <v>2182</v>
      </c>
      <c r="C212" s="154">
        <v>2146</v>
      </c>
      <c r="D212" s="154">
        <v>2634</v>
      </c>
      <c r="E212" s="154">
        <v>2309</v>
      </c>
      <c r="F212" s="154">
        <v>2887</v>
      </c>
      <c r="G212" s="154">
        <v>3375</v>
      </c>
      <c r="H212" s="154">
        <v>2440</v>
      </c>
      <c r="I212" s="154">
        <v>1940</v>
      </c>
      <c r="J212" s="154">
        <v>2708</v>
      </c>
      <c r="K212" s="154">
        <v>2223</v>
      </c>
      <c r="L212" s="154">
        <v>2634</v>
      </c>
      <c r="M212" s="154">
        <v>2609</v>
      </c>
    </row>
    <row r="213" spans="1:13" x14ac:dyDescent="0.25">
      <c r="A213" s="25" t="s">
        <v>46</v>
      </c>
      <c r="B213" s="154">
        <v>7</v>
      </c>
      <c r="C213" s="154">
        <v>8.7759999999999998</v>
      </c>
      <c r="D213" s="154">
        <v>9</v>
      </c>
      <c r="E213" s="154">
        <v>6.2830000000000004</v>
      </c>
      <c r="F213" s="154">
        <v>10</v>
      </c>
      <c r="G213" s="154">
        <v>8</v>
      </c>
      <c r="H213" s="154">
        <v>7</v>
      </c>
      <c r="I213" s="154">
        <v>7</v>
      </c>
      <c r="J213" s="154">
        <v>11</v>
      </c>
      <c r="K213" s="154">
        <v>6</v>
      </c>
      <c r="L213" s="154">
        <v>10</v>
      </c>
      <c r="M213" s="154">
        <v>12</v>
      </c>
    </row>
    <row r="214" spans="1:13" x14ac:dyDescent="0.25">
      <c r="A214" s="25" t="s">
        <v>47</v>
      </c>
      <c r="B214" s="90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0</v>
      </c>
      <c r="I214" s="90">
        <v>0</v>
      </c>
      <c r="J214" s="90">
        <v>0</v>
      </c>
      <c r="K214" s="90">
        <v>0</v>
      </c>
      <c r="L214" s="90">
        <v>0</v>
      </c>
      <c r="M214" s="90">
        <v>0</v>
      </c>
    </row>
    <row r="215" spans="1:13" x14ac:dyDescent="0.25">
      <c r="A215" s="26" t="s">
        <v>49</v>
      </c>
      <c r="B215" s="152">
        <v>2227</v>
      </c>
      <c r="C215" s="152">
        <v>2201</v>
      </c>
      <c r="D215" s="152">
        <v>2710</v>
      </c>
      <c r="E215" s="152">
        <v>2350</v>
      </c>
      <c r="F215" s="152">
        <v>2948</v>
      </c>
      <c r="G215" s="152">
        <v>3458</v>
      </c>
      <c r="H215" s="152">
        <v>2486</v>
      </c>
      <c r="I215" s="152">
        <v>1981</v>
      </c>
      <c r="J215" s="152">
        <v>2783</v>
      </c>
      <c r="K215" s="152">
        <v>2263</v>
      </c>
      <c r="L215" s="152">
        <v>2685</v>
      </c>
      <c r="M215" s="152">
        <v>2682</v>
      </c>
    </row>
    <row r="216" spans="1:13" x14ac:dyDescent="0.25">
      <c r="A216" s="26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x14ac:dyDescent="0.25">
      <c r="A217" s="26" t="s">
        <v>50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spans="1:13" x14ac:dyDescent="0.25">
      <c r="A218" s="3" t="s">
        <v>44</v>
      </c>
      <c r="B218" s="154">
        <v>67</v>
      </c>
      <c r="C218" s="154">
        <v>70</v>
      </c>
      <c r="D218" s="154">
        <v>59</v>
      </c>
      <c r="E218" s="154">
        <v>50</v>
      </c>
      <c r="F218" s="154">
        <v>72</v>
      </c>
      <c r="G218" s="154">
        <v>64</v>
      </c>
      <c r="H218" s="154">
        <v>59</v>
      </c>
      <c r="I218" s="154">
        <v>44</v>
      </c>
      <c r="J218" s="154">
        <v>59</v>
      </c>
      <c r="K218" s="154">
        <v>46</v>
      </c>
      <c r="L218" s="154">
        <v>42</v>
      </c>
      <c r="M218" s="154">
        <v>31</v>
      </c>
    </row>
    <row r="219" spans="1:13" x14ac:dyDescent="0.25">
      <c r="A219" s="3" t="s">
        <v>45</v>
      </c>
      <c r="B219" s="154">
        <v>1365</v>
      </c>
      <c r="C219" s="154">
        <v>1434</v>
      </c>
      <c r="D219" s="154">
        <v>1185</v>
      </c>
      <c r="E219" s="154">
        <v>1140</v>
      </c>
      <c r="F219" s="154">
        <v>1238</v>
      </c>
      <c r="G219" s="154">
        <v>1309</v>
      </c>
      <c r="H219" s="154">
        <v>1143</v>
      </c>
      <c r="I219" s="154">
        <v>1145</v>
      </c>
      <c r="J219" s="154">
        <v>1235</v>
      </c>
      <c r="K219" s="154">
        <v>1211</v>
      </c>
      <c r="L219" s="154">
        <v>1090</v>
      </c>
      <c r="M219" s="154">
        <v>982</v>
      </c>
    </row>
    <row r="220" spans="1:13" x14ac:dyDescent="0.25">
      <c r="A220" s="25" t="s">
        <v>46</v>
      </c>
      <c r="B220" s="154">
        <v>31</v>
      </c>
      <c r="C220" s="154">
        <v>36</v>
      </c>
      <c r="D220" s="154">
        <v>29</v>
      </c>
      <c r="E220" s="154">
        <v>30</v>
      </c>
      <c r="F220" s="154">
        <v>35</v>
      </c>
      <c r="G220" s="154">
        <v>33</v>
      </c>
      <c r="H220" s="154">
        <v>31</v>
      </c>
      <c r="I220" s="154">
        <v>25</v>
      </c>
      <c r="J220" s="154">
        <v>30</v>
      </c>
      <c r="K220" s="154">
        <v>33</v>
      </c>
      <c r="L220" s="154">
        <v>41</v>
      </c>
      <c r="M220" s="154">
        <v>33</v>
      </c>
    </row>
    <row r="221" spans="1:13" x14ac:dyDescent="0.25">
      <c r="A221" s="25" t="s">
        <v>47</v>
      </c>
      <c r="B221" s="205">
        <v>560</v>
      </c>
      <c r="C221" s="205">
        <v>603</v>
      </c>
      <c r="D221" s="205">
        <v>441</v>
      </c>
      <c r="E221" s="205">
        <v>393</v>
      </c>
      <c r="F221" s="205">
        <v>468</v>
      </c>
      <c r="G221" s="205">
        <v>382</v>
      </c>
      <c r="H221" s="205">
        <v>308</v>
      </c>
      <c r="I221" s="205">
        <v>356</v>
      </c>
      <c r="J221" s="205">
        <v>345</v>
      </c>
      <c r="K221" s="205">
        <v>319</v>
      </c>
      <c r="L221" s="205">
        <v>332</v>
      </c>
      <c r="M221" s="205">
        <v>288</v>
      </c>
    </row>
    <row r="222" spans="1:13" x14ac:dyDescent="0.25">
      <c r="A222" s="27" t="s">
        <v>4</v>
      </c>
      <c r="B222" s="152">
        <v>2024</v>
      </c>
      <c r="C222" s="152">
        <v>2143</v>
      </c>
      <c r="D222" s="152">
        <v>1714</v>
      </c>
      <c r="E222" s="152">
        <v>1613</v>
      </c>
      <c r="F222" s="152">
        <v>1813</v>
      </c>
      <c r="G222" s="152">
        <v>1788</v>
      </c>
      <c r="H222" s="152">
        <v>1540</v>
      </c>
      <c r="I222" s="152">
        <v>1570</v>
      </c>
      <c r="J222" s="152">
        <v>1669</v>
      </c>
      <c r="K222" s="152">
        <v>1608</v>
      </c>
      <c r="L222" s="152">
        <v>1505</v>
      </c>
      <c r="M222" s="152">
        <v>1334</v>
      </c>
    </row>
    <row r="223" spans="1:13" x14ac:dyDescent="0.25">
      <c r="A223" s="2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spans="1:13" x14ac:dyDescent="0.25">
      <c r="A224" s="27" t="s">
        <v>2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spans="1:13" ht="15" customHeight="1" x14ac:dyDescent="0.25">
      <c r="A225" s="3" t="s">
        <v>44</v>
      </c>
      <c r="B225" s="154">
        <v>10</v>
      </c>
      <c r="C225" s="154">
        <v>15</v>
      </c>
      <c r="D225" s="154">
        <v>12</v>
      </c>
      <c r="E225" s="154">
        <v>7.5789999999999997</v>
      </c>
      <c r="F225" s="154">
        <v>14</v>
      </c>
      <c r="G225" s="154">
        <v>12</v>
      </c>
      <c r="H225" s="154">
        <v>10</v>
      </c>
      <c r="I225" s="154">
        <v>13</v>
      </c>
      <c r="J225" s="154">
        <v>16</v>
      </c>
      <c r="K225" s="154">
        <v>8</v>
      </c>
      <c r="L225" s="154">
        <v>12</v>
      </c>
      <c r="M225" s="154">
        <v>12</v>
      </c>
    </row>
    <row r="226" spans="1:13" x14ac:dyDescent="0.25">
      <c r="A226" s="3" t="s">
        <v>45</v>
      </c>
      <c r="B226" s="154">
        <v>709</v>
      </c>
      <c r="C226" s="154">
        <v>807</v>
      </c>
      <c r="D226" s="154">
        <v>879</v>
      </c>
      <c r="E226" s="154">
        <v>730</v>
      </c>
      <c r="F226" s="154">
        <v>909</v>
      </c>
      <c r="G226" s="154">
        <v>996</v>
      </c>
      <c r="H226" s="154">
        <v>775</v>
      </c>
      <c r="I226" s="154">
        <v>702</v>
      </c>
      <c r="J226" s="154">
        <v>959</v>
      </c>
      <c r="K226" s="154">
        <v>683</v>
      </c>
      <c r="L226" s="154">
        <v>744</v>
      </c>
      <c r="M226" s="154">
        <v>759</v>
      </c>
    </row>
    <row r="227" spans="1:13" ht="15" customHeight="1" x14ac:dyDescent="0.25">
      <c r="A227" s="25" t="s">
        <v>46</v>
      </c>
      <c r="B227" s="154">
        <v>24</v>
      </c>
      <c r="C227" s="154">
        <v>25.323</v>
      </c>
      <c r="D227" s="154">
        <v>45</v>
      </c>
      <c r="E227" s="154">
        <v>20</v>
      </c>
      <c r="F227" s="154">
        <v>22</v>
      </c>
      <c r="G227" s="154">
        <v>45</v>
      </c>
      <c r="H227" s="154">
        <v>16</v>
      </c>
      <c r="I227" s="154">
        <v>16</v>
      </c>
      <c r="J227" s="154">
        <v>60</v>
      </c>
      <c r="K227" s="154">
        <v>18</v>
      </c>
      <c r="L227" s="154">
        <v>19</v>
      </c>
      <c r="M227" s="154">
        <v>55</v>
      </c>
    </row>
    <row r="228" spans="1:13" x14ac:dyDescent="0.25">
      <c r="A228" s="25" t="s">
        <v>47</v>
      </c>
      <c r="B228" s="205">
        <v>0.80600000000000005</v>
      </c>
      <c r="C228" s="205">
        <v>1.0289999999999999</v>
      </c>
      <c r="D228" s="205">
        <v>0.70299999999999996</v>
      </c>
      <c r="E228" s="205">
        <v>0.70299999999999996</v>
      </c>
      <c r="F228" s="205">
        <v>1</v>
      </c>
      <c r="G228" s="205">
        <v>0.69799999999999995</v>
      </c>
      <c r="H228" s="205">
        <v>0.58199999999999996</v>
      </c>
      <c r="I228" s="205">
        <v>0.36499999999999999</v>
      </c>
      <c r="J228" s="205">
        <v>0.32600000000000001</v>
      </c>
      <c r="K228" s="205">
        <v>0</v>
      </c>
      <c r="L228" s="205">
        <v>0</v>
      </c>
      <c r="M228" s="205">
        <v>0</v>
      </c>
    </row>
    <row r="229" spans="1:13" x14ac:dyDescent="0.25">
      <c r="A229" s="26" t="s">
        <v>51</v>
      </c>
      <c r="B229" s="152">
        <v>744</v>
      </c>
      <c r="C229" s="152">
        <v>848</v>
      </c>
      <c r="D229" s="152">
        <v>936</v>
      </c>
      <c r="E229" s="152">
        <v>759</v>
      </c>
      <c r="F229" s="152">
        <v>947</v>
      </c>
      <c r="G229" s="152">
        <v>1054</v>
      </c>
      <c r="H229" s="152">
        <v>801</v>
      </c>
      <c r="I229" s="152">
        <v>731</v>
      </c>
      <c r="J229" s="152">
        <v>1035</v>
      </c>
      <c r="K229" s="152">
        <v>709</v>
      </c>
      <c r="L229" s="152">
        <v>775</v>
      </c>
      <c r="M229" s="152">
        <v>826</v>
      </c>
    </row>
    <row r="230" spans="1:13" x14ac:dyDescent="0.25">
      <c r="A230" s="26"/>
      <c r="B230" s="77"/>
      <c r="C230" s="77"/>
      <c r="D230" s="77"/>
      <c r="E230" s="168"/>
      <c r="F230" s="77"/>
      <c r="G230" s="77"/>
      <c r="H230" s="77"/>
      <c r="I230" s="77"/>
      <c r="J230" s="77"/>
      <c r="K230" s="77"/>
      <c r="L230" s="77"/>
      <c r="M230" s="77"/>
    </row>
    <row r="231" spans="1:13" x14ac:dyDescent="0.25">
      <c r="A231" s="26" t="s">
        <v>3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 x14ac:dyDescent="0.25">
      <c r="A232" s="3" t="s">
        <v>44</v>
      </c>
      <c r="B232" s="154">
        <v>217</v>
      </c>
      <c r="C232" s="154">
        <v>212</v>
      </c>
      <c r="D232" s="154">
        <v>210</v>
      </c>
      <c r="E232" s="154">
        <v>233</v>
      </c>
      <c r="F232" s="154">
        <v>227</v>
      </c>
      <c r="G232" s="154">
        <v>265</v>
      </c>
      <c r="H232" s="154">
        <v>280</v>
      </c>
      <c r="I232" s="154">
        <v>188</v>
      </c>
      <c r="J232" s="154">
        <v>196</v>
      </c>
      <c r="K232" s="154">
        <v>151</v>
      </c>
      <c r="L232" s="154">
        <v>149</v>
      </c>
      <c r="M232" s="154">
        <v>128</v>
      </c>
    </row>
    <row r="233" spans="1:13" x14ac:dyDescent="0.25">
      <c r="A233" s="3" t="s">
        <v>45</v>
      </c>
      <c r="B233" s="154">
        <v>812</v>
      </c>
      <c r="C233" s="154">
        <v>946</v>
      </c>
      <c r="D233" s="154">
        <v>879</v>
      </c>
      <c r="E233" s="154">
        <v>1015</v>
      </c>
      <c r="F233" s="154">
        <v>920</v>
      </c>
      <c r="G233" s="154">
        <v>1104</v>
      </c>
      <c r="H233" s="154">
        <v>1072</v>
      </c>
      <c r="I233" s="154">
        <v>836</v>
      </c>
      <c r="J233" s="154">
        <v>863</v>
      </c>
      <c r="K233" s="154">
        <v>792</v>
      </c>
      <c r="L233" s="154">
        <v>913</v>
      </c>
      <c r="M233" s="154">
        <v>727</v>
      </c>
    </row>
    <row r="234" spans="1:13" x14ac:dyDescent="0.25">
      <c r="A234" s="25" t="s">
        <v>46</v>
      </c>
      <c r="B234" s="154">
        <v>22</v>
      </c>
      <c r="C234" s="154">
        <v>29.579000000000001</v>
      </c>
      <c r="D234" s="154">
        <v>25</v>
      </c>
      <c r="E234" s="154">
        <v>38</v>
      </c>
      <c r="F234" s="154">
        <v>24</v>
      </c>
      <c r="G234" s="154">
        <v>34</v>
      </c>
      <c r="H234" s="154">
        <v>28</v>
      </c>
      <c r="I234" s="154">
        <v>21</v>
      </c>
      <c r="J234" s="154">
        <v>22</v>
      </c>
      <c r="K234" s="154">
        <v>27</v>
      </c>
      <c r="L234" s="154">
        <v>28</v>
      </c>
      <c r="M234" s="154">
        <v>22</v>
      </c>
    </row>
    <row r="235" spans="1:13" x14ac:dyDescent="0.25">
      <c r="A235" s="25" t="s">
        <v>47</v>
      </c>
      <c r="B235" s="205">
        <v>4.54</v>
      </c>
      <c r="C235" s="205">
        <v>3.532</v>
      </c>
      <c r="D235" s="205">
        <v>5</v>
      </c>
      <c r="E235" s="205">
        <v>6.1479999999999997</v>
      </c>
      <c r="F235" s="205">
        <v>4.4379999999999997</v>
      </c>
      <c r="G235" s="205">
        <v>3.7160000000000002</v>
      </c>
      <c r="H235" s="205">
        <v>3.4769999999999999</v>
      </c>
      <c r="I235" s="205">
        <v>2.6030000000000002</v>
      </c>
      <c r="J235" s="205">
        <v>4</v>
      </c>
      <c r="K235" s="205">
        <v>3</v>
      </c>
      <c r="L235" s="205">
        <v>2</v>
      </c>
      <c r="M235" s="205">
        <v>0.86299999999999999</v>
      </c>
    </row>
    <row r="236" spans="1:13" x14ac:dyDescent="0.25">
      <c r="A236" s="26" t="s">
        <v>670</v>
      </c>
      <c r="B236" s="152">
        <v>1056</v>
      </c>
      <c r="C236" s="152">
        <v>1191</v>
      </c>
      <c r="D236" s="152">
        <v>1118</v>
      </c>
      <c r="E236" s="152">
        <v>1293</v>
      </c>
      <c r="F236" s="152">
        <v>1175</v>
      </c>
      <c r="G236" s="152">
        <v>1407</v>
      </c>
      <c r="H236" s="152">
        <v>1384</v>
      </c>
      <c r="I236" s="152">
        <v>1047</v>
      </c>
      <c r="J236" s="152">
        <v>1084</v>
      </c>
      <c r="K236" s="152">
        <v>973</v>
      </c>
      <c r="L236" s="152">
        <v>1091</v>
      </c>
      <c r="M236" s="152">
        <v>878</v>
      </c>
    </row>
    <row r="237" spans="1:13" x14ac:dyDescent="0.25">
      <c r="A237" s="26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1:13" x14ac:dyDescent="0.25">
      <c r="A238" s="26" t="s">
        <v>52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spans="1:13" x14ac:dyDescent="0.25">
      <c r="A239" s="3" t="s">
        <v>44</v>
      </c>
      <c r="B239" s="154">
        <v>27</v>
      </c>
      <c r="C239" s="154">
        <v>23</v>
      </c>
      <c r="D239" s="154">
        <v>23</v>
      </c>
      <c r="E239" s="154">
        <v>20.654</v>
      </c>
      <c r="F239" s="154">
        <v>22</v>
      </c>
      <c r="G239" s="154">
        <v>20</v>
      </c>
      <c r="H239" s="154">
        <v>19</v>
      </c>
      <c r="I239" s="154">
        <v>16</v>
      </c>
      <c r="J239" s="154">
        <v>22</v>
      </c>
      <c r="K239" s="154">
        <v>14</v>
      </c>
      <c r="L239" s="154">
        <v>21</v>
      </c>
      <c r="M239" s="154">
        <v>17</v>
      </c>
    </row>
    <row r="240" spans="1:13" x14ac:dyDescent="0.25">
      <c r="A240" s="3" t="s">
        <v>45</v>
      </c>
      <c r="B240" s="154">
        <v>314</v>
      </c>
      <c r="C240" s="154">
        <v>347</v>
      </c>
      <c r="D240" s="154">
        <v>344</v>
      </c>
      <c r="E240" s="154">
        <v>290</v>
      </c>
      <c r="F240" s="154">
        <v>358</v>
      </c>
      <c r="G240" s="154">
        <v>341</v>
      </c>
      <c r="H240" s="154">
        <v>279</v>
      </c>
      <c r="I240" s="154">
        <v>255</v>
      </c>
      <c r="J240" s="154">
        <v>319</v>
      </c>
      <c r="K240" s="154">
        <v>241</v>
      </c>
      <c r="L240" s="154">
        <v>370</v>
      </c>
      <c r="M240" s="154">
        <v>248</v>
      </c>
    </row>
    <row r="241" spans="1:14" x14ac:dyDescent="0.25">
      <c r="A241" s="25" t="s">
        <v>46</v>
      </c>
      <c r="B241" s="154">
        <v>8.76</v>
      </c>
      <c r="C241" s="154">
        <v>6.8440000000000003</v>
      </c>
      <c r="D241" s="154">
        <v>10</v>
      </c>
      <c r="E241" s="154">
        <v>6.19</v>
      </c>
      <c r="F241" s="154">
        <v>8</v>
      </c>
      <c r="G241" s="154">
        <v>7</v>
      </c>
      <c r="H241" s="154">
        <v>8</v>
      </c>
      <c r="I241" s="154">
        <v>7</v>
      </c>
      <c r="J241" s="154">
        <v>11</v>
      </c>
      <c r="K241" s="154">
        <v>7</v>
      </c>
      <c r="L241" s="154">
        <v>8</v>
      </c>
      <c r="M241" s="154">
        <v>8</v>
      </c>
    </row>
    <row r="242" spans="1:14" x14ac:dyDescent="0.25">
      <c r="A242" s="25" t="s">
        <v>47</v>
      </c>
      <c r="B242" s="205">
        <v>16</v>
      </c>
      <c r="C242" s="205">
        <v>17</v>
      </c>
      <c r="D242" s="205">
        <v>18</v>
      </c>
      <c r="E242" s="205">
        <v>11.933999999999999</v>
      </c>
      <c r="F242" s="205">
        <v>15</v>
      </c>
      <c r="G242" s="205">
        <v>14</v>
      </c>
      <c r="H242" s="205">
        <v>19</v>
      </c>
      <c r="I242" s="205">
        <v>13</v>
      </c>
      <c r="J242" s="205">
        <v>21</v>
      </c>
      <c r="K242" s="205">
        <v>13</v>
      </c>
      <c r="L242" s="205">
        <v>16</v>
      </c>
      <c r="M242" s="205">
        <v>11</v>
      </c>
    </row>
    <row r="243" spans="1:14" x14ac:dyDescent="0.25">
      <c r="A243" s="27" t="s">
        <v>5</v>
      </c>
      <c r="B243" s="152">
        <v>365</v>
      </c>
      <c r="C243" s="152">
        <v>395</v>
      </c>
      <c r="D243" s="152">
        <v>395</v>
      </c>
      <c r="E243" s="152">
        <v>329</v>
      </c>
      <c r="F243" s="152">
        <v>404</v>
      </c>
      <c r="G243" s="152">
        <v>381</v>
      </c>
      <c r="H243" s="152">
        <v>324</v>
      </c>
      <c r="I243" s="152">
        <v>290</v>
      </c>
      <c r="J243" s="152">
        <v>374</v>
      </c>
      <c r="K243" s="152">
        <v>275</v>
      </c>
      <c r="L243" s="152">
        <v>415</v>
      </c>
      <c r="M243" s="152">
        <v>284</v>
      </c>
    </row>
    <row r="244" spans="1:14" x14ac:dyDescent="0.25">
      <c r="A244" s="27"/>
    </row>
    <row r="245" spans="1:14" ht="15.75" thickBot="1" x14ac:dyDescent="0.3">
      <c r="A245" s="3"/>
    </row>
    <row r="246" spans="1:14" ht="15.75" thickBot="1" x14ac:dyDescent="0.3">
      <c r="A246" s="26" t="s">
        <v>53</v>
      </c>
      <c r="B246" s="184">
        <v>40909</v>
      </c>
      <c r="C246" s="182">
        <v>40950</v>
      </c>
      <c r="D246" s="182">
        <v>40978</v>
      </c>
      <c r="E246" s="182">
        <v>41010</v>
      </c>
      <c r="F246" s="182">
        <v>41040</v>
      </c>
      <c r="G246" s="182">
        <v>41071</v>
      </c>
      <c r="H246" s="182">
        <v>41091</v>
      </c>
      <c r="I246" s="182">
        <v>41132</v>
      </c>
      <c r="J246" s="182">
        <v>41163</v>
      </c>
      <c r="K246" s="182">
        <v>41193</v>
      </c>
      <c r="L246" s="182">
        <v>41224</v>
      </c>
      <c r="M246" s="183">
        <v>41254</v>
      </c>
    </row>
    <row r="247" spans="1:14" x14ac:dyDescent="0.25">
      <c r="A247" s="3" t="s">
        <v>44</v>
      </c>
      <c r="B247" s="154">
        <v>1336</v>
      </c>
      <c r="C247" s="154">
        <v>1374</v>
      </c>
      <c r="D247" s="154">
        <v>1335</v>
      </c>
      <c r="E247" s="157">
        <v>969</v>
      </c>
      <c r="F247" s="154">
        <v>1224</v>
      </c>
      <c r="G247" s="157">
        <v>1128</v>
      </c>
      <c r="H247" s="157">
        <v>1051</v>
      </c>
      <c r="I247" s="157">
        <v>913</v>
      </c>
      <c r="J247" s="157">
        <v>980</v>
      </c>
      <c r="K247" s="157">
        <v>798</v>
      </c>
      <c r="L247" s="157">
        <v>795</v>
      </c>
      <c r="M247" s="154">
        <v>649</v>
      </c>
      <c r="N247" s="109"/>
    </row>
    <row r="248" spans="1:14" x14ac:dyDescent="0.25">
      <c r="A248" s="3" t="s">
        <v>45</v>
      </c>
      <c r="B248" s="154">
        <v>9492</v>
      </c>
      <c r="C248" s="154">
        <v>10545</v>
      </c>
      <c r="D248" s="154">
        <v>10464</v>
      </c>
      <c r="E248" s="154">
        <v>9095</v>
      </c>
      <c r="F248" s="154">
        <v>11308</v>
      </c>
      <c r="G248" s="154">
        <v>11348</v>
      </c>
      <c r="H248" s="154">
        <v>8841</v>
      </c>
      <c r="I248" s="154">
        <v>8850</v>
      </c>
      <c r="J248" s="154">
        <v>10330</v>
      </c>
      <c r="K248" s="154">
        <v>8556</v>
      </c>
      <c r="L248" s="154">
        <v>9670</v>
      </c>
      <c r="M248" s="154">
        <v>8482</v>
      </c>
    </row>
    <row r="249" spans="1:14" x14ac:dyDescent="0.25">
      <c r="A249" s="25" t="s">
        <v>46</v>
      </c>
      <c r="B249" s="154">
        <v>208</v>
      </c>
      <c r="C249" s="154">
        <v>225</v>
      </c>
      <c r="D249" s="154">
        <v>252</v>
      </c>
      <c r="E249" s="154">
        <v>219</v>
      </c>
      <c r="F249" s="154">
        <v>225</v>
      </c>
      <c r="G249" s="154">
        <v>271</v>
      </c>
      <c r="H249" s="154">
        <v>198</v>
      </c>
      <c r="I249" s="154">
        <v>185</v>
      </c>
      <c r="J249" s="154">
        <v>248</v>
      </c>
      <c r="K249" s="154">
        <v>188</v>
      </c>
      <c r="L249" s="154">
        <v>229</v>
      </c>
      <c r="M249" s="154">
        <v>214</v>
      </c>
    </row>
    <row r="250" spans="1:14" x14ac:dyDescent="0.25">
      <c r="A250" s="25" t="s">
        <v>47</v>
      </c>
      <c r="B250" s="205">
        <v>582</v>
      </c>
      <c r="C250" s="205">
        <v>624</v>
      </c>
      <c r="D250" s="205">
        <v>464</v>
      </c>
      <c r="E250" s="154">
        <v>412</v>
      </c>
      <c r="F250" s="205">
        <v>489</v>
      </c>
      <c r="G250" s="154">
        <v>400</v>
      </c>
      <c r="H250" s="154">
        <v>330</v>
      </c>
      <c r="I250" s="154">
        <v>373</v>
      </c>
      <c r="J250" s="154">
        <v>370</v>
      </c>
      <c r="K250" s="154">
        <v>335</v>
      </c>
      <c r="L250" s="154">
        <v>351</v>
      </c>
      <c r="M250" s="205">
        <v>300</v>
      </c>
    </row>
    <row r="251" spans="1:14" x14ac:dyDescent="0.25">
      <c r="A251" s="26" t="s">
        <v>13</v>
      </c>
      <c r="B251" s="152">
        <v>11619</v>
      </c>
      <c r="C251" s="152">
        <v>12768</v>
      </c>
      <c r="D251" s="152">
        <v>12516</v>
      </c>
      <c r="E251" s="152">
        <v>10694</v>
      </c>
      <c r="F251" s="152">
        <v>13245</v>
      </c>
      <c r="G251" s="152">
        <v>13147</v>
      </c>
      <c r="H251" s="152">
        <v>10421</v>
      </c>
      <c r="I251" s="152">
        <v>10320</v>
      </c>
      <c r="J251" s="152">
        <v>11928</v>
      </c>
      <c r="K251" s="152">
        <v>9878</v>
      </c>
      <c r="L251" s="152">
        <v>11045</v>
      </c>
      <c r="M251" s="152">
        <v>9645</v>
      </c>
    </row>
    <row r="253" spans="1:14" ht="14.25" customHeight="1" x14ac:dyDescent="0.25">
      <c r="A253" s="179">
        <v>2011</v>
      </c>
      <c r="B253" s="310" t="s">
        <v>671</v>
      </c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</row>
    <row r="254" spans="1:14" ht="15.75" thickBot="1" x14ac:dyDescent="0.3">
      <c r="A254" s="3"/>
    </row>
    <row r="255" spans="1:14" s="77" customFormat="1" ht="15.75" thickBot="1" x14ac:dyDescent="0.3">
      <c r="A255" s="26" t="s">
        <v>0</v>
      </c>
      <c r="B255" s="184">
        <v>40544</v>
      </c>
      <c r="C255" s="182">
        <v>40585</v>
      </c>
      <c r="D255" s="182">
        <v>40613</v>
      </c>
      <c r="E255" s="182">
        <v>40644</v>
      </c>
      <c r="F255" s="182">
        <v>40674</v>
      </c>
      <c r="G255" s="182">
        <v>40705</v>
      </c>
      <c r="H255" s="182">
        <v>40725</v>
      </c>
      <c r="I255" s="182">
        <v>40766</v>
      </c>
      <c r="J255" s="182">
        <v>40797</v>
      </c>
      <c r="K255" s="182">
        <v>40827</v>
      </c>
      <c r="L255" s="182">
        <v>40858</v>
      </c>
      <c r="M255" s="183">
        <v>40888</v>
      </c>
    </row>
    <row r="256" spans="1:14" x14ac:dyDescent="0.25">
      <c r="A256" s="3" t="s">
        <v>44</v>
      </c>
      <c r="B256" s="154">
        <v>806</v>
      </c>
      <c r="C256" s="154">
        <v>1218</v>
      </c>
      <c r="D256" s="154">
        <v>966</v>
      </c>
      <c r="E256" s="154">
        <v>880</v>
      </c>
      <c r="F256" s="154">
        <v>947</v>
      </c>
      <c r="G256" s="154">
        <v>1001</v>
      </c>
      <c r="H256" s="154">
        <v>938</v>
      </c>
      <c r="I256" s="154">
        <v>1417</v>
      </c>
      <c r="J256" s="154">
        <v>923</v>
      </c>
      <c r="K256" s="154">
        <v>784</v>
      </c>
      <c r="L256" s="154">
        <v>1038</v>
      </c>
      <c r="M256" s="154">
        <v>577</v>
      </c>
    </row>
    <row r="257" spans="1:13" x14ac:dyDescent="0.25">
      <c r="A257" s="3" t="s">
        <v>45</v>
      </c>
      <c r="B257" s="154">
        <v>4421</v>
      </c>
      <c r="C257" s="154">
        <v>6015</v>
      </c>
      <c r="D257" s="154">
        <v>5515</v>
      </c>
      <c r="E257" s="154">
        <v>4722</v>
      </c>
      <c r="F257" s="154">
        <v>5442</v>
      </c>
      <c r="G257" s="154">
        <v>5889</v>
      </c>
      <c r="H257" s="154">
        <v>5041</v>
      </c>
      <c r="I257" s="154">
        <v>6368</v>
      </c>
      <c r="J257" s="154">
        <v>4250</v>
      </c>
      <c r="K257" s="154">
        <v>3919</v>
      </c>
      <c r="L257" s="154">
        <v>4699</v>
      </c>
      <c r="M257" s="154">
        <v>2893</v>
      </c>
    </row>
    <row r="258" spans="1:13" x14ac:dyDescent="0.25">
      <c r="A258" s="25" t="s">
        <v>46</v>
      </c>
      <c r="B258" s="154">
        <v>85</v>
      </c>
      <c r="C258" s="154">
        <v>134</v>
      </c>
      <c r="D258" s="154">
        <v>130</v>
      </c>
      <c r="E258" s="154">
        <v>132</v>
      </c>
      <c r="F258" s="154">
        <v>105</v>
      </c>
      <c r="G258" s="154">
        <v>166</v>
      </c>
      <c r="H258" s="154">
        <v>141</v>
      </c>
      <c r="I258" s="154">
        <v>194</v>
      </c>
      <c r="J258" s="154">
        <v>122</v>
      </c>
      <c r="K258" s="154">
        <v>96</v>
      </c>
      <c r="L258" s="154">
        <v>113</v>
      </c>
      <c r="M258" s="154">
        <v>70</v>
      </c>
    </row>
    <row r="259" spans="1:13" x14ac:dyDescent="0.25">
      <c r="A259" s="25" t="s">
        <v>47</v>
      </c>
      <c r="B259" s="90" t="s">
        <v>547</v>
      </c>
      <c r="C259" s="90" t="s">
        <v>547</v>
      </c>
      <c r="D259" s="170" t="s">
        <v>547</v>
      </c>
      <c r="E259" s="90">
        <v>0</v>
      </c>
      <c r="F259" s="90" t="s">
        <v>547</v>
      </c>
      <c r="G259" s="90">
        <v>0</v>
      </c>
      <c r="H259" s="90">
        <v>0</v>
      </c>
      <c r="I259" s="90">
        <v>0</v>
      </c>
      <c r="J259" s="90">
        <v>4.8000000000000001E-2</v>
      </c>
      <c r="K259" s="90">
        <v>0</v>
      </c>
      <c r="L259" s="90">
        <v>4.8000000000000001E-2</v>
      </c>
      <c r="M259" s="90">
        <v>0</v>
      </c>
    </row>
    <row r="260" spans="1:13" x14ac:dyDescent="0.25">
      <c r="A260" s="26" t="s">
        <v>48</v>
      </c>
      <c r="B260" s="152">
        <v>5312</v>
      </c>
      <c r="C260" s="152">
        <v>7368029</v>
      </c>
      <c r="D260" s="152">
        <v>6611</v>
      </c>
      <c r="E260" s="152">
        <v>5734</v>
      </c>
      <c r="F260" s="152">
        <v>6494</v>
      </c>
      <c r="G260" s="152">
        <v>7056</v>
      </c>
      <c r="H260" s="152">
        <v>6121</v>
      </c>
      <c r="I260" s="152">
        <v>7979</v>
      </c>
      <c r="J260" s="152">
        <v>5296</v>
      </c>
      <c r="K260" s="152">
        <v>4799</v>
      </c>
      <c r="L260" s="152">
        <v>5850</v>
      </c>
      <c r="M260" s="152">
        <v>3539</v>
      </c>
    </row>
    <row r="261" spans="1:13" x14ac:dyDescent="0.25">
      <c r="A261" s="3"/>
      <c r="B261" s="77"/>
      <c r="C261" s="77"/>
      <c r="D261" s="77"/>
      <c r="M261" s="77"/>
    </row>
    <row r="262" spans="1:13" x14ac:dyDescent="0.25">
      <c r="A262" s="27" t="s">
        <v>1</v>
      </c>
      <c r="B262" s="77"/>
      <c r="C262" s="77"/>
      <c r="D262" s="77"/>
      <c r="M262" s="77"/>
    </row>
    <row r="263" spans="1:13" x14ac:dyDescent="0.25">
      <c r="A263" s="3" t="s">
        <v>44</v>
      </c>
      <c r="B263" s="154">
        <v>62</v>
      </c>
      <c r="C263" s="154">
        <v>69</v>
      </c>
      <c r="D263" s="154">
        <v>98</v>
      </c>
      <c r="E263" s="154">
        <v>66</v>
      </c>
      <c r="F263" s="154">
        <v>64</v>
      </c>
      <c r="G263" s="154">
        <v>90</v>
      </c>
      <c r="H263" s="154">
        <v>71</v>
      </c>
      <c r="I263" s="154">
        <v>96</v>
      </c>
      <c r="J263" s="154">
        <v>102</v>
      </c>
      <c r="K263" s="154">
        <v>76</v>
      </c>
      <c r="L263" s="154">
        <v>58</v>
      </c>
      <c r="M263" s="154">
        <v>70</v>
      </c>
    </row>
    <row r="264" spans="1:13" x14ac:dyDescent="0.25">
      <c r="A264" s="3" t="s">
        <v>45</v>
      </c>
      <c r="B264" s="154">
        <v>2480</v>
      </c>
      <c r="C264" s="154">
        <v>2476</v>
      </c>
      <c r="D264" s="154">
        <v>3391</v>
      </c>
      <c r="E264" s="154">
        <v>2148</v>
      </c>
      <c r="F264" s="154">
        <v>2665</v>
      </c>
      <c r="G264" s="154">
        <v>3402</v>
      </c>
      <c r="H264" s="154">
        <v>2805</v>
      </c>
      <c r="I264" s="154">
        <v>4608</v>
      </c>
      <c r="J264" s="154">
        <v>4273</v>
      </c>
      <c r="K264" s="154">
        <v>3345</v>
      </c>
      <c r="L264" s="154">
        <v>3119</v>
      </c>
      <c r="M264" s="154">
        <v>2731</v>
      </c>
    </row>
    <row r="265" spans="1:13" x14ac:dyDescent="0.25">
      <c r="A265" s="25" t="s">
        <v>46</v>
      </c>
      <c r="B265" s="154">
        <v>11</v>
      </c>
      <c r="C265" s="154">
        <v>8</v>
      </c>
      <c r="D265" s="154">
        <v>15</v>
      </c>
      <c r="E265" s="154">
        <v>10</v>
      </c>
      <c r="F265" s="154">
        <v>7</v>
      </c>
      <c r="G265" s="154">
        <v>13</v>
      </c>
      <c r="H265" s="154">
        <v>7</v>
      </c>
      <c r="I265" s="154">
        <v>21</v>
      </c>
      <c r="J265" s="154">
        <v>17</v>
      </c>
      <c r="K265" s="154">
        <v>18</v>
      </c>
      <c r="L265" s="154">
        <v>13</v>
      </c>
      <c r="M265" s="154">
        <v>10</v>
      </c>
    </row>
    <row r="266" spans="1:13" x14ac:dyDescent="0.25">
      <c r="A266" s="25" t="s">
        <v>47</v>
      </c>
      <c r="B266" s="90" t="s">
        <v>547</v>
      </c>
      <c r="C266" s="90" t="s">
        <v>547</v>
      </c>
      <c r="D266" s="90" t="s">
        <v>547</v>
      </c>
      <c r="E266" s="90">
        <v>0</v>
      </c>
      <c r="F266" s="90" t="s">
        <v>547</v>
      </c>
      <c r="G266" s="90"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v>1.6E-2</v>
      </c>
      <c r="M266" s="90">
        <v>0</v>
      </c>
    </row>
    <row r="267" spans="1:13" x14ac:dyDescent="0.25">
      <c r="A267" s="26" t="s">
        <v>49</v>
      </c>
      <c r="B267" s="152">
        <v>2553</v>
      </c>
      <c r="C267" s="152">
        <v>2554</v>
      </c>
      <c r="D267" s="152">
        <v>3504</v>
      </c>
      <c r="E267" s="152">
        <v>2224</v>
      </c>
      <c r="F267" s="152">
        <v>2735</v>
      </c>
      <c r="G267" s="152">
        <v>3504</v>
      </c>
      <c r="H267" s="152">
        <v>2883</v>
      </c>
      <c r="I267" s="152">
        <v>4726</v>
      </c>
      <c r="J267" s="152">
        <v>4392</v>
      </c>
      <c r="K267" s="152">
        <v>3439</v>
      </c>
      <c r="L267" s="152">
        <v>3190</v>
      </c>
      <c r="M267" s="152">
        <v>2811</v>
      </c>
    </row>
    <row r="268" spans="1:13" ht="7.5" customHeight="1" x14ac:dyDescent="0.25">
      <c r="A268" s="2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</row>
    <row r="269" spans="1:13" x14ac:dyDescent="0.25">
      <c r="A269" s="26" t="s">
        <v>50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3" t="s">
        <v>44</v>
      </c>
      <c r="B270" s="154">
        <v>90</v>
      </c>
      <c r="C270" s="154">
        <v>95</v>
      </c>
      <c r="D270" s="154">
        <v>85</v>
      </c>
      <c r="E270" s="154">
        <v>81</v>
      </c>
      <c r="F270" s="154">
        <v>92</v>
      </c>
      <c r="G270" s="154">
        <v>71</v>
      </c>
      <c r="H270" s="154">
        <v>59</v>
      </c>
      <c r="I270" s="154">
        <v>78</v>
      </c>
      <c r="J270" s="154">
        <v>68</v>
      </c>
      <c r="K270" s="154">
        <v>82</v>
      </c>
      <c r="L270" s="154">
        <v>75</v>
      </c>
      <c r="M270" s="154">
        <v>58</v>
      </c>
    </row>
    <row r="271" spans="1:13" x14ac:dyDescent="0.25">
      <c r="A271" s="3" t="s">
        <v>45</v>
      </c>
      <c r="B271" s="154">
        <v>1450</v>
      </c>
      <c r="C271" s="154">
        <v>1486</v>
      </c>
      <c r="D271" s="154">
        <v>1209</v>
      </c>
      <c r="E271" s="154">
        <v>1144</v>
      </c>
      <c r="F271" s="154">
        <v>1285</v>
      </c>
      <c r="G271" s="154">
        <v>1246</v>
      </c>
      <c r="H271" s="154">
        <v>1035</v>
      </c>
      <c r="I271" s="154">
        <v>1289</v>
      </c>
      <c r="J271" s="154">
        <v>1190</v>
      </c>
      <c r="K271" s="154">
        <v>1295</v>
      </c>
      <c r="L271" s="154">
        <v>1187</v>
      </c>
      <c r="M271" s="154">
        <v>959</v>
      </c>
    </row>
    <row r="272" spans="1:13" x14ac:dyDescent="0.25">
      <c r="A272" s="25" t="s">
        <v>46</v>
      </c>
      <c r="B272" s="154">
        <v>32</v>
      </c>
      <c r="C272" s="154">
        <v>42</v>
      </c>
      <c r="D272" s="154">
        <v>24</v>
      </c>
      <c r="E272" s="154">
        <v>28</v>
      </c>
      <c r="F272" s="154">
        <v>29</v>
      </c>
      <c r="G272" s="154">
        <v>32</v>
      </c>
      <c r="H272" s="154">
        <v>26</v>
      </c>
      <c r="I272" s="154">
        <v>29</v>
      </c>
      <c r="J272" s="154">
        <v>27</v>
      </c>
      <c r="K272" s="154">
        <v>29</v>
      </c>
      <c r="L272" s="154">
        <v>29</v>
      </c>
      <c r="M272" s="154">
        <v>24</v>
      </c>
    </row>
    <row r="273" spans="1:13" x14ac:dyDescent="0.25">
      <c r="A273" s="25" t="s">
        <v>47</v>
      </c>
      <c r="B273" s="155">
        <v>438</v>
      </c>
      <c r="C273" s="155">
        <v>527</v>
      </c>
      <c r="D273" s="155">
        <v>476</v>
      </c>
      <c r="E273" s="155">
        <v>426</v>
      </c>
      <c r="F273" s="155">
        <v>420</v>
      </c>
      <c r="G273" s="155">
        <v>413</v>
      </c>
      <c r="H273" s="155">
        <v>328</v>
      </c>
      <c r="I273" s="155">
        <v>451</v>
      </c>
      <c r="J273" s="155">
        <v>403</v>
      </c>
      <c r="K273" s="155">
        <v>470</v>
      </c>
      <c r="L273" s="155">
        <v>529</v>
      </c>
      <c r="M273" s="155">
        <v>375</v>
      </c>
    </row>
    <row r="274" spans="1:13" x14ac:dyDescent="0.25">
      <c r="A274" s="27" t="s">
        <v>4</v>
      </c>
      <c r="B274" s="152">
        <v>2011</v>
      </c>
      <c r="C274" s="152">
        <v>2150</v>
      </c>
      <c r="D274" s="152">
        <v>1794</v>
      </c>
      <c r="E274" s="152">
        <v>1679</v>
      </c>
      <c r="F274" s="152">
        <v>1826</v>
      </c>
      <c r="G274" s="152">
        <v>1761</v>
      </c>
      <c r="H274" s="152">
        <v>1447</v>
      </c>
      <c r="I274" s="152">
        <v>1848</v>
      </c>
      <c r="J274" s="152">
        <v>1688</v>
      </c>
      <c r="K274" s="152">
        <v>1876</v>
      </c>
      <c r="L274" s="152">
        <v>1821</v>
      </c>
      <c r="M274" s="152">
        <v>1416</v>
      </c>
    </row>
    <row r="275" spans="1:13" x14ac:dyDescent="0.25">
      <c r="A275" s="2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</row>
    <row r="276" spans="1:13" x14ac:dyDescent="0.25">
      <c r="A276" s="27" t="s">
        <v>2</v>
      </c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 x14ac:dyDescent="0.25">
      <c r="A277" s="3" t="s">
        <v>44</v>
      </c>
      <c r="B277" s="154">
        <v>13</v>
      </c>
      <c r="C277" s="154">
        <v>12</v>
      </c>
      <c r="D277" s="154">
        <v>14</v>
      </c>
      <c r="E277" s="154">
        <v>10</v>
      </c>
      <c r="F277" s="154">
        <v>11</v>
      </c>
      <c r="G277" s="154">
        <v>13</v>
      </c>
      <c r="H277" s="154">
        <v>9</v>
      </c>
      <c r="I277" s="154">
        <v>13</v>
      </c>
      <c r="J277" s="154">
        <v>19</v>
      </c>
      <c r="K277" s="154">
        <v>11</v>
      </c>
      <c r="L277" s="154">
        <v>14</v>
      </c>
      <c r="M277" s="154">
        <v>11</v>
      </c>
    </row>
    <row r="278" spans="1:13" x14ac:dyDescent="0.25">
      <c r="A278" s="3" t="s">
        <v>45</v>
      </c>
      <c r="B278" s="154">
        <v>908</v>
      </c>
      <c r="C278" s="154">
        <v>898</v>
      </c>
      <c r="D278" s="154">
        <v>954</v>
      </c>
      <c r="E278" s="154">
        <v>766</v>
      </c>
      <c r="F278" s="154">
        <v>935</v>
      </c>
      <c r="G278" s="154">
        <v>930</v>
      </c>
      <c r="H278" s="154">
        <v>856</v>
      </c>
      <c r="I278" s="154">
        <v>949</v>
      </c>
      <c r="J278" s="154">
        <v>1020</v>
      </c>
      <c r="K278" s="154">
        <v>882</v>
      </c>
      <c r="L278" s="154">
        <v>770</v>
      </c>
      <c r="M278" s="154">
        <v>666</v>
      </c>
    </row>
    <row r="279" spans="1:13" x14ac:dyDescent="0.25">
      <c r="A279" s="25" t="s">
        <v>46</v>
      </c>
      <c r="B279" s="154">
        <v>17</v>
      </c>
      <c r="C279" s="154">
        <v>22</v>
      </c>
      <c r="D279" s="154">
        <v>33</v>
      </c>
      <c r="E279" s="154">
        <v>19</v>
      </c>
      <c r="F279" s="154">
        <v>25</v>
      </c>
      <c r="G279" s="154">
        <v>33</v>
      </c>
      <c r="H279" s="154">
        <v>19</v>
      </c>
      <c r="I279" s="154">
        <v>27</v>
      </c>
      <c r="J279" s="154">
        <v>42</v>
      </c>
      <c r="K279" s="154">
        <v>33</v>
      </c>
      <c r="L279" s="154">
        <v>27</v>
      </c>
      <c r="M279" s="154">
        <v>45</v>
      </c>
    </row>
    <row r="280" spans="1:13" x14ac:dyDescent="0.25">
      <c r="A280" s="25" t="s">
        <v>47</v>
      </c>
      <c r="B280" s="155">
        <v>1</v>
      </c>
      <c r="C280" s="155">
        <v>1</v>
      </c>
      <c r="D280" s="155">
        <v>1.413</v>
      </c>
      <c r="E280" s="155">
        <v>1.605</v>
      </c>
      <c r="F280" s="155">
        <v>1</v>
      </c>
      <c r="G280" s="155">
        <v>1.8120000000000001</v>
      </c>
      <c r="H280" s="155">
        <v>1</v>
      </c>
      <c r="I280" s="155">
        <v>2.093</v>
      </c>
      <c r="J280" s="155">
        <v>1.377</v>
      </c>
      <c r="K280" s="155">
        <v>0.59499999999999997</v>
      </c>
      <c r="L280" s="155">
        <v>0.623</v>
      </c>
      <c r="M280" s="155">
        <v>1</v>
      </c>
    </row>
    <row r="281" spans="1:13" x14ac:dyDescent="0.25">
      <c r="A281" s="26" t="s">
        <v>51</v>
      </c>
      <c r="B281" s="152">
        <v>939</v>
      </c>
      <c r="C281" s="152">
        <v>933</v>
      </c>
      <c r="D281" s="152">
        <v>1003</v>
      </c>
      <c r="E281" s="152">
        <v>796</v>
      </c>
      <c r="F281" s="152">
        <v>972</v>
      </c>
      <c r="G281" s="152">
        <v>977</v>
      </c>
      <c r="H281" s="152">
        <v>885</v>
      </c>
      <c r="I281" s="152">
        <v>991</v>
      </c>
      <c r="J281" s="152">
        <v>1083</v>
      </c>
      <c r="K281" s="152">
        <v>926</v>
      </c>
      <c r="L281" s="152">
        <v>811</v>
      </c>
      <c r="M281" s="152">
        <v>724</v>
      </c>
    </row>
    <row r="282" spans="1:13" x14ac:dyDescent="0.25">
      <c r="A282" s="26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 x14ac:dyDescent="0.25">
      <c r="A283" s="26" t="s">
        <v>3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 x14ac:dyDescent="0.25">
      <c r="A284" s="3" t="s">
        <v>44</v>
      </c>
      <c r="B284" s="154">
        <v>260</v>
      </c>
      <c r="C284" s="154">
        <v>287</v>
      </c>
      <c r="D284" s="154">
        <v>258</v>
      </c>
      <c r="E284" s="154">
        <v>272</v>
      </c>
      <c r="F284" s="154">
        <v>228</v>
      </c>
      <c r="G284" s="154">
        <v>272</v>
      </c>
      <c r="H284" s="154">
        <v>231</v>
      </c>
      <c r="I284" s="154">
        <v>244</v>
      </c>
      <c r="J284" s="154">
        <v>272</v>
      </c>
      <c r="K284" s="154">
        <v>230</v>
      </c>
      <c r="L284" s="154">
        <v>213</v>
      </c>
      <c r="M284" s="154">
        <v>160</v>
      </c>
    </row>
    <row r="285" spans="1:13" x14ac:dyDescent="0.25">
      <c r="A285" s="3" t="s">
        <v>45</v>
      </c>
      <c r="B285" s="154">
        <v>763</v>
      </c>
      <c r="C285" s="154">
        <v>978</v>
      </c>
      <c r="D285" s="154">
        <v>821</v>
      </c>
      <c r="E285" s="154">
        <v>969</v>
      </c>
      <c r="F285" s="154">
        <v>714</v>
      </c>
      <c r="G285" s="154">
        <v>908</v>
      </c>
      <c r="H285" s="154">
        <v>703</v>
      </c>
      <c r="I285" s="154">
        <v>756</v>
      </c>
      <c r="J285" s="154">
        <v>808</v>
      </c>
      <c r="K285" s="154">
        <v>810</v>
      </c>
      <c r="L285" s="154">
        <v>859</v>
      </c>
      <c r="M285" s="154">
        <v>637</v>
      </c>
    </row>
    <row r="286" spans="1:13" x14ac:dyDescent="0.25">
      <c r="A286" s="25" t="s">
        <v>46</v>
      </c>
      <c r="B286" s="154">
        <v>27</v>
      </c>
      <c r="C286" s="154">
        <v>41</v>
      </c>
      <c r="D286" s="154">
        <v>24</v>
      </c>
      <c r="E286" s="154">
        <v>39</v>
      </c>
      <c r="F286" s="154">
        <v>21</v>
      </c>
      <c r="G286" s="154">
        <v>42</v>
      </c>
      <c r="H286" s="154">
        <v>17</v>
      </c>
      <c r="I286" s="154">
        <v>25</v>
      </c>
      <c r="J286" s="154">
        <v>21</v>
      </c>
      <c r="K286" s="154">
        <v>30</v>
      </c>
      <c r="L286" s="154">
        <v>34</v>
      </c>
      <c r="M286" s="154">
        <v>20</v>
      </c>
    </row>
    <row r="287" spans="1:13" x14ac:dyDescent="0.25">
      <c r="A287" s="25" t="s">
        <v>47</v>
      </c>
      <c r="B287" s="155">
        <v>5</v>
      </c>
      <c r="C287" s="155">
        <v>9</v>
      </c>
      <c r="D287" s="155">
        <v>4</v>
      </c>
      <c r="E287" s="155">
        <v>4.625</v>
      </c>
      <c r="F287" s="155">
        <v>4</v>
      </c>
      <c r="G287" s="155">
        <v>5.26</v>
      </c>
      <c r="H287" s="155">
        <v>4</v>
      </c>
      <c r="I287" s="155">
        <v>4.9610000000000003</v>
      </c>
      <c r="J287" s="155">
        <v>6</v>
      </c>
      <c r="K287" s="155">
        <v>8.5090000000000003</v>
      </c>
      <c r="L287" s="155">
        <v>6</v>
      </c>
      <c r="M287" s="155">
        <v>4</v>
      </c>
    </row>
    <row r="288" spans="1:13" x14ac:dyDescent="0.25">
      <c r="A288" s="26" t="s">
        <v>670</v>
      </c>
      <c r="B288" s="152">
        <v>1056</v>
      </c>
      <c r="C288" s="152">
        <v>1315</v>
      </c>
      <c r="D288" s="152">
        <v>1108</v>
      </c>
      <c r="E288" s="152">
        <v>1284</v>
      </c>
      <c r="F288" s="152">
        <v>967</v>
      </c>
      <c r="G288" s="152">
        <v>1228</v>
      </c>
      <c r="H288" s="152">
        <v>955</v>
      </c>
      <c r="I288" s="152">
        <v>1030</v>
      </c>
      <c r="J288" s="152">
        <v>1107</v>
      </c>
      <c r="K288" s="152">
        <v>1078</v>
      </c>
      <c r="L288" s="152">
        <v>1112</v>
      </c>
      <c r="M288" s="152">
        <v>821</v>
      </c>
    </row>
    <row r="289" spans="1:22" x14ac:dyDescent="0.25">
      <c r="A289" s="26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22" x14ac:dyDescent="0.25">
      <c r="A290" s="26" t="s">
        <v>52</v>
      </c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</row>
    <row r="291" spans="1:22" x14ac:dyDescent="0.25">
      <c r="A291" s="3" t="s">
        <v>44</v>
      </c>
      <c r="B291" s="154">
        <v>31</v>
      </c>
      <c r="C291" s="154">
        <v>27</v>
      </c>
      <c r="D291" s="154">
        <v>25</v>
      </c>
      <c r="E291" s="154">
        <v>27</v>
      </c>
      <c r="F291" s="154">
        <v>27</v>
      </c>
      <c r="G291" s="154">
        <v>20</v>
      </c>
      <c r="H291" s="154">
        <v>23</v>
      </c>
      <c r="I291" s="154">
        <v>37</v>
      </c>
      <c r="J291" s="154">
        <v>29</v>
      </c>
      <c r="K291" s="154">
        <v>20</v>
      </c>
      <c r="L291" s="154">
        <v>25</v>
      </c>
      <c r="M291" s="154">
        <v>17</v>
      </c>
    </row>
    <row r="292" spans="1:22" x14ac:dyDescent="0.25">
      <c r="A292" s="3" t="s">
        <v>45</v>
      </c>
      <c r="B292" s="154">
        <v>358</v>
      </c>
      <c r="C292" s="154">
        <v>306</v>
      </c>
      <c r="D292" s="154">
        <v>322</v>
      </c>
      <c r="E292" s="154">
        <v>377</v>
      </c>
      <c r="F292" s="154">
        <v>414</v>
      </c>
      <c r="G292" s="154">
        <v>288</v>
      </c>
      <c r="H292" s="154">
        <v>328</v>
      </c>
      <c r="I292" s="154">
        <v>449</v>
      </c>
      <c r="J292" s="154">
        <v>391</v>
      </c>
      <c r="K292" s="154">
        <v>263</v>
      </c>
      <c r="L292" s="154">
        <v>326</v>
      </c>
      <c r="M292" s="154">
        <v>231</v>
      </c>
    </row>
    <row r="293" spans="1:22" x14ac:dyDescent="0.25">
      <c r="A293" s="25" t="s">
        <v>46</v>
      </c>
      <c r="B293" s="154">
        <v>10</v>
      </c>
      <c r="C293" s="154">
        <v>7</v>
      </c>
      <c r="D293" s="154">
        <v>8</v>
      </c>
      <c r="E293" s="154">
        <v>9</v>
      </c>
      <c r="F293" s="154">
        <v>8</v>
      </c>
      <c r="G293" s="154">
        <v>7</v>
      </c>
      <c r="H293" s="154">
        <v>9</v>
      </c>
      <c r="I293" s="154">
        <v>11</v>
      </c>
      <c r="J293" s="154">
        <v>10</v>
      </c>
      <c r="K293" s="154">
        <v>6</v>
      </c>
      <c r="L293" s="154">
        <v>9</v>
      </c>
      <c r="M293" s="154">
        <v>6</v>
      </c>
    </row>
    <row r="294" spans="1:22" x14ac:dyDescent="0.25">
      <c r="A294" s="25" t="s">
        <v>47</v>
      </c>
      <c r="B294" s="155">
        <v>13</v>
      </c>
      <c r="C294" s="155">
        <v>12</v>
      </c>
      <c r="D294" s="155">
        <v>11</v>
      </c>
      <c r="E294" s="155">
        <v>11</v>
      </c>
      <c r="F294" s="155">
        <v>13</v>
      </c>
      <c r="G294" s="155">
        <v>12</v>
      </c>
      <c r="H294" s="155">
        <v>18</v>
      </c>
      <c r="I294" s="155">
        <v>26</v>
      </c>
      <c r="J294" s="155">
        <v>23</v>
      </c>
      <c r="K294" s="155">
        <v>13</v>
      </c>
      <c r="L294" s="155">
        <v>14</v>
      </c>
      <c r="M294" s="155">
        <v>14</v>
      </c>
    </row>
    <row r="295" spans="1:22" x14ac:dyDescent="0.25">
      <c r="A295" s="27" t="s">
        <v>5</v>
      </c>
      <c r="B295" s="152">
        <v>412</v>
      </c>
      <c r="C295" s="152">
        <v>352</v>
      </c>
      <c r="D295" s="152">
        <v>366</v>
      </c>
      <c r="E295" s="152">
        <v>424</v>
      </c>
      <c r="F295" s="152">
        <v>463</v>
      </c>
      <c r="G295" s="152">
        <v>326</v>
      </c>
      <c r="H295" s="152">
        <v>377</v>
      </c>
      <c r="I295" s="152">
        <v>522</v>
      </c>
      <c r="J295" s="152">
        <v>453</v>
      </c>
      <c r="K295" s="152">
        <v>303</v>
      </c>
      <c r="L295" s="152">
        <v>373</v>
      </c>
      <c r="M295" s="152">
        <v>268</v>
      </c>
    </row>
    <row r="296" spans="1:22" x14ac:dyDescent="0.25">
      <c r="A296" s="27"/>
    </row>
    <row r="297" spans="1:22" ht="15.75" thickBot="1" x14ac:dyDescent="0.3">
      <c r="A297" s="3"/>
    </row>
    <row r="298" spans="1:22" ht="15.75" thickBot="1" x14ac:dyDescent="0.3">
      <c r="A298" s="26" t="s">
        <v>53</v>
      </c>
      <c r="B298" s="184">
        <v>40544</v>
      </c>
      <c r="C298" s="182">
        <v>40585</v>
      </c>
      <c r="D298" s="182">
        <v>40612</v>
      </c>
      <c r="E298" s="182">
        <v>40644</v>
      </c>
      <c r="F298" s="182">
        <v>40674</v>
      </c>
      <c r="G298" s="182">
        <v>40705</v>
      </c>
      <c r="H298" s="182">
        <v>40725</v>
      </c>
      <c r="I298" s="182">
        <v>40766</v>
      </c>
      <c r="J298" s="182">
        <v>40797</v>
      </c>
      <c r="K298" s="182">
        <v>40827</v>
      </c>
      <c r="L298" s="182">
        <v>40858</v>
      </c>
      <c r="M298" s="183">
        <v>40888</v>
      </c>
    </row>
    <row r="299" spans="1:22" x14ac:dyDescent="0.25">
      <c r="A299" s="3" t="s">
        <v>44</v>
      </c>
      <c r="B299" s="154">
        <v>1263</v>
      </c>
      <c r="C299" s="154">
        <v>1709</v>
      </c>
      <c r="D299" s="154">
        <v>1445</v>
      </c>
      <c r="E299" s="157">
        <v>1337</v>
      </c>
      <c r="F299" s="154">
        <v>1369</v>
      </c>
      <c r="G299" s="157">
        <v>1466</v>
      </c>
      <c r="H299" s="157">
        <v>1332</v>
      </c>
      <c r="I299" s="157">
        <v>1884</v>
      </c>
      <c r="J299" s="157">
        <v>1413</v>
      </c>
      <c r="K299" s="157">
        <v>1203</v>
      </c>
      <c r="L299" s="157">
        <v>1422</v>
      </c>
      <c r="M299" s="154">
        <v>894</v>
      </c>
    </row>
    <row r="300" spans="1:22" x14ac:dyDescent="0.25">
      <c r="A300" s="3" t="s">
        <v>45</v>
      </c>
      <c r="B300" s="154">
        <v>10379</v>
      </c>
      <c r="C300" s="154">
        <v>12160</v>
      </c>
      <c r="D300" s="154">
        <v>12212</v>
      </c>
      <c r="E300" s="154">
        <v>10125</v>
      </c>
      <c r="F300" s="154">
        <v>11455</v>
      </c>
      <c r="G300" s="154">
        <v>12661</v>
      </c>
      <c r="H300" s="154">
        <v>10768</v>
      </c>
      <c r="I300" s="154">
        <v>14420</v>
      </c>
      <c r="J300" s="154">
        <v>11932</v>
      </c>
      <c r="K300" s="154">
        <v>10514</v>
      </c>
      <c r="L300" s="154">
        <v>10961</v>
      </c>
      <c r="M300" s="154">
        <v>8117</v>
      </c>
    </row>
    <row r="301" spans="1:22" x14ac:dyDescent="0.25">
      <c r="A301" s="25" t="s">
        <v>46</v>
      </c>
      <c r="B301" s="154">
        <v>182</v>
      </c>
      <c r="C301" s="154">
        <v>254</v>
      </c>
      <c r="D301" s="154">
        <v>234</v>
      </c>
      <c r="E301" s="154">
        <v>237</v>
      </c>
      <c r="F301" s="154">
        <v>194</v>
      </c>
      <c r="G301" s="154">
        <v>294</v>
      </c>
      <c r="H301" s="154">
        <v>219</v>
      </c>
      <c r="I301" s="154">
        <v>306</v>
      </c>
      <c r="J301" s="154">
        <v>239</v>
      </c>
      <c r="K301" s="154">
        <v>212</v>
      </c>
      <c r="L301" s="154">
        <v>224</v>
      </c>
      <c r="M301" s="154">
        <v>175</v>
      </c>
    </row>
    <row r="302" spans="1:22" x14ac:dyDescent="0.25">
      <c r="A302" s="25" t="s">
        <v>47</v>
      </c>
      <c r="B302" s="155">
        <v>457</v>
      </c>
      <c r="C302" s="155">
        <v>548</v>
      </c>
      <c r="D302" s="155">
        <v>493</v>
      </c>
      <c r="E302" s="154">
        <v>444</v>
      </c>
      <c r="F302" s="155">
        <v>440</v>
      </c>
      <c r="G302" s="154">
        <v>432</v>
      </c>
      <c r="H302" s="154">
        <v>350</v>
      </c>
      <c r="I302" s="154">
        <v>484</v>
      </c>
      <c r="J302" s="154">
        <v>433</v>
      </c>
      <c r="K302" s="154">
        <v>492</v>
      </c>
      <c r="L302" s="154">
        <v>549</v>
      </c>
      <c r="M302" s="155">
        <v>394</v>
      </c>
    </row>
    <row r="303" spans="1:22" x14ac:dyDescent="0.25">
      <c r="A303" s="26" t="s">
        <v>13</v>
      </c>
      <c r="B303" s="152">
        <v>12282</v>
      </c>
      <c r="C303" s="152">
        <v>14672</v>
      </c>
      <c r="D303" s="152">
        <v>14385</v>
      </c>
      <c r="E303" s="152">
        <v>12143</v>
      </c>
      <c r="F303" s="152">
        <v>13458</v>
      </c>
      <c r="G303" s="152">
        <v>14853</v>
      </c>
      <c r="H303" s="152">
        <v>12668</v>
      </c>
      <c r="I303" s="152">
        <v>17095</v>
      </c>
      <c r="J303" s="152">
        <v>14018</v>
      </c>
      <c r="K303" s="152">
        <v>12421</v>
      </c>
      <c r="L303" s="152">
        <v>13156</v>
      </c>
      <c r="M303" s="152">
        <v>9580</v>
      </c>
    </row>
    <row r="304" spans="1:22" ht="15.75" thickBot="1" x14ac:dyDescent="0.3">
      <c r="A304" s="26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80"/>
      <c r="O304" s="180"/>
      <c r="P304" s="180"/>
      <c r="Q304" s="180"/>
      <c r="R304" s="180"/>
      <c r="S304" s="180"/>
      <c r="T304" s="180"/>
      <c r="U304" s="180"/>
      <c r="V304" s="180"/>
    </row>
    <row r="305" spans="1:19" ht="15.75" thickBot="1" x14ac:dyDescent="0.3">
      <c r="A305" s="196" t="s">
        <v>713</v>
      </c>
      <c r="B305" s="184">
        <v>40179</v>
      </c>
      <c r="C305" s="182">
        <v>40219</v>
      </c>
      <c r="D305" s="182">
        <v>40238</v>
      </c>
      <c r="E305" s="182">
        <v>40278</v>
      </c>
      <c r="F305" s="182">
        <v>40308</v>
      </c>
      <c r="G305" s="182">
        <v>40339</v>
      </c>
      <c r="H305" s="182">
        <v>40369</v>
      </c>
      <c r="I305" s="182">
        <v>40400</v>
      </c>
      <c r="J305" s="182">
        <v>40431</v>
      </c>
      <c r="K305" s="182">
        <v>40452</v>
      </c>
      <c r="L305" s="182">
        <v>40483</v>
      </c>
      <c r="M305" s="183">
        <v>40513</v>
      </c>
      <c r="S305" s="109"/>
    </row>
    <row r="306" spans="1:19" x14ac:dyDescent="0.25">
      <c r="A306" s="26" t="s">
        <v>0</v>
      </c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</row>
    <row r="307" spans="1:19" x14ac:dyDescent="0.25">
      <c r="A307" s="3" t="s">
        <v>44</v>
      </c>
      <c r="B307" s="154">
        <v>878</v>
      </c>
      <c r="C307" s="154">
        <v>915</v>
      </c>
      <c r="D307" s="154">
        <v>883</v>
      </c>
      <c r="E307" s="154">
        <v>1015</v>
      </c>
      <c r="F307" s="154">
        <v>1472</v>
      </c>
      <c r="G307" s="154">
        <v>807</v>
      </c>
      <c r="H307" s="154">
        <v>804</v>
      </c>
      <c r="I307" s="154">
        <v>976</v>
      </c>
      <c r="J307" s="154">
        <v>910</v>
      </c>
      <c r="K307" s="154">
        <v>869</v>
      </c>
      <c r="L307" s="154">
        <v>1194</v>
      </c>
      <c r="M307" s="154">
        <v>823</v>
      </c>
    </row>
    <row r="308" spans="1:19" x14ac:dyDescent="0.25">
      <c r="A308" s="3" t="s">
        <v>45</v>
      </c>
      <c r="B308" s="154">
        <v>3810</v>
      </c>
      <c r="C308" s="154">
        <v>4665</v>
      </c>
      <c r="D308" s="154">
        <v>3983</v>
      </c>
      <c r="E308" s="154">
        <v>4500</v>
      </c>
      <c r="F308" s="154">
        <v>6488</v>
      </c>
      <c r="G308" s="154">
        <v>3806</v>
      </c>
      <c r="H308" s="154">
        <v>3609</v>
      </c>
      <c r="I308" s="154">
        <v>4344</v>
      </c>
      <c r="J308" s="154">
        <v>4127</v>
      </c>
      <c r="K308" s="154">
        <v>3742</v>
      </c>
      <c r="L308" s="154">
        <v>5625</v>
      </c>
      <c r="M308" s="154">
        <v>4110</v>
      </c>
    </row>
    <row r="309" spans="1:19" x14ac:dyDescent="0.25">
      <c r="A309" s="25" t="s">
        <v>46</v>
      </c>
      <c r="B309" s="154">
        <v>73</v>
      </c>
      <c r="C309" s="154">
        <v>91</v>
      </c>
      <c r="D309" s="154">
        <v>95</v>
      </c>
      <c r="E309" s="154">
        <v>90</v>
      </c>
      <c r="F309" s="154">
        <v>145</v>
      </c>
      <c r="G309" s="154">
        <v>84</v>
      </c>
      <c r="H309" s="154">
        <v>72</v>
      </c>
      <c r="I309" s="154">
        <v>107</v>
      </c>
      <c r="J309" s="154">
        <v>94</v>
      </c>
      <c r="K309" s="154">
        <v>110</v>
      </c>
      <c r="L309" s="154">
        <v>152</v>
      </c>
      <c r="M309" s="154">
        <v>98</v>
      </c>
    </row>
    <row r="310" spans="1:19" x14ac:dyDescent="0.25">
      <c r="A310" s="25" t="s">
        <v>47</v>
      </c>
      <c r="B310" s="90"/>
      <c r="C310" s="90"/>
      <c r="D310" s="90"/>
      <c r="E310" s="90"/>
      <c r="F310" s="90"/>
      <c r="G310" s="90"/>
      <c r="H310" s="90"/>
      <c r="I310" s="90"/>
      <c r="J310" s="90"/>
      <c r="K310" s="90">
        <v>0</v>
      </c>
      <c r="L310" s="90">
        <v>0</v>
      </c>
      <c r="M310" s="90">
        <v>0</v>
      </c>
    </row>
    <row r="311" spans="1:19" x14ac:dyDescent="0.25">
      <c r="A311" s="26" t="s">
        <v>48</v>
      </c>
      <c r="B311" s="152">
        <v>4761</v>
      </c>
      <c r="C311" s="152">
        <v>5671</v>
      </c>
      <c r="D311" s="152">
        <v>4961</v>
      </c>
      <c r="E311" s="152">
        <v>5605</v>
      </c>
      <c r="F311" s="152">
        <v>8105</v>
      </c>
      <c r="G311" s="152">
        <v>4697</v>
      </c>
      <c r="H311" s="152">
        <v>4484</v>
      </c>
      <c r="I311" s="152">
        <v>5427</v>
      </c>
      <c r="J311" s="152">
        <v>5130</v>
      </c>
      <c r="K311" s="152">
        <v>4722</v>
      </c>
      <c r="L311" s="152">
        <v>6971</v>
      </c>
      <c r="M311" s="152">
        <v>5031</v>
      </c>
    </row>
    <row r="312" spans="1:19" x14ac:dyDescent="0.25">
      <c r="A312" s="3"/>
      <c r="B312" s="77"/>
      <c r="C312" s="77"/>
      <c r="F312" s="109"/>
      <c r="G312" s="109"/>
      <c r="H312" s="109"/>
      <c r="I312" s="109"/>
      <c r="J312" s="109"/>
      <c r="K312" s="77"/>
      <c r="L312" s="77"/>
      <c r="M312" s="77"/>
    </row>
    <row r="313" spans="1:19" x14ac:dyDescent="0.25">
      <c r="A313" s="27" t="s">
        <v>1</v>
      </c>
      <c r="B313" s="77"/>
      <c r="C313" s="77"/>
      <c r="K313" s="77"/>
      <c r="L313" s="77"/>
      <c r="M313" s="77"/>
    </row>
    <row r="314" spans="1:19" x14ac:dyDescent="0.25">
      <c r="A314" s="3" t="s">
        <v>44</v>
      </c>
      <c r="B314" s="154">
        <v>65</v>
      </c>
      <c r="C314" s="154">
        <v>68</v>
      </c>
      <c r="D314" s="154">
        <v>86</v>
      </c>
      <c r="E314" s="154">
        <v>58</v>
      </c>
      <c r="F314" s="154">
        <v>100</v>
      </c>
      <c r="G314" s="154">
        <v>100</v>
      </c>
      <c r="H314" s="154">
        <v>70</v>
      </c>
      <c r="I314" s="154">
        <v>59</v>
      </c>
      <c r="J314" s="154">
        <v>95</v>
      </c>
      <c r="K314" s="154">
        <v>59</v>
      </c>
      <c r="L314" s="154">
        <v>76</v>
      </c>
      <c r="M314" s="154">
        <v>83</v>
      </c>
    </row>
    <row r="315" spans="1:19" x14ac:dyDescent="0.25">
      <c r="A315" s="3" t="s">
        <v>45</v>
      </c>
      <c r="B315" s="154">
        <v>2785</v>
      </c>
      <c r="C315" s="154">
        <v>2878</v>
      </c>
      <c r="D315" s="154">
        <v>2567</v>
      </c>
      <c r="E315" s="154">
        <v>2523</v>
      </c>
      <c r="F315" s="154">
        <v>4116</v>
      </c>
      <c r="G315" s="154">
        <v>3507</v>
      </c>
      <c r="H315" s="154">
        <v>2771</v>
      </c>
      <c r="I315" s="154">
        <v>2515</v>
      </c>
      <c r="J315" s="154">
        <v>2896</v>
      </c>
      <c r="K315" s="154">
        <v>2590</v>
      </c>
      <c r="L315" s="154">
        <v>2762</v>
      </c>
      <c r="M315" s="154">
        <v>2055</v>
      </c>
    </row>
    <row r="316" spans="1:19" x14ac:dyDescent="0.25">
      <c r="A316" s="25" t="s">
        <v>46</v>
      </c>
      <c r="B316" s="154">
        <v>11</v>
      </c>
      <c r="C316" s="154">
        <v>10</v>
      </c>
      <c r="D316" s="154">
        <v>9</v>
      </c>
      <c r="E316" s="154">
        <v>8</v>
      </c>
      <c r="F316" s="154">
        <v>12</v>
      </c>
      <c r="G316" s="154">
        <v>10</v>
      </c>
      <c r="H316" s="154">
        <v>8</v>
      </c>
      <c r="I316" s="154">
        <v>10</v>
      </c>
      <c r="J316" s="154">
        <v>13</v>
      </c>
      <c r="K316" s="154">
        <v>8</v>
      </c>
      <c r="L316" s="154">
        <v>10</v>
      </c>
      <c r="M316" s="154">
        <v>9</v>
      </c>
    </row>
    <row r="317" spans="1:19" x14ac:dyDescent="0.25">
      <c r="A317" s="25" t="s">
        <v>47</v>
      </c>
      <c r="B317" s="90"/>
      <c r="C317" s="90"/>
      <c r="D317" s="90"/>
      <c r="E317" s="90"/>
      <c r="F317" s="90"/>
      <c r="G317" s="156">
        <v>3.5999999999999997E-2</v>
      </c>
      <c r="H317" s="156">
        <v>3.7999999999999999E-2</v>
      </c>
      <c r="I317" s="156"/>
      <c r="J317" s="156"/>
      <c r="K317" s="156">
        <v>0</v>
      </c>
      <c r="L317" s="156">
        <v>0</v>
      </c>
      <c r="M317" s="156">
        <v>0</v>
      </c>
    </row>
    <row r="318" spans="1:19" x14ac:dyDescent="0.25">
      <c r="A318" s="26" t="s">
        <v>49</v>
      </c>
      <c r="B318" s="152">
        <v>2861</v>
      </c>
      <c r="C318" s="152">
        <v>2956</v>
      </c>
      <c r="D318" s="152">
        <v>2662</v>
      </c>
      <c r="E318" s="152">
        <v>2590</v>
      </c>
      <c r="F318" s="152">
        <v>4228</v>
      </c>
      <c r="G318" s="152">
        <v>3617</v>
      </c>
      <c r="H318" s="152">
        <v>2850</v>
      </c>
      <c r="I318" s="152">
        <v>2584</v>
      </c>
      <c r="J318" s="152">
        <v>3004</v>
      </c>
      <c r="K318" s="152">
        <v>2657</v>
      </c>
      <c r="L318" s="152">
        <v>2849</v>
      </c>
      <c r="M318" s="152">
        <v>2147</v>
      </c>
    </row>
    <row r="319" spans="1:19" x14ac:dyDescent="0.25">
      <c r="A319" s="26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9" x14ac:dyDescent="0.25">
      <c r="A320" s="26" t="s">
        <v>50</v>
      </c>
      <c r="B320" s="77"/>
      <c r="C320" s="77"/>
      <c r="D320" s="77"/>
      <c r="E320" s="77"/>
      <c r="F320" s="77"/>
      <c r="G320" s="168"/>
      <c r="H320" s="168"/>
      <c r="I320" s="168"/>
      <c r="J320" s="168"/>
      <c r="K320" s="77"/>
      <c r="L320" s="77"/>
      <c r="M320" s="77"/>
    </row>
    <row r="321" spans="1:13" x14ac:dyDescent="0.25">
      <c r="A321" s="3" t="s">
        <v>44</v>
      </c>
      <c r="B321" s="154">
        <v>111</v>
      </c>
      <c r="C321" s="154">
        <v>110</v>
      </c>
      <c r="D321" s="154">
        <v>95</v>
      </c>
      <c r="E321" s="154">
        <v>90</v>
      </c>
      <c r="F321" s="154">
        <v>138</v>
      </c>
      <c r="G321" s="154">
        <v>95</v>
      </c>
      <c r="H321" s="154">
        <v>78</v>
      </c>
      <c r="I321" s="154">
        <v>77</v>
      </c>
      <c r="J321" s="154">
        <v>71</v>
      </c>
      <c r="K321" s="154">
        <v>89</v>
      </c>
      <c r="L321" s="154">
        <v>76</v>
      </c>
      <c r="M321" s="154">
        <v>57</v>
      </c>
    </row>
    <row r="322" spans="1:13" x14ac:dyDescent="0.25">
      <c r="A322" s="3" t="s">
        <v>45</v>
      </c>
      <c r="B322" s="154">
        <v>973</v>
      </c>
      <c r="C322" s="154">
        <v>1069</v>
      </c>
      <c r="D322" s="154">
        <v>940</v>
      </c>
      <c r="E322" s="154">
        <v>1247</v>
      </c>
      <c r="F322" s="154">
        <v>1336</v>
      </c>
      <c r="G322" s="154">
        <v>1101</v>
      </c>
      <c r="H322" s="154">
        <v>953</v>
      </c>
      <c r="I322" s="154">
        <v>1112</v>
      </c>
      <c r="J322" s="154">
        <v>1224</v>
      </c>
      <c r="K322" s="154">
        <v>1157</v>
      </c>
      <c r="L322" s="154">
        <v>1110</v>
      </c>
      <c r="M322" s="154">
        <v>1005</v>
      </c>
    </row>
    <row r="323" spans="1:13" x14ac:dyDescent="0.25">
      <c r="A323" s="25" t="s">
        <v>46</v>
      </c>
      <c r="B323" s="154">
        <v>51</v>
      </c>
      <c r="C323" s="154">
        <v>66</v>
      </c>
      <c r="D323" s="154">
        <v>27</v>
      </c>
      <c r="E323" s="154">
        <v>31</v>
      </c>
      <c r="F323" s="154">
        <v>33</v>
      </c>
      <c r="G323" s="154">
        <v>26</v>
      </c>
      <c r="H323" s="154">
        <v>27</v>
      </c>
      <c r="I323" s="154">
        <v>32</v>
      </c>
      <c r="J323" s="154">
        <v>28</v>
      </c>
      <c r="K323" s="154">
        <v>33</v>
      </c>
      <c r="L323" s="154">
        <v>33</v>
      </c>
      <c r="M323" s="154">
        <v>32</v>
      </c>
    </row>
    <row r="324" spans="1:13" x14ac:dyDescent="0.25">
      <c r="A324" s="25" t="s">
        <v>47</v>
      </c>
      <c r="B324" s="155">
        <v>512</v>
      </c>
      <c r="C324" s="155">
        <v>461</v>
      </c>
      <c r="D324" s="155">
        <v>435</v>
      </c>
      <c r="E324" s="155">
        <v>379</v>
      </c>
      <c r="F324" s="155">
        <v>493</v>
      </c>
      <c r="G324" s="155">
        <v>443</v>
      </c>
      <c r="H324" s="155">
        <v>446</v>
      </c>
      <c r="I324" s="155">
        <v>484</v>
      </c>
      <c r="J324" s="155">
        <v>438</v>
      </c>
      <c r="K324" s="155">
        <v>433</v>
      </c>
      <c r="L324" s="155">
        <v>386</v>
      </c>
      <c r="M324" s="155">
        <v>338</v>
      </c>
    </row>
    <row r="325" spans="1:13" x14ac:dyDescent="0.25">
      <c r="A325" s="27" t="s">
        <v>4</v>
      </c>
      <c r="B325" s="152">
        <v>1646</v>
      </c>
      <c r="C325" s="152">
        <v>1706</v>
      </c>
      <c r="D325" s="152">
        <v>1497</v>
      </c>
      <c r="E325" s="152">
        <v>1748</v>
      </c>
      <c r="F325" s="152">
        <v>2000</v>
      </c>
      <c r="G325" s="152">
        <v>1665</v>
      </c>
      <c r="H325" s="152">
        <v>1504</v>
      </c>
      <c r="I325" s="152">
        <v>1704</v>
      </c>
      <c r="J325" s="152">
        <v>1761</v>
      </c>
      <c r="K325" s="152">
        <v>1712</v>
      </c>
      <c r="L325" s="152">
        <v>1606</v>
      </c>
      <c r="M325" s="152">
        <v>1433</v>
      </c>
    </row>
    <row r="326" spans="1:13" x14ac:dyDescent="0.25">
      <c r="A326" s="2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27" t="s">
        <v>2</v>
      </c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 x14ac:dyDescent="0.25">
      <c r="A328" s="3" t="s">
        <v>44</v>
      </c>
      <c r="B328" s="154">
        <v>18</v>
      </c>
      <c r="C328" s="154">
        <v>17</v>
      </c>
      <c r="D328" s="154">
        <v>16</v>
      </c>
      <c r="E328" s="154">
        <v>14</v>
      </c>
      <c r="F328" s="154">
        <v>31</v>
      </c>
      <c r="G328" s="154">
        <v>15</v>
      </c>
      <c r="H328" s="154">
        <v>15</v>
      </c>
      <c r="I328" s="154">
        <v>16</v>
      </c>
      <c r="J328" s="154">
        <v>22</v>
      </c>
      <c r="K328" s="154">
        <v>14</v>
      </c>
      <c r="L328" s="154">
        <v>17</v>
      </c>
      <c r="M328" s="154">
        <v>18</v>
      </c>
    </row>
    <row r="329" spans="1:13" x14ac:dyDescent="0.25">
      <c r="A329" s="3" t="s">
        <v>45</v>
      </c>
      <c r="B329" s="154">
        <v>791</v>
      </c>
      <c r="C329" s="154">
        <v>902</v>
      </c>
      <c r="D329" s="154">
        <v>872</v>
      </c>
      <c r="E329" s="154">
        <v>817</v>
      </c>
      <c r="F329" s="154">
        <v>1250</v>
      </c>
      <c r="G329" s="154">
        <v>946</v>
      </c>
      <c r="H329" s="154">
        <v>802</v>
      </c>
      <c r="I329" s="154">
        <v>789</v>
      </c>
      <c r="J329" s="154">
        <v>902</v>
      </c>
      <c r="K329" s="154">
        <v>861</v>
      </c>
      <c r="L329" s="154">
        <v>930</v>
      </c>
      <c r="M329" s="154">
        <v>770</v>
      </c>
    </row>
    <row r="330" spans="1:13" x14ac:dyDescent="0.25">
      <c r="A330" s="25" t="s">
        <v>46</v>
      </c>
      <c r="B330" s="154">
        <v>12</v>
      </c>
      <c r="C330" s="154">
        <v>13</v>
      </c>
      <c r="D330" s="154">
        <v>19</v>
      </c>
      <c r="E330" s="154">
        <v>11</v>
      </c>
      <c r="F330" s="154">
        <v>25</v>
      </c>
      <c r="G330" s="154">
        <v>20</v>
      </c>
      <c r="H330" s="154">
        <v>15</v>
      </c>
      <c r="I330" s="154">
        <v>13</v>
      </c>
      <c r="J330" s="154">
        <v>27</v>
      </c>
      <c r="K330" s="154">
        <v>14</v>
      </c>
      <c r="L330" s="154">
        <v>17</v>
      </c>
      <c r="M330" s="154">
        <v>23</v>
      </c>
    </row>
    <row r="331" spans="1:13" x14ac:dyDescent="0.25">
      <c r="A331" s="25" t="s">
        <v>47</v>
      </c>
      <c r="B331" s="156">
        <v>3.1E-2</v>
      </c>
      <c r="C331" s="156">
        <v>5.3999999999999999E-2</v>
      </c>
      <c r="D331" s="156">
        <v>4.7E-2</v>
      </c>
      <c r="E331" s="156">
        <v>3.5999999999999997E-2</v>
      </c>
      <c r="F331" s="156">
        <v>0.04</v>
      </c>
      <c r="G331" s="156">
        <v>0.03</v>
      </c>
      <c r="H331" s="156">
        <v>0.04</v>
      </c>
      <c r="I331" s="156">
        <v>5.3999999999999999E-2</v>
      </c>
      <c r="J331" s="156">
        <v>6.8000000000000005E-2</v>
      </c>
      <c r="K331" s="156">
        <v>0.17100000000000001</v>
      </c>
      <c r="L331" s="156">
        <v>0.156</v>
      </c>
      <c r="M331" s="156">
        <v>0.66600000000000004</v>
      </c>
    </row>
    <row r="332" spans="1:13" x14ac:dyDescent="0.25">
      <c r="A332" s="26" t="s">
        <v>51</v>
      </c>
      <c r="B332" s="152">
        <v>820</v>
      </c>
      <c r="C332" s="152">
        <v>931</v>
      </c>
      <c r="D332" s="152">
        <v>907</v>
      </c>
      <c r="E332" s="152">
        <v>842</v>
      </c>
      <c r="F332" s="152">
        <v>1306</v>
      </c>
      <c r="G332" s="152">
        <v>981</v>
      </c>
      <c r="H332" s="152">
        <v>833</v>
      </c>
      <c r="I332" s="152">
        <v>818</v>
      </c>
      <c r="J332" s="152">
        <v>951</v>
      </c>
      <c r="K332" s="152">
        <v>889</v>
      </c>
      <c r="L332" s="152">
        <v>964</v>
      </c>
      <c r="M332" s="152">
        <v>811</v>
      </c>
    </row>
    <row r="333" spans="1:13" x14ac:dyDescent="0.25">
      <c r="A333" s="26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x14ac:dyDescent="0.25">
      <c r="A334" s="26" t="s">
        <v>3</v>
      </c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</row>
    <row r="335" spans="1:13" x14ac:dyDescent="0.25">
      <c r="A335" s="3" t="s">
        <v>44</v>
      </c>
      <c r="B335" s="154">
        <v>213</v>
      </c>
      <c r="C335" s="154">
        <v>216</v>
      </c>
      <c r="D335" s="154">
        <v>178</v>
      </c>
      <c r="E335" s="154">
        <v>207</v>
      </c>
      <c r="F335" s="154">
        <v>187</v>
      </c>
      <c r="G335" s="154">
        <v>229</v>
      </c>
      <c r="H335" s="154">
        <v>212</v>
      </c>
      <c r="I335" s="154">
        <v>232</v>
      </c>
      <c r="J335" s="154">
        <v>268</v>
      </c>
      <c r="K335" s="154">
        <v>274</v>
      </c>
      <c r="L335" s="154">
        <v>311</v>
      </c>
      <c r="M335" s="154">
        <v>197</v>
      </c>
    </row>
    <row r="336" spans="1:13" x14ac:dyDescent="0.25">
      <c r="A336" s="3" t="s">
        <v>45</v>
      </c>
      <c r="B336" s="154">
        <v>535</v>
      </c>
      <c r="C336" s="154">
        <v>668</v>
      </c>
      <c r="D336" s="154">
        <v>491</v>
      </c>
      <c r="E336" s="154">
        <v>659</v>
      </c>
      <c r="F336" s="154">
        <v>520</v>
      </c>
      <c r="G336" s="154">
        <v>665</v>
      </c>
      <c r="H336" s="154">
        <v>620</v>
      </c>
      <c r="I336" s="154">
        <v>701</v>
      </c>
      <c r="J336" s="154">
        <v>702</v>
      </c>
      <c r="K336" s="154">
        <v>799</v>
      </c>
      <c r="L336" s="154">
        <v>907</v>
      </c>
      <c r="M336" s="154">
        <v>606</v>
      </c>
    </row>
    <row r="337" spans="1:13" x14ac:dyDescent="0.25">
      <c r="A337" s="25" t="s">
        <v>46</v>
      </c>
      <c r="B337" s="154">
        <v>23</v>
      </c>
      <c r="C337" s="154">
        <v>30</v>
      </c>
      <c r="D337" s="154">
        <v>20</v>
      </c>
      <c r="E337" s="154">
        <v>26</v>
      </c>
      <c r="F337" s="154">
        <v>21</v>
      </c>
      <c r="G337" s="154">
        <v>33</v>
      </c>
      <c r="H337" s="154">
        <v>23</v>
      </c>
      <c r="I337" s="154">
        <v>27</v>
      </c>
      <c r="J337" s="154">
        <v>26</v>
      </c>
      <c r="K337" s="154">
        <v>36</v>
      </c>
      <c r="L337" s="154">
        <v>41</v>
      </c>
      <c r="M337" s="154">
        <v>28</v>
      </c>
    </row>
    <row r="338" spans="1:13" x14ac:dyDescent="0.25">
      <c r="A338" s="25" t="s">
        <v>47</v>
      </c>
      <c r="B338" s="156">
        <v>0.193</v>
      </c>
      <c r="C338" s="156">
        <v>6.8000000000000005E-2</v>
      </c>
      <c r="D338" s="167">
        <v>3</v>
      </c>
      <c r="E338" s="167">
        <v>2.5</v>
      </c>
      <c r="F338" s="167">
        <v>2.8</v>
      </c>
      <c r="G338" s="167">
        <v>2.8580000000000001</v>
      </c>
      <c r="H338" s="167">
        <v>3</v>
      </c>
      <c r="I338" s="167">
        <v>3</v>
      </c>
      <c r="J338" s="167">
        <v>3.9</v>
      </c>
      <c r="K338" s="167">
        <v>3</v>
      </c>
      <c r="L338" s="167">
        <v>4.0999999999999996</v>
      </c>
      <c r="M338" s="167">
        <v>5</v>
      </c>
    </row>
    <row r="339" spans="1:13" x14ac:dyDescent="0.25">
      <c r="A339" s="26" t="s">
        <v>670</v>
      </c>
      <c r="B339" s="152">
        <v>771</v>
      </c>
      <c r="C339" s="152">
        <v>913</v>
      </c>
      <c r="D339" s="152">
        <v>692</v>
      </c>
      <c r="E339" s="152">
        <v>894</v>
      </c>
      <c r="F339" s="152">
        <v>731</v>
      </c>
      <c r="G339" s="152">
        <v>929</v>
      </c>
      <c r="H339" s="152">
        <v>859</v>
      </c>
      <c r="I339" s="152">
        <v>964</v>
      </c>
      <c r="J339" s="152">
        <v>1000</v>
      </c>
      <c r="K339" s="152">
        <v>1113</v>
      </c>
      <c r="L339" s="152">
        <v>1263</v>
      </c>
      <c r="M339" s="152">
        <v>836</v>
      </c>
    </row>
    <row r="340" spans="1:13" x14ac:dyDescent="0.25">
      <c r="A340" s="26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</row>
    <row r="341" spans="1:13" x14ac:dyDescent="0.25">
      <c r="A341" s="26" t="s">
        <v>52</v>
      </c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</row>
    <row r="342" spans="1:13" x14ac:dyDescent="0.25">
      <c r="A342" s="3" t="s">
        <v>44</v>
      </c>
      <c r="B342" s="154">
        <v>33</v>
      </c>
      <c r="C342" s="154">
        <v>29</v>
      </c>
      <c r="D342" s="154">
        <v>30</v>
      </c>
      <c r="E342" s="154">
        <v>25</v>
      </c>
      <c r="F342" s="154">
        <v>45</v>
      </c>
      <c r="G342" s="154">
        <v>27</v>
      </c>
      <c r="H342" s="154">
        <v>26</v>
      </c>
      <c r="I342" s="154">
        <v>21</v>
      </c>
      <c r="J342" s="154">
        <v>27</v>
      </c>
      <c r="K342" s="154">
        <v>39</v>
      </c>
      <c r="L342" s="154">
        <v>43</v>
      </c>
      <c r="M342" s="154">
        <v>24</v>
      </c>
    </row>
    <row r="343" spans="1:13" x14ac:dyDescent="0.25">
      <c r="A343" s="3" t="s">
        <v>45</v>
      </c>
      <c r="B343" s="154">
        <v>307</v>
      </c>
      <c r="C343" s="154">
        <v>294</v>
      </c>
      <c r="D343" s="154">
        <v>251</v>
      </c>
      <c r="E343" s="154">
        <v>222</v>
      </c>
      <c r="F343" s="154">
        <v>331</v>
      </c>
      <c r="G343" s="154">
        <v>231</v>
      </c>
      <c r="H343" s="154">
        <v>257</v>
      </c>
      <c r="I343" s="154">
        <v>190</v>
      </c>
      <c r="J343" s="154">
        <v>203</v>
      </c>
      <c r="K343" s="154">
        <v>294</v>
      </c>
      <c r="L343" s="154">
        <v>434</v>
      </c>
      <c r="M343" s="154">
        <v>232</v>
      </c>
    </row>
    <row r="344" spans="1:13" x14ac:dyDescent="0.25">
      <c r="A344" s="25" t="s">
        <v>46</v>
      </c>
      <c r="B344" s="154">
        <v>10</v>
      </c>
      <c r="C344" s="154">
        <v>10</v>
      </c>
      <c r="D344" s="154">
        <v>7</v>
      </c>
      <c r="E344" s="154">
        <v>6</v>
      </c>
      <c r="F344" s="154">
        <v>11</v>
      </c>
      <c r="G344" s="154">
        <v>8</v>
      </c>
      <c r="H344" s="154">
        <v>8</v>
      </c>
      <c r="I344" s="154">
        <v>6</v>
      </c>
      <c r="J344" s="154">
        <v>7</v>
      </c>
      <c r="K344" s="154">
        <v>8</v>
      </c>
      <c r="L344" s="154">
        <v>10</v>
      </c>
      <c r="M344" s="154">
        <v>7</v>
      </c>
    </row>
    <row r="345" spans="1:13" x14ac:dyDescent="0.25">
      <c r="A345" s="25" t="s">
        <v>47</v>
      </c>
      <c r="B345" s="155">
        <v>4</v>
      </c>
      <c r="C345" s="155">
        <v>5</v>
      </c>
      <c r="D345" s="155">
        <v>8</v>
      </c>
      <c r="E345" s="155">
        <v>6</v>
      </c>
      <c r="F345" s="155">
        <v>11</v>
      </c>
      <c r="G345" s="155">
        <v>7</v>
      </c>
      <c r="H345" s="155">
        <v>9</v>
      </c>
      <c r="I345" s="155">
        <v>8</v>
      </c>
      <c r="J345" s="155">
        <v>9</v>
      </c>
      <c r="K345" s="155">
        <v>11</v>
      </c>
      <c r="L345" s="155">
        <v>13</v>
      </c>
      <c r="M345" s="155">
        <v>7</v>
      </c>
    </row>
    <row r="346" spans="1:13" x14ac:dyDescent="0.25">
      <c r="A346" s="27" t="s">
        <v>5</v>
      </c>
      <c r="B346" s="152">
        <v>355</v>
      </c>
      <c r="C346" s="152">
        <v>338</v>
      </c>
      <c r="D346" s="152">
        <v>296</v>
      </c>
      <c r="E346" s="152">
        <v>260</v>
      </c>
      <c r="F346" s="152">
        <v>398</v>
      </c>
      <c r="G346" s="152">
        <v>273</v>
      </c>
      <c r="H346" s="152">
        <v>300</v>
      </c>
      <c r="I346" s="152">
        <v>226</v>
      </c>
      <c r="J346" s="152">
        <v>246</v>
      </c>
      <c r="K346" s="152">
        <v>351</v>
      </c>
      <c r="L346" s="152">
        <v>500</v>
      </c>
      <c r="M346" s="152">
        <v>270</v>
      </c>
    </row>
    <row r="347" spans="1:13" x14ac:dyDescent="0.25">
      <c r="A347" s="27"/>
    </row>
    <row r="348" spans="1:13" ht="15.75" thickBot="1" x14ac:dyDescent="0.3">
      <c r="A348" s="3"/>
    </row>
    <row r="349" spans="1:13" ht="15.75" thickBot="1" x14ac:dyDescent="0.3">
      <c r="A349" s="26" t="s">
        <v>53</v>
      </c>
      <c r="B349" s="184">
        <v>40179</v>
      </c>
      <c r="C349" s="182">
        <v>40219</v>
      </c>
      <c r="D349" s="182">
        <v>40238</v>
      </c>
      <c r="E349" s="182">
        <v>40278</v>
      </c>
      <c r="F349" s="182">
        <v>40308</v>
      </c>
      <c r="G349" s="182">
        <v>40339</v>
      </c>
      <c r="H349" s="182">
        <v>40369</v>
      </c>
      <c r="I349" s="182">
        <v>40400</v>
      </c>
      <c r="J349" s="182">
        <v>40431</v>
      </c>
      <c r="K349" s="182">
        <v>40452</v>
      </c>
      <c r="L349" s="182">
        <v>40483</v>
      </c>
      <c r="M349" s="183">
        <v>40513</v>
      </c>
    </row>
    <row r="350" spans="1:13" x14ac:dyDescent="0.25">
      <c r="A350" s="3" t="s">
        <v>44</v>
      </c>
      <c r="B350" s="157">
        <v>1317</v>
      </c>
      <c r="C350" s="157">
        <v>1354</v>
      </c>
      <c r="D350" s="157">
        <v>1288</v>
      </c>
      <c r="E350" s="157">
        <v>1409</v>
      </c>
      <c r="F350" s="157">
        <v>1974</v>
      </c>
      <c r="G350" s="157">
        <v>1273</v>
      </c>
      <c r="H350" s="157">
        <v>1206</v>
      </c>
      <c r="I350" s="157">
        <v>1380</v>
      </c>
      <c r="J350" s="157">
        <v>1392</v>
      </c>
      <c r="K350" s="157">
        <v>1344</v>
      </c>
      <c r="L350" s="157">
        <v>1717</v>
      </c>
      <c r="M350" s="157">
        <v>1203</v>
      </c>
    </row>
    <row r="351" spans="1:13" x14ac:dyDescent="0.25">
      <c r="A351" s="3" t="s">
        <v>45</v>
      </c>
      <c r="B351" s="154">
        <v>9201</v>
      </c>
      <c r="C351" s="154">
        <v>10476</v>
      </c>
      <c r="D351" s="154">
        <v>9105</v>
      </c>
      <c r="E351" s="154">
        <v>9970</v>
      </c>
      <c r="F351" s="154">
        <v>14041</v>
      </c>
      <c r="G351" s="154">
        <v>10256</v>
      </c>
      <c r="H351" s="154">
        <v>9012</v>
      </c>
      <c r="I351" s="154">
        <v>9652</v>
      </c>
      <c r="J351" s="154">
        <v>10054</v>
      </c>
      <c r="K351" s="154">
        <v>9444</v>
      </c>
      <c r="L351" s="154">
        <v>11769</v>
      </c>
      <c r="M351" s="154">
        <v>8777</v>
      </c>
    </row>
    <row r="352" spans="1:13" x14ac:dyDescent="0.25">
      <c r="A352" s="25" t="s">
        <v>46</v>
      </c>
      <c r="B352" s="154">
        <v>179</v>
      </c>
      <c r="C352" s="154">
        <v>218</v>
      </c>
      <c r="D352" s="154">
        <v>177</v>
      </c>
      <c r="E352" s="154">
        <v>172</v>
      </c>
      <c r="F352" s="154">
        <v>246</v>
      </c>
      <c r="G352" s="154">
        <v>181</v>
      </c>
      <c r="H352" s="154">
        <v>153</v>
      </c>
      <c r="I352" s="154">
        <v>196</v>
      </c>
      <c r="J352" s="154">
        <v>195</v>
      </c>
      <c r="K352" s="154">
        <v>209</v>
      </c>
      <c r="L352" s="154">
        <v>263</v>
      </c>
      <c r="M352" s="154">
        <v>196</v>
      </c>
    </row>
    <row r="353" spans="1:13" x14ac:dyDescent="0.25">
      <c r="A353" s="25" t="s">
        <v>47</v>
      </c>
      <c r="B353" s="154">
        <v>516</v>
      </c>
      <c r="C353" s="154">
        <v>467</v>
      </c>
      <c r="D353" s="154">
        <v>446</v>
      </c>
      <c r="E353" s="154">
        <v>388</v>
      </c>
      <c r="F353" s="154">
        <v>507</v>
      </c>
      <c r="G353" s="154">
        <v>452</v>
      </c>
      <c r="H353" s="154">
        <v>459</v>
      </c>
      <c r="I353" s="154">
        <v>495</v>
      </c>
      <c r="J353" s="154">
        <v>450</v>
      </c>
      <c r="K353" s="154">
        <v>447</v>
      </c>
      <c r="L353" s="154">
        <v>403</v>
      </c>
      <c r="M353" s="154">
        <v>351</v>
      </c>
    </row>
    <row r="354" spans="1:13" x14ac:dyDescent="0.25">
      <c r="A354" s="26" t="s">
        <v>13</v>
      </c>
      <c r="B354" s="152">
        <v>11213</v>
      </c>
      <c r="C354" s="152">
        <v>12515</v>
      </c>
      <c r="D354" s="152">
        <v>11016</v>
      </c>
      <c r="E354" s="152">
        <v>11939</v>
      </c>
      <c r="F354" s="152">
        <v>16768</v>
      </c>
      <c r="G354" s="152">
        <v>12162</v>
      </c>
      <c r="H354" s="152">
        <v>10829</v>
      </c>
      <c r="I354" s="152">
        <v>11722</v>
      </c>
      <c r="J354" s="152">
        <v>12092</v>
      </c>
      <c r="K354" s="152">
        <v>11445</v>
      </c>
      <c r="L354" s="152">
        <v>14152</v>
      </c>
      <c r="M354" s="152">
        <v>10528</v>
      </c>
    </row>
    <row r="355" spans="1:13" ht="15.75" x14ac:dyDescent="0.25">
      <c r="A355" s="179">
        <v>2009</v>
      </c>
      <c r="B355" s="311" t="s">
        <v>671</v>
      </c>
      <c r="C355" s="311"/>
      <c r="D355" s="311"/>
      <c r="E355" s="311"/>
      <c r="F355" s="311"/>
      <c r="G355" s="311"/>
      <c r="H355" s="311"/>
      <c r="I355" s="311"/>
      <c r="J355" s="311"/>
      <c r="K355" s="311"/>
      <c r="L355" s="311"/>
      <c r="M355" s="311"/>
    </row>
    <row r="356" spans="1:13" ht="15.75" thickBot="1" x14ac:dyDescent="0.3">
      <c r="A356" s="3"/>
    </row>
    <row r="357" spans="1:13" ht="15.75" thickBot="1" x14ac:dyDescent="0.3">
      <c r="A357" s="26" t="s">
        <v>0</v>
      </c>
      <c r="B357" s="184">
        <v>39814</v>
      </c>
      <c r="C357" s="182">
        <v>39845</v>
      </c>
      <c r="D357" s="182">
        <v>39873</v>
      </c>
      <c r="E357" s="182">
        <v>39904</v>
      </c>
      <c r="F357" s="182">
        <v>39934</v>
      </c>
      <c r="G357" s="182">
        <v>39965</v>
      </c>
      <c r="H357" s="182">
        <v>39995</v>
      </c>
      <c r="I357" s="182">
        <v>40026</v>
      </c>
      <c r="J357" s="182">
        <v>40057</v>
      </c>
      <c r="K357" s="182">
        <v>40087</v>
      </c>
      <c r="L357" s="182">
        <v>40126</v>
      </c>
      <c r="M357" s="183">
        <v>40148</v>
      </c>
    </row>
    <row r="358" spans="1:13" x14ac:dyDescent="0.25">
      <c r="A358" s="3" t="s">
        <v>44</v>
      </c>
      <c r="B358" s="159">
        <v>866</v>
      </c>
      <c r="C358" s="159">
        <v>910</v>
      </c>
      <c r="D358" s="159">
        <v>800</v>
      </c>
      <c r="E358" s="159">
        <v>707</v>
      </c>
      <c r="F358" s="159">
        <v>1083</v>
      </c>
      <c r="G358" s="159">
        <v>1089</v>
      </c>
      <c r="H358" s="159">
        <v>760</v>
      </c>
      <c r="I358" s="159">
        <v>922</v>
      </c>
      <c r="J358" s="159">
        <v>809</v>
      </c>
      <c r="K358" s="159">
        <v>746</v>
      </c>
      <c r="L358" s="159">
        <v>950</v>
      </c>
      <c r="M358" s="154">
        <v>714</v>
      </c>
    </row>
    <row r="359" spans="1:13" x14ac:dyDescent="0.25">
      <c r="A359" s="3" t="s">
        <v>45</v>
      </c>
      <c r="B359" s="160">
        <v>2619</v>
      </c>
      <c r="C359" s="160">
        <v>3150</v>
      </c>
      <c r="D359" s="160">
        <v>2939</v>
      </c>
      <c r="E359" s="160">
        <v>2551</v>
      </c>
      <c r="F359" s="160">
        <v>3549</v>
      </c>
      <c r="G359" s="160">
        <v>3888</v>
      </c>
      <c r="H359" s="160">
        <v>3325</v>
      </c>
      <c r="I359" s="160">
        <v>3742</v>
      </c>
      <c r="J359" s="160">
        <v>3493</v>
      </c>
      <c r="K359" s="160">
        <v>3666</v>
      </c>
      <c r="L359" s="160">
        <v>3767</v>
      </c>
      <c r="M359" s="154">
        <v>3108</v>
      </c>
    </row>
    <row r="360" spans="1:13" x14ac:dyDescent="0.25">
      <c r="A360" s="25" t="s">
        <v>46</v>
      </c>
      <c r="B360" s="159">
        <v>92</v>
      </c>
      <c r="C360" s="159">
        <v>83</v>
      </c>
      <c r="D360" s="159">
        <v>87</v>
      </c>
      <c r="E360" s="159">
        <v>63</v>
      </c>
      <c r="F360" s="159">
        <v>91</v>
      </c>
      <c r="G360" s="159">
        <v>130</v>
      </c>
      <c r="H360" s="159">
        <v>84</v>
      </c>
      <c r="I360" s="159">
        <v>73</v>
      </c>
      <c r="J360" s="159">
        <v>71</v>
      </c>
      <c r="K360" s="159">
        <v>60</v>
      </c>
      <c r="L360" s="159">
        <v>69</v>
      </c>
      <c r="M360" s="154">
        <v>64</v>
      </c>
    </row>
    <row r="361" spans="1:13" x14ac:dyDescent="0.25">
      <c r="A361" s="25" t="s">
        <v>47</v>
      </c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</row>
    <row r="362" spans="1:13" x14ac:dyDescent="0.25">
      <c r="A362" s="26" t="s">
        <v>48</v>
      </c>
      <c r="B362" s="181">
        <v>3577</v>
      </c>
      <c r="C362" s="181">
        <v>4143</v>
      </c>
      <c r="D362" s="181">
        <v>3825</v>
      </c>
      <c r="E362" s="181">
        <v>3321</v>
      </c>
      <c r="F362" s="181">
        <v>4723</v>
      </c>
      <c r="G362" s="181">
        <v>5107</v>
      </c>
      <c r="H362" s="181">
        <v>4168</v>
      </c>
      <c r="I362" s="181">
        <v>4738</v>
      </c>
      <c r="J362" s="181">
        <v>4373</v>
      </c>
      <c r="K362" s="181">
        <v>4472</v>
      </c>
      <c r="L362" s="181">
        <v>4786</v>
      </c>
      <c r="M362" s="152">
        <v>3886</v>
      </c>
    </row>
    <row r="363" spans="1:13" x14ac:dyDescent="0.25">
      <c r="A363" s="3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 x14ac:dyDescent="0.25">
      <c r="A364" s="27" t="s">
        <v>1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x14ac:dyDescent="0.25">
      <c r="A365" s="3" t="s">
        <v>44</v>
      </c>
      <c r="B365" s="161">
        <v>83</v>
      </c>
      <c r="C365" s="161">
        <v>99</v>
      </c>
      <c r="D365" s="161">
        <v>157</v>
      </c>
      <c r="E365" s="161">
        <v>69</v>
      </c>
      <c r="F365" s="161">
        <v>70</v>
      </c>
      <c r="G365" s="161">
        <v>114</v>
      </c>
      <c r="H365" s="161">
        <v>65</v>
      </c>
      <c r="I365" s="161">
        <v>64</v>
      </c>
      <c r="J365" s="161">
        <v>105</v>
      </c>
      <c r="K365" s="161">
        <v>64</v>
      </c>
      <c r="L365" s="161">
        <v>55</v>
      </c>
      <c r="M365" s="154">
        <v>81</v>
      </c>
    </row>
    <row r="366" spans="1:13" x14ac:dyDescent="0.25">
      <c r="A366" s="3" t="s">
        <v>45</v>
      </c>
      <c r="B366" s="164">
        <v>2892</v>
      </c>
      <c r="C366" s="164">
        <v>3327</v>
      </c>
      <c r="D366" s="164">
        <v>3959</v>
      </c>
      <c r="E366" s="164">
        <v>2969</v>
      </c>
      <c r="F366" s="164">
        <v>2918</v>
      </c>
      <c r="G366" s="164">
        <v>2801</v>
      </c>
      <c r="H366" s="164">
        <v>2460</v>
      </c>
      <c r="I366" s="164">
        <v>2379</v>
      </c>
      <c r="J366" s="164">
        <v>2878</v>
      </c>
      <c r="K366" s="164">
        <v>2752</v>
      </c>
      <c r="L366" s="164">
        <v>2415</v>
      </c>
      <c r="M366" s="154">
        <v>2149</v>
      </c>
    </row>
    <row r="367" spans="1:13" x14ac:dyDescent="0.25">
      <c r="A367" s="25" t="s">
        <v>46</v>
      </c>
      <c r="B367" s="161">
        <v>10</v>
      </c>
      <c r="C367" s="161">
        <v>10</v>
      </c>
      <c r="D367" s="161">
        <v>10</v>
      </c>
      <c r="E367" s="161">
        <v>7</v>
      </c>
      <c r="F367" s="161">
        <v>8</v>
      </c>
      <c r="G367" s="161">
        <v>11</v>
      </c>
      <c r="H367" s="161">
        <v>7</v>
      </c>
      <c r="I367" s="161">
        <v>9</v>
      </c>
      <c r="J367" s="161">
        <v>7</v>
      </c>
      <c r="K367" s="161">
        <v>7</v>
      </c>
      <c r="L367" s="161">
        <v>9</v>
      </c>
      <c r="M367" s="154">
        <v>7</v>
      </c>
    </row>
    <row r="368" spans="1:13" x14ac:dyDescent="0.25">
      <c r="A368" s="25" t="s">
        <v>47</v>
      </c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90"/>
    </row>
    <row r="369" spans="1:13" x14ac:dyDescent="0.25">
      <c r="A369" s="26" t="s">
        <v>49</v>
      </c>
      <c r="B369" s="181">
        <v>2985</v>
      </c>
      <c r="C369" s="181">
        <v>3436</v>
      </c>
      <c r="D369" s="181">
        <v>4126</v>
      </c>
      <c r="E369" s="181">
        <v>3045</v>
      </c>
      <c r="F369" s="181">
        <v>2996</v>
      </c>
      <c r="G369" s="181">
        <v>2926</v>
      </c>
      <c r="H369" s="181">
        <v>2532</v>
      </c>
      <c r="I369" s="181">
        <v>2452</v>
      </c>
      <c r="J369" s="181">
        <v>2990</v>
      </c>
      <c r="K369" s="181">
        <v>2824</v>
      </c>
      <c r="L369" s="181">
        <v>2479</v>
      </c>
      <c r="M369" s="152">
        <v>2237</v>
      </c>
    </row>
    <row r="370" spans="1:13" x14ac:dyDescent="0.25">
      <c r="A370" s="2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163"/>
      <c r="M370" s="77"/>
    </row>
    <row r="371" spans="1:13" x14ac:dyDescent="0.25">
      <c r="A371" s="26" t="s">
        <v>50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163"/>
      <c r="M371" s="77"/>
    </row>
    <row r="372" spans="1:13" x14ac:dyDescent="0.25">
      <c r="A372" s="3" t="s">
        <v>44</v>
      </c>
      <c r="B372" s="161">
        <v>129</v>
      </c>
      <c r="C372" s="161">
        <v>121</v>
      </c>
      <c r="D372" s="161">
        <v>112</v>
      </c>
      <c r="E372" s="161">
        <v>102</v>
      </c>
      <c r="F372" s="161">
        <v>119</v>
      </c>
      <c r="G372" s="161">
        <v>109</v>
      </c>
      <c r="H372" s="161">
        <v>113</v>
      </c>
      <c r="I372" s="161">
        <v>120</v>
      </c>
      <c r="J372" s="161">
        <v>117</v>
      </c>
      <c r="K372" s="161">
        <v>124</v>
      </c>
      <c r="L372" s="161">
        <v>99</v>
      </c>
      <c r="M372" s="154">
        <v>96</v>
      </c>
    </row>
    <row r="373" spans="1:13" x14ac:dyDescent="0.25">
      <c r="A373" s="3" t="s">
        <v>45</v>
      </c>
      <c r="B373" s="161">
        <v>802</v>
      </c>
      <c r="C373" s="161">
        <v>840</v>
      </c>
      <c r="D373" s="161">
        <v>750</v>
      </c>
      <c r="E373" s="161">
        <v>707</v>
      </c>
      <c r="F373" s="161">
        <v>795</v>
      </c>
      <c r="G373" s="161">
        <v>843</v>
      </c>
      <c r="H373" s="161">
        <v>851</v>
      </c>
      <c r="I373" s="161">
        <v>882</v>
      </c>
      <c r="J373" s="161">
        <v>932</v>
      </c>
      <c r="K373" s="161">
        <v>982</v>
      </c>
      <c r="L373" s="161">
        <v>946</v>
      </c>
      <c r="M373" s="154">
        <v>908</v>
      </c>
    </row>
    <row r="374" spans="1:13" x14ac:dyDescent="0.25">
      <c r="A374" s="25" t="s">
        <v>46</v>
      </c>
      <c r="B374" s="161">
        <v>26</v>
      </c>
      <c r="C374" s="161">
        <v>30</v>
      </c>
      <c r="D374" s="161">
        <v>22</v>
      </c>
      <c r="E374" s="161">
        <v>27</v>
      </c>
      <c r="F374" s="161">
        <v>28</v>
      </c>
      <c r="G374" s="161">
        <v>32</v>
      </c>
      <c r="H374" s="161">
        <v>27</v>
      </c>
      <c r="I374" s="161">
        <v>30</v>
      </c>
      <c r="J374" s="161">
        <v>29</v>
      </c>
      <c r="K374" s="161">
        <v>67</v>
      </c>
      <c r="L374" s="161">
        <v>51</v>
      </c>
      <c r="M374" s="154">
        <v>44</v>
      </c>
    </row>
    <row r="375" spans="1:13" x14ac:dyDescent="0.25">
      <c r="A375" s="25" t="s">
        <v>47</v>
      </c>
      <c r="B375" s="161">
        <v>553</v>
      </c>
      <c r="C375" s="161">
        <v>631</v>
      </c>
      <c r="D375" s="161">
        <v>569</v>
      </c>
      <c r="E375" s="161">
        <v>481</v>
      </c>
      <c r="F375" s="161">
        <v>466</v>
      </c>
      <c r="G375" s="161">
        <v>476</v>
      </c>
      <c r="H375" s="161">
        <v>429</v>
      </c>
      <c r="I375" s="161">
        <v>437</v>
      </c>
      <c r="J375" s="161">
        <v>486</v>
      </c>
      <c r="K375" s="161">
        <v>553</v>
      </c>
      <c r="L375" s="161">
        <v>417</v>
      </c>
      <c r="M375" s="155">
        <v>399</v>
      </c>
    </row>
    <row r="376" spans="1:13" x14ac:dyDescent="0.25">
      <c r="A376" s="27" t="s">
        <v>4</v>
      </c>
      <c r="B376" s="181">
        <v>1510</v>
      </c>
      <c r="C376" s="181">
        <v>1621</v>
      </c>
      <c r="D376" s="181">
        <v>1452</v>
      </c>
      <c r="E376" s="181">
        <v>1318</v>
      </c>
      <c r="F376" s="181">
        <v>1407</v>
      </c>
      <c r="G376" s="181">
        <v>1460</v>
      </c>
      <c r="H376" s="181">
        <v>1421</v>
      </c>
      <c r="I376" s="181">
        <v>1470</v>
      </c>
      <c r="J376" s="181">
        <v>1564</v>
      </c>
      <c r="K376" s="181">
        <v>1726</v>
      </c>
      <c r="L376" s="181">
        <v>1514</v>
      </c>
      <c r="M376" s="152">
        <v>1448</v>
      </c>
    </row>
    <row r="377" spans="1:13" x14ac:dyDescent="0.25">
      <c r="A377" s="2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163"/>
      <c r="M377" s="77"/>
    </row>
    <row r="378" spans="1:13" x14ac:dyDescent="0.25">
      <c r="A378" s="27" t="s">
        <v>2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163"/>
      <c r="M378" s="77"/>
    </row>
    <row r="379" spans="1:13" x14ac:dyDescent="0.25">
      <c r="A379" s="3" t="s">
        <v>44</v>
      </c>
      <c r="B379" s="161">
        <v>8</v>
      </c>
      <c r="C379" s="161">
        <v>9</v>
      </c>
      <c r="D379" s="161">
        <v>14</v>
      </c>
      <c r="E379" s="161">
        <v>7</v>
      </c>
      <c r="F379" s="161">
        <v>9</v>
      </c>
      <c r="G379" s="161">
        <v>11</v>
      </c>
      <c r="H379" s="161">
        <v>6</v>
      </c>
      <c r="I379" s="161">
        <v>8</v>
      </c>
      <c r="J379" s="161">
        <v>12</v>
      </c>
      <c r="K379" s="161">
        <v>8</v>
      </c>
      <c r="L379" s="161">
        <v>9</v>
      </c>
      <c r="M379" s="154">
        <v>18</v>
      </c>
    </row>
    <row r="380" spans="1:13" x14ac:dyDescent="0.25">
      <c r="A380" s="3" t="s">
        <v>45</v>
      </c>
      <c r="B380" s="161">
        <v>442</v>
      </c>
      <c r="C380" s="161">
        <v>493</v>
      </c>
      <c r="D380" s="161">
        <v>523</v>
      </c>
      <c r="E380" s="161">
        <v>437</v>
      </c>
      <c r="F380" s="161">
        <v>528</v>
      </c>
      <c r="G380" s="161">
        <v>678</v>
      </c>
      <c r="H380" s="161">
        <v>597</v>
      </c>
      <c r="I380" s="161">
        <v>598</v>
      </c>
      <c r="J380" s="161">
        <v>729</v>
      </c>
      <c r="K380" s="161">
        <v>729</v>
      </c>
      <c r="L380" s="161">
        <v>764</v>
      </c>
      <c r="M380" s="154">
        <v>700</v>
      </c>
    </row>
    <row r="381" spans="1:13" x14ac:dyDescent="0.25">
      <c r="A381" s="25" t="s">
        <v>46</v>
      </c>
      <c r="B381" s="161">
        <v>10</v>
      </c>
      <c r="C381" s="161">
        <v>10</v>
      </c>
      <c r="D381" s="161">
        <v>9</v>
      </c>
      <c r="E381" s="161">
        <v>7</v>
      </c>
      <c r="F381" s="161">
        <v>7</v>
      </c>
      <c r="G381" s="161">
        <v>13</v>
      </c>
      <c r="H381" s="161">
        <v>9</v>
      </c>
      <c r="I381" s="161">
        <v>10</v>
      </c>
      <c r="J381" s="161">
        <v>15</v>
      </c>
      <c r="K381" s="161">
        <v>9</v>
      </c>
      <c r="L381" s="161">
        <v>10</v>
      </c>
      <c r="M381" s="154">
        <v>17</v>
      </c>
    </row>
    <row r="382" spans="1:13" x14ac:dyDescent="0.25">
      <c r="A382" s="25" t="s">
        <v>47</v>
      </c>
      <c r="B382" s="161"/>
      <c r="C382" s="161"/>
      <c r="D382" s="161"/>
      <c r="E382" s="161"/>
      <c r="F382" s="161"/>
      <c r="G382" s="161"/>
      <c r="H382" s="161"/>
      <c r="I382" s="161"/>
      <c r="J382" s="161"/>
      <c r="K382" s="161">
        <v>0</v>
      </c>
      <c r="L382" s="161">
        <v>4.4999999999999998E-2</v>
      </c>
      <c r="M382" s="156">
        <v>1.6E-2</v>
      </c>
    </row>
    <row r="383" spans="1:13" x14ac:dyDescent="0.25">
      <c r="A383" s="26" t="s">
        <v>51</v>
      </c>
      <c r="B383" s="181">
        <v>460</v>
      </c>
      <c r="C383" s="181">
        <v>512</v>
      </c>
      <c r="D383" s="181">
        <v>546</v>
      </c>
      <c r="E383" s="181">
        <v>451</v>
      </c>
      <c r="F383" s="181">
        <v>544</v>
      </c>
      <c r="G383" s="181">
        <v>702</v>
      </c>
      <c r="H383" s="181">
        <v>612</v>
      </c>
      <c r="I383" s="181">
        <v>616</v>
      </c>
      <c r="J383" s="181">
        <v>756</v>
      </c>
      <c r="K383" s="181">
        <v>747</v>
      </c>
      <c r="L383" s="181">
        <v>782</v>
      </c>
      <c r="M383" s="152">
        <v>735</v>
      </c>
    </row>
    <row r="384" spans="1:13" x14ac:dyDescent="0.25">
      <c r="A384" s="26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163"/>
      <c r="M384" s="77"/>
    </row>
    <row r="385" spans="1:13" x14ac:dyDescent="0.25">
      <c r="A385" s="26" t="s">
        <v>3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163"/>
      <c r="M385" s="77"/>
    </row>
    <row r="386" spans="1:13" x14ac:dyDescent="0.25">
      <c r="A386" s="3" t="s">
        <v>44</v>
      </c>
      <c r="B386" s="161">
        <v>212</v>
      </c>
      <c r="C386" s="161">
        <v>223</v>
      </c>
      <c r="D386" s="161">
        <v>189</v>
      </c>
      <c r="E386" s="161">
        <v>225</v>
      </c>
      <c r="F386" s="161">
        <v>222</v>
      </c>
      <c r="G386" s="161">
        <v>271</v>
      </c>
      <c r="H386" s="161">
        <v>217</v>
      </c>
      <c r="I386" s="161">
        <v>203</v>
      </c>
      <c r="J386" s="161">
        <v>200</v>
      </c>
      <c r="K386" s="161">
        <v>223</v>
      </c>
      <c r="L386" s="161">
        <v>218</v>
      </c>
      <c r="M386" s="154">
        <v>154</v>
      </c>
    </row>
    <row r="387" spans="1:13" x14ac:dyDescent="0.25">
      <c r="A387" s="3" t="s">
        <v>45</v>
      </c>
      <c r="B387" s="161">
        <v>424</v>
      </c>
      <c r="C387" s="161">
        <v>538</v>
      </c>
      <c r="D387" s="161">
        <v>414</v>
      </c>
      <c r="E387" s="161">
        <v>549</v>
      </c>
      <c r="F387" s="161">
        <v>491</v>
      </c>
      <c r="G387" s="161">
        <v>613</v>
      </c>
      <c r="H387" s="161">
        <v>513</v>
      </c>
      <c r="I387" s="161">
        <v>510</v>
      </c>
      <c r="J387" s="161">
        <v>425</v>
      </c>
      <c r="K387" s="161">
        <v>538</v>
      </c>
      <c r="L387" s="161">
        <v>618</v>
      </c>
      <c r="M387" s="154">
        <v>438</v>
      </c>
    </row>
    <row r="388" spans="1:13" x14ac:dyDescent="0.25">
      <c r="A388" s="25" t="s">
        <v>46</v>
      </c>
      <c r="B388" s="161">
        <v>19</v>
      </c>
      <c r="C388" s="161">
        <v>28</v>
      </c>
      <c r="D388" s="161">
        <v>21</v>
      </c>
      <c r="E388" s="161">
        <v>27</v>
      </c>
      <c r="F388" s="161">
        <v>18</v>
      </c>
      <c r="G388" s="161">
        <v>29</v>
      </c>
      <c r="H388" s="161">
        <v>18</v>
      </c>
      <c r="I388" s="161">
        <v>22</v>
      </c>
      <c r="J388" s="161">
        <v>15</v>
      </c>
      <c r="K388" s="161">
        <v>24</v>
      </c>
      <c r="L388" s="161">
        <v>26</v>
      </c>
      <c r="M388" s="154">
        <v>21</v>
      </c>
    </row>
    <row r="389" spans="1:13" x14ac:dyDescent="0.25">
      <c r="A389" s="25" t="s">
        <v>47</v>
      </c>
      <c r="B389" s="161"/>
      <c r="C389" s="161"/>
      <c r="D389" s="161"/>
      <c r="E389" s="161"/>
      <c r="F389" s="161"/>
      <c r="G389" s="161"/>
      <c r="H389" s="161"/>
      <c r="I389" s="161"/>
      <c r="J389" s="161"/>
      <c r="K389" s="161">
        <v>0</v>
      </c>
      <c r="L389" s="161">
        <v>0.1</v>
      </c>
      <c r="M389" s="156">
        <v>0.17299999999999999</v>
      </c>
    </row>
    <row r="390" spans="1:13" x14ac:dyDescent="0.25">
      <c r="A390" s="26" t="s">
        <v>670</v>
      </c>
      <c r="B390" s="181">
        <v>655</v>
      </c>
      <c r="C390" s="181">
        <v>789</v>
      </c>
      <c r="D390" s="181">
        <v>624</v>
      </c>
      <c r="E390" s="181">
        <v>801</v>
      </c>
      <c r="F390" s="181">
        <v>731</v>
      </c>
      <c r="G390" s="181">
        <v>912</v>
      </c>
      <c r="H390" s="181">
        <v>748</v>
      </c>
      <c r="I390" s="181">
        <v>735</v>
      </c>
      <c r="J390" s="181">
        <v>639</v>
      </c>
      <c r="K390" s="181">
        <v>785</v>
      </c>
      <c r="L390" s="181">
        <v>862</v>
      </c>
      <c r="M390" s="152">
        <v>614</v>
      </c>
    </row>
    <row r="391" spans="1:13" x14ac:dyDescent="0.25">
      <c r="A391" s="26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163"/>
      <c r="M391" s="77"/>
    </row>
    <row r="392" spans="1:13" x14ac:dyDescent="0.25">
      <c r="A392" s="26" t="s">
        <v>52</v>
      </c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163"/>
      <c r="M392" s="77"/>
    </row>
    <row r="393" spans="1:13" x14ac:dyDescent="0.25">
      <c r="A393" s="3" t="s">
        <v>44</v>
      </c>
      <c r="B393" s="161">
        <v>32</v>
      </c>
      <c r="C393" s="161">
        <v>31</v>
      </c>
      <c r="D393" s="161">
        <v>28</v>
      </c>
      <c r="E393" s="161">
        <v>23</v>
      </c>
      <c r="F393" s="161">
        <v>32</v>
      </c>
      <c r="G393" s="161">
        <v>27</v>
      </c>
      <c r="H393" s="161">
        <v>23</v>
      </c>
      <c r="I393" s="161">
        <v>21</v>
      </c>
      <c r="J393" s="161">
        <v>30</v>
      </c>
      <c r="K393" s="161">
        <v>21</v>
      </c>
      <c r="L393" s="161">
        <v>41</v>
      </c>
      <c r="M393" s="154">
        <v>24</v>
      </c>
    </row>
    <row r="394" spans="1:13" x14ac:dyDescent="0.25">
      <c r="A394" s="3" t="s">
        <v>45</v>
      </c>
      <c r="B394" s="161">
        <v>173</v>
      </c>
      <c r="C394" s="161">
        <v>171</v>
      </c>
      <c r="D394" s="161">
        <v>175</v>
      </c>
      <c r="E394" s="161">
        <v>131</v>
      </c>
      <c r="F394" s="161">
        <v>162</v>
      </c>
      <c r="G394" s="161">
        <v>165</v>
      </c>
      <c r="H394" s="161">
        <v>162</v>
      </c>
      <c r="I394" s="161">
        <v>156</v>
      </c>
      <c r="J394" s="161">
        <v>189</v>
      </c>
      <c r="K394" s="161">
        <v>206</v>
      </c>
      <c r="L394" s="161">
        <v>311</v>
      </c>
      <c r="M394" s="154">
        <v>237</v>
      </c>
    </row>
    <row r="395" spans="1:13" x14ac:dyDescent="0.25">
      <c r="A395" s="25" t="s">
        <v>46</v>
      </c>
      <c r="B395" s="161">
        <v>8</v>
      </c>
      <c r="C395" s="161">
        <v>10</v>
      </c>
      <c r="D395" s="161">
        <v>9</v>
      </c>
      <c r="E395" s="161">
        <v>7</v>
      </c>
      <c r="F395" s="161">
        <v>8</v>
      </c>
      <c r="G395" s="161">
        <v>6</v>
      </c>
      <c r="H395" s="161">
        <v>6</v>
      </c>
      <c r="I395" s="161">
        <v>5</v>
      </c>
      <c r="J395" s="161">
        <v>5</v>
      </c>
      <c r="K395" s="161">
        <v>7</v>
      </c>
      <c r="L395" s="161">
        <v>10</v>
      </c>
      <c r="M395" s="154">
        <v>7</v>
      </c>
    </row>
    <row r="396" spans="1:13" x14ac:dyDescent="0.25">
      <c r="A396" s="25" t="s">
        <v>47</v>
      </c>
      <c r="B396" s="161">
        <v>2</v>
      </c>
      <c r="C396" s="161">
        <v>3</v>
      </c>
      <c r="D396" s="161">
        <v>3</v>
      </c>
      <c r="E396" s="161">
        <v>3</v>
      </c>
      <c r="F396" s="161">
        <v>4</v>
      </c>
      <c r="G396" s="161">
        <v>3</v>
      </c>
      <c r="H396" s="161">
        <v>3</v>
      </c>
      <c r="I396" s="161">
        <v>2</v>
      </c>
      <c r="J396" s="161">
        <v>3</v>
      </c>
      <c r="K396" s="161">
        <v>5</v>
      </c>
      <c r="L396" s="161">
        <v>9</v>
      </c>
      <c r="M396" s="155">
        <v>4</v>
      </c>
    </row>
    <row r="397" spans="1:13" x14ac:dyDescent="0.25">
      <c r="A397" s="27" t="s">
        <v>5</v>
      </c>
      <c r="B397" s="181">
        <v>215</v>
      </c>
      <c r="C397" s="181">
        <v>216</v>
      </c>
      <c r="D397" s="181">
        <v>215</v>
      </c>
      <c r="E397" s="181">
        <v>164</v>
      </c>
      <c r="F397" s="181">
        <v>206</v>
      </c>
      <c r="G397" s="181">
        <v>201</v>
      </c>
      <c r="H397" s="181">
        <v>195</v>
      </c>
      <c r="I397" s="181">
        <v>184</v>
      </c>
      <c r="J397" s="181">
        <v>226</v>
      </c>
      <c r="K397" s="181">
        <v>239</v>
      </c>
      <c r="L397" s="181">
        <v>372</v>
      </c>
      <c r="M397" s="152">
        <v>273</v>
      </c>
    </row>
    <row r="398" spans="1:13" x14ac:dyDescent="0.25">
      <c r="A398" s="27"/>
    </row>
    <row r="399" spans="1:13" ht="15.75" thickBot="1" x14ac:dyDescent="0.3">
      <c r="A399" s="3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</row>
    <row r="400" spans="1:13" ht="15.75" thickBot="1" x14ac:dyDescent="0.3">
      <c r="A400" s="185" t="s">
        <v>53</v>
      </c>
      <c r="B400" s="184">
        <v>39814</v>
      </c>
      <c r="C400" s="182">
        <v>39845</v>
      </c>
      <c r="D400" s="182">
        <v>39873</v>
      </c>
      <c r="E400" s="182">
        <v>39904</v>
      </c>
      <c r="F400" s="182">
        <v>39934</v>
      </c>
      <c r="G400" s="182">
        <v>39965</v>
      </c>
      <c r="H400" s="182">
        <v>39995</v>
      </c>
      <c r="I400" s="182">
        <v>40026</v>
      </c>
      <c r="J400" s="182">
        <v>40057</v>
      </c>
      <c r="K400" s="182">
        <v>40087</v>
      </c>
      <c r="L400" s="182">
        <v>40126</v>
      </c>
      <c r="M400" s="183">
        <v>40148</v>
      </c>
    </row>
    <row r="401" spans="1:13" x14ac:dyDescent="0.25">
      <c r="A401" s="3" t="s">
        <v>44</v>
      </c>
      <c r="B401" s="205">
        <v>1330</v>
      </c>
      <c r="C401" s="205">
        <v>1393</v>
      </c>
      <c r="D401" s="205">
        <v>1298</v>
      </c>
      <c r="E401" s="205">
        <v>1134</v>
      </c>
      <c r="F401" s="205">
        <v>1535</v>
      </c>
      <c r="G401" s="205">
        <v>1621</v>
      </c>
      <c r="H401" s="205">
        <v>1185</v>
      </c>
      <c r="I401" s="205">
        <v>1334</v>
      </c>
      <c r="J401" s="205">
        <v>1268</v>
      </c>
      <c r="K401" s="205">
        <v>1186</v>
      </c>
      <c r="L401" s="165">
        <v>1372</v>
      </c>
      <c r="M401" s="157">
        <v>1087</v>
      </c>
    </row>
    <row r="402" spans="1:13" x14ac:dyDescent="0.25">
      <c r="A402" s="3" t="s">
        <v>45</v>
      </c>
      <c r="B402" s="205">
        <v>7353</v>
      </c>
      <c r="C402" s="205">
        <v>8519</v>
      </c>
      <c r="D402" s="205">
        <v>8759</v>
      </c>
      <c r="E402" s="205">
        <v>7343</v>
      </c>
      <c r="F402" s="205">
        <v>8443</v>
      </c>
      <c r="G402" s="205">
        <v>8987</v>
      </c>
      <c r="H402" s="205">
        <v>7908</v>
      </c>
      <c r="I402" s="205">
        <v>8267</v>
      </c>
      <c r="J402" s="205">
        <v>8645</v>
      </c>
      <c r="K402" s="205">
        <v>8873</v>
      </c>
      <c r="L402" s="160">
        <v>8822</v>
      </c>
      <c r="M402" s="154">
        <v>7540</v>
      </c>
    </row>
    <row r="403" spans="1:13" x14ac:dyDescent="0.25">
      <c r="A403" s="25" t="s">
        <v>46</v>
      </c>
      <c r="B403" s="205">
        <v>165</v>
      </c>
      <c r="C403" s="205">
        <v>171</v>
      </c>
      <c r="D403" s="205">
        <v>159</v>
      </c>
      <c r="E403" s="205">
        <v>138</v>
      </c>
      <c r="F403" s="205">
        <v>159</v>
      </c>
      <c r="G403" s="205">
        <v>220</v>
      </c>
      <c r="H403" s="205">
        <v>150</v>
      </c>
      <c r="I403" s="205">
        <v>152</v>
      </c>
      <c r="J403" s="205">
        <v>146</v>
      </c>
      <c r="K403" s="205">
        <v>175</v>
      </c>
      <c r="L403" s="159">
        <v>174</v>
      </c>
      <c r="M403" s="154">
        <v>160</v>
      </c>
    </row>
    <row r="404" spans="1:13" x14ac:dyDescent="0.25">
      <c r="A404" s="25" t="s">
        <v>47</v>
      </c>
      <c r="B404" s="205">
        <v>555</v>
      </c>
      <c r="C404" s="205">
        <v>634</v>
      </c>
      <c r="D404" s="205">
        <v>572</v>
      </c>
      <c r="E404" s="205">
        <v>484</v>
      </c>
      <c r="F404" s="205">
        <v>470</v>
      </c>
      <c r="G404" s="205">
        <v>479</v>
      </c>
      <c r="H404" s="205">
        <v>433</v>
      </c>
      <c r="I404" s="205">
        <v>440</v>
      </c>
      <c r="J404" s="205">
        <v>489</v>
      </c>
      <c r="K404" s="205">
        <v>559</v>
      </c>
      <c r="L404" s="159">
        <v>427</v>
      </c>
      <c r="M404" s="154">
        <v>403</v>
      </c>
    </row>
    <row r="405" spans="1:13" x14ac:dyDescent="0.25">
      <c r="A405" s="26" t="s">
        <v>13</v>
      </c>
      <c r="B405" s="152">
        <v>9403</v>
      </c>
      <c r="C405" s="152">
        <v>10717</v>
      </c>
      <c r="D405" s="152">
        <v>10788</v>
      </c>
      <c r="E405" s="152">
        <v>9099</v>
      </c>
      <c r="F405" s="152">
        <v>10606</v>
      </c>
      <c r="G405" s="152">
        <v>11307</v>
      </c>
      <c r="H405" s="152">
        <v>9676</v>
      </c>
      <c r="I405" s="152">
        <v>10193</v>
      </c>
      <c r="J405" s="152">
        <v>10547</v>
      </c>
      <c r="K405" s="152">
        <v>10793</v>
      </c>
      <c r="L405" s="181">
        <v>10794</v>
      </c>
      <c r="M405" s="152">
        <v>9191</v>
      </c>
    </row>
    <row r="406" spans="1:13" ht="15.75" x14ac:dyDescent="0.25">
      <c r="A406" s="179">
        <v>2008</v>
      </c>
      <c r="B406" s="311" t="s">
        <v>671</v>
      </c>
      <c r="C406" s="311"/>
      <c r="D406" s="311"/>
      <c r="E406" s="311"/>
      <c r="F406" s="311"/>
      <c r="G406" s="311"/>
      <c r="H406" s="311"/>
      <c r="I406" s="311"/>
      <c r="J406" s="311"/>
      <c r="K406" s="311"/>
      <c r="L406" s="311"/>
      <c r="M406" s="311"/>
    </row>
    <row r="407" spans="1:13" ht="15.75" thickBot="1" x14ac:dyDescent="0.3"/>
    <row r="408" spans="1:13" ht="15.75" thickBot="1" x14ac:dyDescent="0.3">
      <c r="A408" s="26" t="s">
        <v>0</v>
      </c>
      <c r="B408" s="184">
        <v>39448</v>
      </c>
      <c r="C408" s="182">
        <v>39479</v>
      </c>
      <c r="D408" s="182">
        <v>39508</v>
      </c>
      <c r="E408" s="182">
        <v>39539</v>
      </c>
      <c r="F408" s="182">
        <v>39569</v>
      </c>
      <c r="G408" s="182">
        <v>39600</v>
      </c>
      <c r="H408" s="182">
        <v>39630</v>
      </c>
      <c r="I408" s="182">
        <v>39661</v>
      </c>
      <c r="J408" s="182">
        <v>39692</v>
      </c>
      <c r="K408" s="182">
        <v>39722</v>
      </c>
      <c r="L408" s="182">
        <v>39753</v>
      </c>
      <c r="M408" s="183">
        <v>39783</v>
      </c>
    </row>
    <row r="409" spans="1:13" x14ac:dyDescent="0.25">
      <c r="A409" s="3" t="s">
        <v>44</v>
      </c>
      <c r="B409" s="205">
        <v>2256</v>
      </c>
      <c r="C409" s="205">
        <v>1678</v>
      </c>
      <c r="D409" s="205">
        <v>1475</v>
      </c>
      <c r="E409" s="205">
        <v>1417</v>
      </c>
      <c r="F409" s="205">
        <v>1392</v>
      </c>
      <c r="G409" s="205">
        <v>1319</v>
      </c>
      <c r="H409" s="205">
        <v>1066</v>
      </c>
      <c r="I409" s="205">
        <v>936</v>
      </c>
      <c r="J409" s="205">
        <v>1461</v>
      </c>
      <c r="K409" s="205">
        <v>1080</v>
      </c>
      <c r="L409" s="205">
        <v>935</v>
      </c>
      <c r="M409" s="205">
        <v>690</v>
      </c>
    </row>
    <row r="410" spans="1:13" x14ac:dyDescent="0.25">
      <c r="A410" s="3" t="s">
        <v>45</v>
      </c>
      <c r="B410" s="205">
        <v>6338</v>
      </c>
      <c r="C410" s="205">
        <v>6644</v>
      </c>
      <c r="D410" s="205">
        <v>5818</v>
      </c>
      <c r="E410" s="205">
        <v>4526</v>
      </c>
      <c r="F410" s="205">
        <v>5119</v>
      </c>
      <c r="G410" s="205">
        <v>5299</v>
      </c>
      <c r="H410" s="205">
        <v>4776</v>
      </c>
      <c r="I410" s="205">
        <v>4031</v>
      </c>
      <c r="J410" s="205">
        <v>5477</v>
      </c>
      <c r="K410" s="205">
        <v>3375</v>
      </c>
      <c r="L410" s="205">
        <v>2712</v>
      </c>
      <c r="M410" s="205">
        <v>1981</v>
      </c>
    </row>
    <row r="411" spans="1:13" x14ac:dyDescent="0.25">
      <c r="A411" s="25" t="s">
        <v>46</v>
      </c>
      <c r="B411" s="205">
        <v>139</v>
      </c>
      <c r="C411" s="205">
        <v>162</v>
      </c>
      <c r="D411" s="205">
        <v>219</v>
      </c>
      <c r="E411" s="205">
        <v>94</v>
      </c>
      <c r="F411" s="205">
        <v>116</v>
      </c>
      <c r="G411" s="205">
        <v>139</v>
      </c>
      <c r="H411" s="205">
        <v>110</v>
      </c>
      <c r="I411" s="205">
        <v>88</v>
      </c>
      <c r="J411" s="205">
        <v>147</v>
      </c>
      <c r="K411" s="205">
        <v>111</v>
      </c>
      <c r="L411" s="205">
        <v>90</v>
      </c>
      <c r="M411" s="205">
        <v>69</v>
      </c>
    </row>
    <row r="412" spans="1:13" x14ac:dyDescent="0.25">
      <c r="A412" s="25" t="s">
        <v>47</v>
      </c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</row>
    <row r="413" spans="1:13" x14ac:dyDescent="0.25">
      <c r="A413" s="26" t="s">
        <v>48</v>
      </c>
      <c r="B413" s="152">
        <v>8733</v>
      </c>
      <c r="C413" s="152">
        <v>8485</v>
      </c>
      <c r="D413" s="152">
        <v>7512</v>
      </c>
      <c r="E413" s="152">
        <v>6038</v>
      </c>
      <c r="F413" s="152">
        <v>6627</v>
      </c>
      <c r="G413" s="152">
        <v>6758</v>
      </c>
      <c r="H413" s="152">
        <v>5952</v>
      </c>
      <c r="I413" s="152">
        <v>5056</v>
      </c>
      <c r="J413" s="152">
        <v>7086</v>
      </c>
      <c r="K413" s="152">
        <v>4566</v>
      </c>
      <c r="L413" s="152">
        <v>3737</v>
      </c>
      <c r="M413" s="152">
        <v>2741</v>
      </c>
    </row>
    <row r="414" spans="1:13" x14ac:dyDescent="0.25">
      <c r="A414" s="3"/>
      <c r="B414" s="25"/>
      <c r="C414" s="25"/>
      <c r="D414" s="25"/>
      <c r="E414" s="25"/>
      <c r="F414" s="25"/>
      <c r="G414" s="25"/>
      <c r="H414" s="77"/>
      <c r="I414" s="77"/>
      <c r="J414" s="77"/>
      <c r="K414" s="77"/>
      <c r="L414" s="77"/>
      <c r="M414" s="77"/>
    </row>
    <row r="415" spans="1:13" x14ac:dyDescent="0.25">
      <c r="A415" s="27" t="s">
        <v>1</v>
      </c>
      <c r="B415" s="27"/>
      <c r="C415" s="27"/>
      <c r="D415" s="27"/>
      <c r="E415" s="27"/>
      <c r="F415" s="27"/>
      <c r="G415" s="27"/>
      <c r="H415" s="77"/>
      <c r="I415" s="77"/>
      <c r="J415" s="77"/>
      <c r="K415" s="77"/>
      <c r="L415" s="77"/>
      <c r="M415" s="77"/>
    </row>
    <row r="416" spans="1:13" x14ac:dyDescent="0.25">
      <c r="A416" s="3" t="s">
        <v>44</v>
      </c>
      <c r="B416" s="205">
        <v>130</v>
      </c>
      <c r="C416" s="205">
        <v>109</v>
      </c>
      <c r="D416" s="205">
        <v>199</v>
      </c>
      <c r="E416" s="205">
        <v>94</v>
      </c>
      <c r="F416" s="205">
        <v>101</v>
      </c>
      <c r="G416" s="205">
        <v>176</v>
      </c>
      <c r="H416" s="205">
        <v>124</v>
      </c>
      <c r="I416" s="205">
        <v>102</v>
      </c>
      <c r="J416" s="205">
        <v>223</v>
      </c>
      <c r="K416" s="205">
        <v>161</v>
      </c>
      <c r="L416" s="205">
        <v>108</v>
      </c>
      <c r="M416" s="205">
        <v>131</v>
      </c>
    </row>
    <row r="417" spans="1:13" x14ac:dyDescent="0.25">
      <c r="A417" s="3" t="s">
        <v>45</v>
      </c>
      <c r="B417" s="205">
        <v>3932</v>
      </c>
      <c r="C417" s="205">
        <v>2997</v>
      </c>
      <c r="D417" s="205">
        <v>4072</v>
      </c>
      <c r="E417" s="205">
        <v>2522</v>
      </c>
      <c r="F417" s="205">
        <v>2542</v>
      </c>
      <c r="G417" s="205">
        <v>3544</v>
      </c>
      <c r="H417" s="205">
        <v>3560</v>
      </c>
      <c r="I417" s="205">
        <v>2625</v>
      </c>
      <c r="J417" s="205">
        <v>4863</v>
      </c>
      <c r="K417" s="205">
        <v>4749</v>
      </c>
      <c r="L417" s="205">
        <v>3794</v>
      </c>
      <c r="M417" s="205">
        <v>2940</v>
      </c>
    </row>
    <row r="418" spans="1:13" x14ac:dyDescent="0.25">
      <c r="A418" s="25" t="s">
        <v>46</v>
      </c>
      <c r="B418" s="205">
        <v>16</v>
      </c>
      <c r="C418" s="205">
        <v>9</v>
      </c>
      <c r="D418" s="205">
        <v>11</v>
      </c>
      <c r="E418" s="205">
        <v>7</v>
      </c>
      <c r="F418" s="205">
        <v>6</v>
      </c>
      <c r="G418" s="205">
        <v>8</v>
      </c>
      <c r="H418" s="205">
        <v>9</v>
      </c>
      <c r="I418" s="205">
        <v>6</v>
      </c>
      <c r="J418" s="205">
        <v>20</v>
      </c>
      <c r="K418" s="205">
        <v>20</v>
      </c>
      <c r="L418" s="205">
        <v>12</v>
      </c>
      <c r="M418" s="205">
        <v>11</v>
      </c>
    </row>
    <row r="419" spans="1:13" x14ac:dyDescent="0.25">
      <c r="A419" s="25" t="s">
        <v>47</v>
      </c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</row>
    <row r="420" spans="1:13" x14ac:dyDescent="0.25">
      <c r="A420" s="26" t="s">
        <v>49</v>
      </c>
      <c r="B420" s="152">
        <v>4078</v>
      </c>
      <c r="C420" s="152">
        <v>3115</v>
      </c>
      <c r="D420" s="152">
        <v>4282</v>
      </c>
      <c r="E420" s="152">
        <v>2622</v>
      </c>
      <c r="F420" s="152">
        <v>2649</v>
      </c>
      <c r="G420" s="152">
        <v>3729</v>
      </c>
      <c r="H420" s="152">
        <v>3693</v>
      </c>
      <c r="I420" s="152">
        <v>2733</v>
      </c>
      <c r="J420" s="152">
        <v>5105</v>
      </c>
      <c r="K420" s="152">
        <v>4930</v>
      </c>
      <c r="L420" s="152">
        <v>3913</v>
      </c>
      <c r="M420" s="152">
        <v>3083</v>
      </c>
    </row>
    <row r="421" spans="1:13" x14ac:dyDescent="0.25">
      <c r="A421" s="26"/>
      <c r="B421" s="27"/>
      <c r="C421" s="27"/>
      <c r="D421" s="27"/>
      <c r="E421" s="27"/>
      <c r="F421" s="27"/>
      <c r="G421" s="27"/>
      <c r="H421" s="77"/>
      <c r="I421" s="77"/>
      <c r="J421" s="77"/>
      <c r="K421" s="77"/>
      <c r="L421" s="77"/>
      <c r="M421" s="77"/>
    </row>
    <row r="422" spans="1:13" x14ac:dyDescent="0.25">
      <c r="A422" s="26" t="s">
        <v>50</v>
      </c>
      <c r="B422" s="27"/>
      <c r="C422" s="27"/>
      <c r="D422" s="27"/>
      <c r="E422" s="27"/>
      <c r="F422" s="27"/>
      <c r="G422" s="27"/>
      <c r="H422" s="77"/>
      <c r="I422" s="77"/>
      <c r="J422" s="77"/>
      <c r="K422" s="77"/>
      <c r="L422" s="77"/>
      <c r="M422" s="77"/>
    </row>
    <row r="423" spans="1:13" x14ac:dyDescent="0.25">
      <c r="A423" s="3" t="s">
        <v>44</v>
      </c>
      <c r="B423" s="205">
        <v>210</v>
      </c>
      <c r="C423" s="205">
        <v>277</v>
      </c>
      <c r="D423" s="205">
        <v>216</v>
      </c>
      <c r="E423" s="205">
        <v>201</v>
      </c>
      <c r="F423" s="205">
        <v>198</v>
      </c>
      <c r="G423" s="205">
        <v>218</v>
      </c>
      <c r="H423" s="205">
        <v>209</v>
      </c>
      <c r="I423" s="205">
        <v>158</v>
      </c>
      <c r="J423" s="205">
        <v>177</v>
      </c>
      <c r="K423" s="205">
        <v>182</v>
      </c>
      <c r="L423" s="205">
        <v>146</v>
      </c>
      <c r="M423" s="205">
        <v>126</v>
      </c>
    </row>
    <row r="424" spans="1:13" x14ac:dyDescent="0.25">
      <c r="A424" s="3" t="s">
        <v>45</v>
      </c>
      <c r="B424" s="205">
        <v>743</v>
      </c>
      <c r="C424" s="205">
        <v>783</v>
      </c>
      <c r="D424" s="205">
        <v>920</v>
      </c>
      <c r="E424" s="205">
        <v>773</v>
      </c>
      <c r="F424" s="205">
        <v>883</v>
      </c>
      <c r="G424" s="205">
        <v>886</v>
      </c>
      <c r="H424" s="205">
        <v>820</v>
      </c>
      <c r="I424" s="205">
        <v>806</v>
      </c>
      <c r="J424" s="205">
        <v>855</v>
      </c>
      <c r="K424" s="205">
        <v>724</v>
      </c>
      <c r="L424" s="205">
        <v>668</v>
      </c>
      <c r="M424" s="205">
        <v>641</v>
      </c>
    </row>
    <row r="425" spans="1:13" x14ac:dyDescent="0.25">
      <c r="A425" s="25" t="s">
        <v>46</v>
      </c>
      <c r="B425" s="205">
        <v>24</v>
      </c>
      <c r="C425" s="205">
        <v>26</v>
      </c>
      <c r="D425" s="205">
        <v>28</v>
      </c>
      <c r="E425" s="205">
        <v>24</v>
      </c>
      <c r="F425" s="205">
        <v>26</v>
      </c>
      <c r="G425" s="205">
        <v>28</v>
      </c>
      <c r="H425" s="205">
        <v>22</v>
      </c>
      <c r="I425" s="205">
        <v>21</v>
      </c>
      <c r="J425" s="205">
        <v>24</v>
      </c>
      <c r="K425" s="205">
        <v>26</v>
      </c>
      <c r="L425" s="205">
        <v>24</v>
      </c>
      <c r="M425" s="205">
        <v>23</v>
      </c>
    </row>
    <row r="426" spans="1:13" x14ac:dyDescent="0.25">
      <c r="A426" s="25" t="s">
        <v>47</v>
      </c>
      <c r="B426" s="205">
        <v>421</v>
      </c>
      <c r="C426" s="205">
        <v>449</v>
      </c>
      <c r="D426" s="205">
        <v>493</v>
      </c>
      <c r="E426" s="205">
        <v>413</v>
      </c>
      <c r="F426" s="205">
        <v>456</v>
      </c>
      <c r="G426" s="205">
        <v>360</v>
      </c>
      <c r="H426" s="205">
        <v>457</v>
      </c>
      <c r="I426" s="205">
        <v>411</v>
      </c>
      <c r="J426" s="205">
        <v>463</v>
      </c>
      <c r="K426" s="205">
        <v>482</v>
      </c>
      <c r="L426" s="205">
        <v>411</v>
      </c>
      <c r="M426" s="205">
        <v>406</v>
      </c>
    </row>
    <row r="427" spans="1:13" x14ac:dyDescent="0.25">
      <c r="A427" s="27" t="s">
        <v>4</v>
      </c>
      <c r="B427" s="152">
        <v>1398</v>
      </c>
      <c r="C427" s="152">
        <v>1535</v>
      </c>
      <c r="D427" s="152">
        <v>1657</v>
      </c>
      <c r="E427" s="152">
        <v>1410</v>
      </c>
      <c r="F427" s="152">
        <v>1563</v>
      </c>
      <c r="G427" s="152">
        <v>1492</v>
      </c>
      <c r="H427" s="152">
        <v>1509</v>
      </c>
      <c r="I427" s="152">
        <v>1396</v>
      </c>
      <c r="J427" s="152">
        <v>1519</v>
      </c>
      <c r="K427" s="152">
        <v>1413</v>
      </c>
      <c r="L427" s="152">
        <v>1249</v>
      </c>
      <c r="M427" s="152">
        <v>1196</v>
      </c>
    </row>
    <row r="428" spans="1:13" x14ac:dyDescent="0.25">
      <c r="A428" s="27"/>
      <c r="B428" s="27"/>
      <c r="C428" s="27"/>
      <c r="D428" s="27"/>
      <c r="E428" s="27"/>
      <c r="F428" s="27"/>
      <c r="G428" s="27"/>
      <c r="H428" s="77"/>
      <c r="I428" s="77"/>
      <c r="J428" s="77"/>
      <c r="K428" s="77"/>
      <c r="L428" s="77"/>
      <c r="M428" s="77"/>
    </row>
    <row r="429" spans="1:13" x14ac:dyDescent="0.25">
      <c r="A429" s="27" t="s">
        <v>2</v>
      </c>
      <c r="B429" s="27"/>
      <c r="C429" s="27"/>
      <c r="D429" s="27"/>
      <c r="E429" s="27"/>
      <c r="F429" s="27"/>
      <c r="G429" s="27"/>
      <c r="H429" s="77"/>
      <c r="I429" s="77"/>
      <c r="J429" s="77"/>
      <c r="K429" s="77"/>
      <c r="L429" s="77"/>
      <c r="M429" s="77"/>
    </row>
    <row r="430" spans="1:13" x14ac:dyDescent="0.25">
      <c r="A430" s="3" t="s">
        <v>44</v>
      </c>
      <c r="B430" s="205">
        <v>10</v>
      </c>
      <c r="C430" s="205">
        <v>14</v>
      </c>
      <c r="D430" s="205">
        <v>24</v>
      </c>
      <c r="E430" s="205">
        <v>8</v>
      </c>
      <c r="F430" s="205">
        <v>10</v>
      </c>
      <c r="G430" s="205">
        <v>19</v>
      </c>
      <c r="H430" s="205">
        <v>9</v>
      </c>
      <c r="I430" s="205">
        <v>11</v>
      </c>
      <c r="J430" s="205">
        <v>18</v>
      </c>
      <c r="K430" s="205">
        <v>12</v>
      </c>
      <c r="L430" s="205">
        <v>7</v>
      </c>
      <c r="M430" s="205">
        <v>9</v>
      </c>
    </row>
    <row r="431" spans="1:13" x14ac:dyDescent="0.25">
      <c r="A431" s="3" t="s">
        <v>45</v>
      </c>
      <c r="B431" s="205">
        <v>568</v>
      </c>
      <c r="C431" s="205">
        <v>535</v>
      </c>
      <c r="D431" s="205">
        <v>709</v>
      </c>
      <c r="E431" s="205">
        <v>589</v>
      </c>
      <c r="F431" s="205">
        <v>594</v>
      </c>
      <c r="G431" s="205">
        <v>720</v>
      </c>
      <c r="H431" s="205">
        <v>614</v>
      </c>
      <c r="I431" s="205">
        <v>632</v>
      </c>
      <c r="J431" s="205">
        <v>795</v>
      </c>
      <c r="K431" s="205">
        <v>540</v>
      </c>
      <c r="L431" s="205">
        <v>456</v>
      </c>
      <c r="M431" s="205">
        <v>387</v>
      </c>
    </row>
    <row r="432" spans="1:13" x14ac:dyDescent="0.25">
      <c r="A432" s="25" t="s">
        <v>46</v>
      </c>
      <c r="B432" s="205">
        <v>18</v>
      </c>
      <c r="C432" s="205">
        <v>17</v>
      </c>
      <c r="D432" s="205">
        <v>26</v>
      </c>
      <c r="E432" s="205">
        <v>15</v>
      </c>
      <c r="F432" s="205">
        <v>17</v>
      </c>
      <c r="G432" s="205">
        <v>24</v>
      </c>
      <c r="H432" s="205">
        <v>18</v>
      </c>
      <c r="I432" s="205">
        <v>16</v>
      </c>
      <c r="J432" s="205">
        <v>21</v>
      </c>
      <c r="K432" s="205">
        <v>8</v>
      </c>
      <c r="L432" s="205">
        <v>7</v>
      </c>
      <c r="M432" s="205">
        <v>10</v>
      </c>
    </row>
    <row r="433" spans="1:13" x14ac:dyDescent="0.25">
      <c r="A433" s="25" t="s">
        <v>47</v>
      </c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</row>
    <row r="434" spans="1:13" x14ac:dyDescent="0.25">
      <c r="A434" s="26" t="s">
        <v>51</v>
      </c>
      <c r="B434" s="152">
        <v>596</v>
      </c>
      <c r="C434" s="152">
        <v>566</v>
      </c>
      <c r="D434" s="152">
        <v>759</v>
      </c>
      <c r="E434" s="152">
        <v>613</v>
      </c>
      <c r="F434" s="152">
        <v>621</v>
      </c>
      <c r="G434" s="152">
        <v>764</v>
      </c>
      <c r="H434" s="152">
        <v>640</v>
      </c>
      <c r="I434" s="152">
        <v>659</v>
      </c>
      <c r="J434" s="152">
        <v>835</v>
      </c>
      <c r="K434" s="152">
        <v>561</v>
      </c>
      <c r="L434" s="152">
        <v>471</v>
      </c>
      <c r="M434" s="152">
        <v>405</v>
      </c>
    </row>
    <row r="435" spans="1:13" x14ac:dyDescent="0.25">
      <c r="A435" s="26"/>
      <c r="B435" s="27"/>
      <c r="C435" s="27"/>
      <c r="D435" s="27"/>
      <c r="E435" s="27"/>
      <c r="F435" s="27"/>
      <c r="G435" s="27"/>
      <c r="H435" s="77"/>
      <c r="I435" s="77"/>
      <c r="J435" s="77"/>
      <c r="K435" s="77"/>
      <c r="L435" s="77"/>
      <c r="M435" s="77"/>
    </row>
    <row r="436" spans="1:13" x14ac:dyDescent="0.25">
      <c r="A436" s="26" t="s">
        <v>3</v>
      </c>
      <c r="B436" s="27"/>
      <c r="C436" s="27"/>
      <c r="D436" s="27"/>
      <c r="E436" s="27"/>
      <c r="F436" s="27"/>
      <c r="G436" s="27"/>
      <c r="H436" s="77"/>
      <c r="I436" s="77"/>
      <c r="J436" s="77"/>
      <c r="K436" s="77"/>
      <c r="L436" s="77"/>
      <c r="M436" s="77"/>
    </row>
    <row r="437" spans="1:13" x14ac:dyDescent="0.25">
      <c r="A437" s="3" t="s">
        <v>44</v>
      </c>
      <c r="B437" s="205">
        <v>364</v>
      </c>
      <c r="C437" s="205">
        <v>376</v>
      </c>
      <c r="D437" s="205">
        <v>351</v>
      </c>
      <c r="E437" s="205">
        <v>324</v>
      </c>
      <c r="F437" s="205">
        <v>264</v>
      </c>
      <c r="G437" s="205">
        <v>382</v>
      </c>
      <c r="H437" s="205">
        <v>303</v>
      </c>
      <c r="I437" s="205">
        <v>283</v>
      </c>
      <c r="J437" s="205">
        <v>249</v>
      </c>
      <c r="K437" s="205">
        <v>275</v>
      </c>
      <c r="L437" s="205">
        <v>222</v>
      </c>
      <c r="M437" s="205">
        <v>183</v>
      </c>
    </row>
    <row r="438" spans="1:13" x14ac:dyDescent="0.25">
      <c r="A438" s="3" t="s">
        <v>45</v>
      </c>
      <c r="B438" s="205">
        <v>516</v>
      </c>
      <c r="C438" s="205">
        <v>626</v>
      </c>
      <c r="D438" s="205">
        <v>523</v>
      </c>
      <c r="E438" s="205">
        <v>583</v>
      </c>
      <c r="F438" s="205">
        <v>466</v>
      </c>
      <c r="G438" s="205">
        <v>695</v>
      </c>
      <c r="H438" s="205">
        <v>551</v>
      </c>
      <c r="I438" s="205">
        <v>544</v>
      </c>
      <c r="J438" s="205">
        <v>462</v>
      </c>
      <c r="K438" s="205">
        <v>472</v>
      </c>
      <c r="L438" s="205">
        <v>478</v>
      </c>
      <c r="M438" s="205">
        <v>377</v>
      </c>
    </row>
    <row r="439" spans="1:13" x14ac:dyDescent="0.25">
      <c r="A439" s="25" t="s">
        <v>46</v>
      </c>
      <c r="B439" s="205">
        <v>26</v>
      </c>
      <c r="C439" s="205">
        <v>39</v>
      </c>
      <c r="D439" s="205">
        <v>29</v>
      </c>
      <c r="E439" s="205">
        <v>31</v>
      </c>
      <c r="F439" s="205">
        <v>21</v>
      </c>
      <c r="G439" s="205">
        <v>33</v>
      </c>
      <c r="H439" s="205">
        <v>24</v>
      </c>
      <c r="I439" s="205">
        <v>25</v>
      </c>
      <c r="J439" s="205">
        <v>25</v>
      </c>
      <c r="K439" s="205">
        <v>25</v>
      </c>
      <c r="L439" s="205">
        <v>24</v>
      </c>
      <c r="M439" s="205">
        <v>18</v>
      </c>
    </row>
    <row r="440" spans="1:13" x14ac:dyDescent="0.25">
      <c r="A440" s="25" t="s">
        <v>47</v>
      </c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</row>
    <row r="441" spans="1:13" x14ac:dyDescent="0.25">
      <c r="A441" s="26" t="s">
        <v>670</v>
      </c>
      <c r="B441" s="152">
        <v>906</v>
      </c>
      <c r="C441" s="152">
        <v>1041</v>
      </c>
      <c r="D441" s="152">
        <v>903</v>
      </c>
      <c r="E441" s="152">
        <v>937</v>
      </c>
      <c r="F441" s="152">
        <v>751</v>
      </c>
      <c r="G441" s="152">
        <v>1110</v>
      </c>
      <c r="H441" s="152">
        <v>878</v>
      </c>
      <c r="I441" s="152">
        <v>852</v>
      </c>
      <c r="J441" s="152">
        <v>736</v>
      </c>
      <c r="K441" s="152">
        <v>772</v>
      </c>
      <c r="L441" s="152">
        <v>724</v>
      </c>
      <c r="M441" s="152">
        <v>577</v>
      </c>
    </row>
    <row r="442" spans="1:13" x14ac:dyDescent="0.25">
      <c r="A442" s="26"/>
      <c r="B442" s="27"/>
      <c r="C442" s="27"/>
      <c r="D442" s="27"/>
      <c r="E442" s="27"/>
      <c r="F442" s="27"/>
      <c r="G442" s="27"/>
      <c r="H442" s="77"/>
      <c r="I442" s="77"/>
      <c r="J442" s="77"/>
      <c r="K442" s="77"/>
      <c r="L442" s="77"/>
      <c r="M442" s="77"/>
    </row>
    <row r="443" spans="1:13" x14ac:dyDescent="0.25">
      <c r="A443" s="26" t="s">
        <v>52</v>
      </c>
      <c r="B443" s="27"/>
      <c r="C443" s="27"/>
      <c r="D443" s="27"/>
      <c r="E443" s="27"/>
      <c r="F443" s="27"/>
      <c r="G443" s="27"/>
      <c r="H443" s="77"/>
      <c r="I443" s="77"/>
      <c r="J443" s="77"/>
      <c r="K443" s="77"/>
      <c r="L443" s="77"/>
      <c r="M443" s="77"/>
    </row>
    <row r="444" spans="1:13" x14ac:dyDescent="0.25">
      <c r="A444" s="3" t="s">
        <v>44</v>
      </c>
      <c r="B444" s="205">
        <v>34</v>
      </c>
      <c r="C444" s="205">
        <v>36</v>
      </c>
      <c r="D444" s="205">
        <v>40</v>
      </c>
      <c r="E444" s="205">
        <v>33</v>
      </c>
      <c r="F444" s="205">
        <v>37</v>
      </c>
      <c r="G444" s="205">
        <v>36</v>
      </c>
      <c r="H444" s="205">
        <v>36</v>
      </c>
      <c r="I444" s="205">
        <v>34</v>
      </c>
      <c r="J444" s="205">
        <v>37</v>
      </c>
      <c r="K444" s="205">
        <v>34</v>
      </c>
      <c r="L444" s="205">
        <v>37</v>
      </c>
      <c r="M444" s="205">
        <v>17</v>
      </c>
    </row>
    <row r="445" spans="1:13" x14ac:dyDescent="0.25">
      <c r="A445" s="3" t="s">
        <v>45</v>
      </c>
      <c r="B445" s="205">
        <v>209</v>
      </c>
      <c r="C445" s="205">
        <v>180</v>
      </c>
      <c r="D445" s="205">
        <v>225</v>
      </c>
      <c r="E445" s="205">
        <v>169</v>
      </c>
      <c r="F445" s="205">
        <v>180</v>
      </c>
      <c r="G445" s="205">
        <v>172</v>
      </c>
      <c r="H445" s="205">
        <v>223</v>
      </c>
      <c r="I445" s="205">
        <v>196</v>
      </c>
      <c r="J445" s="205">
        <v>232</v>
      </c>
      <c r="K445" s="205">
        <v>162</v>
      </c>
      <c r="L445" s="205">
        <v>174</v>
      </c>
      <c r="M445" s="205">
        <v>106</v>
      </c>
    </row>
    <row r="446" spans="1:13" x14ac:dyDescent="0.25">
      <c r="A446" s="25" t="s">
        <v>46</v>
      </c>
      <c r="B446" s="205">
        <v>9</v>
      </c>
      <c r="C446" s="205">
        <v>10</v>
      </c>
      <c r="D446" s="205">
        <v>10</v>
      </c>
      <c r="E446" s="205">
        <v>9</v>
      </c>
      <c r="F446" s="205">
        <v>10</v>
      </c>
      <c r="G446" s="205">
        <v>7</v>
      </c>
      <c r="H446" s="205">
        <v>10</v>
      </c>
      <c r="I446" s="205">
        <v>9</v>
      </c>
      <c r="J446" s="205">
        <v>13</v>
      </c>
      <c r="K446" s="205">
        <v>9</v>
      </c>
      <c r="L446" s="205">
        <v>8</v>
      </c>
      <c r="M446" s="205">
        <v>6</v>
      </c>
    </row>
    <row r="447" spans="1:13" x14ac:dyDescent="0.25">
      <c r="A447" s="25" t="s">
        <v>47</v>
      </c>
      <c r="B447" s="205">
        <v>1</v>
      </c>
      <c r="C447" s="205">
        <v>1</v>
      </c>
      <c r="D447" s="205">
        <v>1</v>
      </c>
      <c r="E447" s="205">
        <v>1</v>
      </c>
      <c r="F447" s="205">
        <v>1</v>
      </c>
      <c r="G447" s="205">
        <v>0</v>
      </c>
      <c r="H447" s="205">
        <v>1</v>
      </c>
      <c r="I447" s="205">
        <v>1</v>
      </c>
      <c r="J447" s="205">
        <v>1</v>
      </c>
      <c r="K447" s="205">
        <v>1</v>
      </c>
      <c r="L447" s="205">
        <v>2</v>
      </c>
      <c r="M447" s="205">
        <v>1</v>
      </c>
    </row>
    <row r="448" spans="1:13" x14ac:dyDescent="0.25">
      <c r="A448" s="27" t="s">
        <v>5</v>
      </c>
      <c r="B448" s="152">
        <v>253</v>
      </c>
      <c r="C448" s="152">
        <v>226</v>
      </c>
      <c r="D448" s="152">
        <v>276</v>
      </c>
      <c r="E448" s="152">
        <v>212</v>
      </c>
      <c r="F448" s="152">
        <v>227</v>
      </c>
      <c r="G448" s="152">
        <v>216</v>
      </c>
      <c r="H448" s="152">
        <v>271</v>
      </c>
      <c r="I448" s="152">
        <v>240</v>
      </c>
      <c r="J448" s="152">
        <v>283</v>
      </c>
      <c r="K448" s="152">
        <v>206</v>
      </c>
      <c r="L448" s="152">
        <v>221</v>
      </c>
      <c r="M448" s="152">
        <v>130</v>
      </c>
    </row>
    <row r="449" spans="1:13" x14ac:dyDescent="0.25">
      <c r="A449" s="27"/>
      <c r="B449" s="27"/>
      <c r="C449" s="27"/>
      <c r="D449" s="27"/>
      <c r="E449" s="27"/>
      <c r="F449" s="27"/>
    </row>
    <row r="450" spans="1:13" ht="15.75" thickBot="1" x14ac:dyDescent="0.3">
      <c r="A450" s="3"/>
    </row>
    <row r="451" spans="1:13" ht="15.75" thickBot="1" x14ac:dyDescent="0.3">
      <c r="A451" s="185" t="s">
        <v>53</v>
      </c>
      <c r="B451" s="184">
        <v>39448</v>
      </c>
      <c r="C451" s="182">
        <v>39479</v>
      </c>
      <c r="D451" s="182">
        <v>39508</v>
      </c>
      <c r="E451" s="182">
        <v>39539</v>
      </c>
      <c r="F451" s="182">
        <v>39569</v>
      </c>
      <c r="G451" s="182">
        <v>39600</v>
      </c>
      <c r="H451" s="182">
        <v>39630</v>
      </c>
      <c r="I451" s="182">
        <v>39661</v>
      </c>
      <c r="J451" s="182">
        <v>39692</v>
      </c>
      <c r="K451" s="182">
        <v>39722</v>
      </c>
      <c r="L451" s="182">
        <v>39753</v>
      </c>
      <c r="M451" s="183">
        <v>39783</v>
      </c>
    </row>
    <row r="452" spans="1:13" x14ac:dyDescent="0.25">
      <c r="A452" s="3" t="s">
        <v>44</v>
      </c>
      <c r="B452" s="205">
        <v>3004</v>
      </c>
      <c r="C452" s="205">
        <v>2491</v>
      </c>
      <c r="D452" s="205">
        <v>2304</v>
      </c>
      <c r="E452" s="205">
        <v>2078</v>
      </c>
      <c r="F452" s="205">
        <v>2003</v>
      </c>
      <c r="G452" s="205">
        <v>2151</v>
      </c>
      <c r="H452" s="205">
        <v>1747</v>
      </c>
      <c r="I452" s="205">
        <v>1524</v>
      </c>
      <c r="J452" s="205">
        <v>2164</v>
      </c>
      <c r="K452" s="205">
        <v>1743</v>
      </c>
      <c r="L452" s="205">
        <v>1455</v>
      </c>
      <c r="M452" s="205">
        <v>1156</v>
      </c>
    </row>
    <row r="453" spans="1:13" x14ac:dyDescent="0.25">
      <c r="A453" s="3" t="s">
        <v>45</v>
      </c>
      <c r="B453" s="205">
        <v>12307</v>
      </c>
      <c r="C453" s="205">
        <v>11766</v>
      </c>
      <c r="D453" s="205">
        <v>12267</v>
      </c>
      <c r="E453" s="205">
        <v>9162</v>
      </c>
      <c r="F453" s="205">
        <v>9784</v>
      </c>
      <c r="G453" s="205">
        <v>11317</v>
      </c>
      <c r="H453" s="205">
        <v>10544</v>
      </c>
      <c r="I453" s="205">
        <v>8835</v>
      </c>
      <c r="J453" s="205">
        <v>12685</v>
      </c>
      <c r="K453" s="205">
        <v>10023</v>
      </c>
      <c r="L453" s="205">
        <v>8282</v>
      </c>
      <c r="M453" s="205">
        <v>6432</v>
      </c>
    </row>
    <row r="454" spans="1:13" x14ac:dyDescent="0.25">
      <c r="A454" s="25" t="s">
        <v>46</v>
      </c>
      <c r="B454" s="205">
        <v>231</v>
      </c>
      <c r="C454" s="205">
        <v>262</v>
      </c>
      <c r="D454" s="205">
        <v>325</v>
      </c>
      <c r="E454" s="205">
        <v>180</v>
      </c>
      <c r="F454" s="205">
        <v>196</v>
      </c>
      <c r="G454" s="205">
        <v>240</v>
      </c>
      <c r="H454" s="205">
        <v>194</v>
      </c>
      <c r="I454" s="205">
        <v>165</v>
      </c>
      <c r="J454" s="205">
        <v>251</v>
      </c>
      <c r="K454" s="205">
        <v>199</v>
      </c>
      <c r="L454" s="205">
        <v>166</v>
      </c>
      <c r="M454" s="205">
        <v>137</v>
      </c>
    </row>
    <row r="455" spans="1:13" x14ac:dyDescent="0.25">
      <c r="A455" s="25" t="s">
        <v>47</v>
      </c>
      <c r="B455" s="205">
        <v>421</v>
      </c>
      <c r="C455" s="205">
        <v>450</v>
      </c>
      <c r="D455" s="205">
        <v>493</v>
      </c>
      <c r="E455" s="205">
        <v>414</v>
      </c>
      <c r="F455" s="205">
        <v>457</v>
      </c>
      <c r="G455" s="205">
        <v>360</v>
      </c>
      <c r="H455" s="205">
        <v>458</v>
      </c>
      <c r="I455" s="205">
        <v>412</v>
      </c>
      <c r="J455" s="205">
        <v>464</v>
      </c>
      <c r="K455" s="205">
        <v>484</v>
      </c>
      <c r="L455" s="205">
        <v>413</v>
      </c>
      <c r="M455" s="205">
        <v>407</v>
      </c>
    </row>
    <row r="456" spans="1:13" x14ac:dyDescent="0.25">
      <c r="A456" s="26" t="s">
        <v>13</v>
      </c>
      <c r="B456" s="152">
        <v>15964</v>
      </c>
      <c r="C456" s="152">
        <v>14968</v>
      </c>
      <c r="D456" s="152">
        <v>15389</v>
      </c>
      <c r="E456" s="152">
        <v>11833</v>
      </c>
      <c r="F456" s="152">
        <v>12440</v>
      </c>
      <c r="G456" s="152">
        <v>14069</v>
      </c>
      <c r="H456" s="152">
        <v>12943</v>
      </c>
      <c r="I456" s="152">
        <v>10936</v>
      </c>
      <c r="J456" s="152">
        <v>15564</v>
      </c>
      <c r="K456" s="152">
        <v>12448</v>
      </c>
      <c r="L456" s="152">
        <v>10315</v>
      </c>
      <c r="M456" s="152">
        <v>8132</v>
      </c>
    </row>
  </sheetData>
  <mergeCells count="10">
    <mergeCell ref="B3:M3"/>
    <mergeCell ref="A47:M47"/>
    <mergeCell ref="B406:M406"/>
    <mergeCell ref="B201:M201"/>
    <mergeCell ref="B147:M147"/>
    <mergeCell ref="B50:M50"/>
    <mergeCell ref="A94:M94"/>
    <mergeCell ref="B97:M97"/>
    <mergeCell ref="B253:M253"/>
    <mergeCell ref="B355:M355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8" manualBreakCount="8">
    <brk id="47" max="12" man="1"/>
    <brk id="94" max="16383" man="1"/>
    <brk id="146" max="16383" man="1"/>
    <brk id="200" max="16383" man="1"/>
    <brk id="251" max="16383" man="1"/>
    <brk id="303" max="16383" man="1"/>
    <brk id="354" max="16383" man="1"/>
    <brk id="40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20" t="s">
        <v>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5" ht="15.75" thickBot="1" x14ac:dyDescent="0.3"/>
    <row r="3" spans="1:15" x14ac:dyDescent="0.25">
      <c r="A3" s="1"/>
      <c r="B3" s="312" t="s">
        <v>30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21" t="s">
        <v>43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14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14" t="s">
        <v>17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6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17" t="s">
        <v>29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9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14" t="s">
        <v>36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6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320" t="s">
        <v>41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21" t="s">
        <v>39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21" t="s">
        <v>42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21" t="s">
        <v>38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21" t="s">
        <v>37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zoomScale="110" zoomScaleNormal="110" workbookViewId="0">
      <selection activeCell="A3" sqref="A3"/>
    </sheetView>
  </sheetViews>
  <sheetFormatPr defaultRowHeight="15" x14ac:dyDescent="0.25"/>
  <cols>
    <col min="1" max="1" width="29" customWidth="1"/>
    <col min="2" max="13" width="15.7109375" customWidth="1"/>
    <col min="15" max="15" width="12" bestFit="1" customWidth="1"/>
  </cols>
  <sheetData>
    <row r="2" spans="1:15" ht="15.75" thickBot="1" x14ac:dyDescent="0.3">
      <c r="A2" s="3"/>
      <c r="B2" s="306" t="s">
        <v>672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5" ht="16.5" thickBot="1" x14ac:dyDescent="0.3">
      <c r="A3" s="179">
        <v>2016</v>
      </c>
      <c r="B3" s="192">
        <v>42370</v>
      </c>
      <c r="C3" s="91">
        <v>42401</v>
      </c>
      <c r="D3" s="91">
        <v>42430</v>
      </c>
      <c r="E3" s="91">
        <v>42461</v>
      </c>
      <c r="F3" s="91">
        <v>42491</v>
      </c>
      <c r="G3" s="91">
        <v>42522</v>
      </c>
      <c r="H3" s="91">
        <v>42552</v>
      </c>
      <c r="I3" s="91">
        <v>42583</v>
      </c>
      <c r="J3" s="91">
        <v>42614</v>
      </c>
      <c r="K3" s="91">
        <v>42644</v>
      </c>
      <c r="L3" s="91">
        <v>42675</v>
      </c>
      <c r="M3" s="96">
        <v>42705</v>
      </c>
    </row>
    <row r="4" spans="1:15" x14ac:dyDescent="0.25">
      <c r="A4" s="3" t="s">
        <v>0</v>
      </c>
      <c r="B4" s="98">
        <v>60080797</v>
      </c>
      <c r="C4" s="99">
        <v>62760901</v>
      </c>
      <c r="D4" s="212">
        <v>56253649</v>
      </c>
      <c r="E4" s="99">
        <v>58792841</v>
      </c>
      <c r="F4" s="204">
        <v>62297614</v>
      </c>
      <c r="G4" s="204">
        <v>55664528</v>
      </c>
      <c r="H4" s="99">
        <v>54379732</v>
      </c>
      <c r="I4" s="99">
        <v>56759396</v>
      </c>
      <c r="J4" s="99">
        <v>55478138</v>
      </c>
      <c r="K4" s="99">
        <v>57241646</v>
      </c>
      <c r="L4" s="99">
        <v>67647305</v>
      </c>
      <c r="M4" s="100"/>
      <c r="O4" s="109"/>
    </row>
    <row r="5" spans="1:15" x14ac:dyDescent="0.25">
      <c r="A5" s="3" t="s">
        <v>1</v>
      </c>
      <c r="B5" s="101">
        <v>8063741</v>
      </c>
      <c r="C5" s="93">
        <v>8293851</v>
      </c>
      <c r="D5" s="94">
        <v>8083752</v>
      </c>
      <c r="E5" s="93">
        <v>8786248</v>
      </c>
      <c r="F5" s="204">
        <v>9280060</v>
      </c>
      <c r="G5" s="204">
        <v>9330296</v>
      </c>
      <c r="H5" s="93">
        <v>9214668</v>
      </c>
      <c r="I5" s="93">
        <v>9555031</v>
      </c>
      <c r="J5" s="93">
        <v>8384406</v>
      </c>
      <c r="K5" s="93">
        <v>8754114</v>
      </c>
      <c r="L5" s="93">
        <v>8900078</v>
      </c>
      <c r="M5" s="102"/>
    </row>
    <row r="6" spans="1:15" x14ac:dyDescent="0.25">
      <c r="A6" s="25" t="s">
        <v>947</v>
      </c>
      <c r="B6" s="103">
        <v>28019828</v>
      </c>
      <c r="C6" s="94">
        <v>28417027</v>
      </c>
      <c r="D6" s="94">
        <v>28858887</v>
      </c>
      <c r="E6" s="94">
        <v>29539660</v>
      </c>
      <c r="F6" s="204">
        <v>28098315</v>
      </c>
      <c r="G6" s="204">
        <v>28208024</v>
      </c>
      <c r="H6" s="94">
        <v>27435504</v>
      </c>
      <c r="I6" s="94">
        <v>27300174</v>
      </c>
      <c r="J6" s="94">
        <v>26715610</v>
      </c>
      <c r="K6" s="94">
        <v>26201874</v>
      </c>
      <c r="L6" s="94">
        <v>25760191</v>
      </c>
      <c r="M6" s="102"/>
    </row>
    <row r="7" spans="1:15" x14ac:dyDescent="0.25">
      <c r="A7" s="3" t="s">
        <v>2</v>
      </c>
      <c r="B7" s="101">
        <v>2324626</v>
      </c>
      <c r="C7" s="93">
        <v>2406832</v>
      </c>
      <c r="D7" s="94">
        <v>2032127</v>
      </c>
      <c r="E7" s="93">
        <v>2162031</v>
      </c>
      <c r="F7" s="204">
        <v>2222340</v>
      </c>
      <c r="G7" s="204">
        <v>2032286</v>
      </c>
      <c r="H7" s="93">
        <v>2092951</v>
      </c>
      <c r="I7" s="93">
        <v>2098707</v>
      </c>
      <c r="J7" s="93">
        <v>2016404</v>
      </c>
      <c r="K7" s="93">
        <v>2315865</v>
      </c>
      <c r="L7" s="93">
        <v>2401236</v>
      </c>
      <c r="M7" s="102"/>
    </row>
    <row r="8" spans="1:15" x14ac:dyDescent="0.25">
      <c r="A8" s="3" t="s">
        <v>3</v>
      </c>
      <c r="B8" s="101">
        <v>7347079</v>
      </c>
      <c r="C8" s="93">
        <v>6935945</v>
      </c>
      <c r="D8" s="94">
        <v>7966861</v>
      </c>
      <c r="E8" s="93">
        <v>7957414</v>
      </c>
      <c r="F8" s="204">
        <v>8569783</v>
      </c>
      <c r="G8" s="204">
        <v>8020448</v>
      </c>
      <c r="H8" s="93">
        <v>7785873</v>
      </c>
      <c r="I8" s="93">
        <v>7109583</v>
      </c>
      <c r="J8" s="93">
        <v>7468540</v>
      </c>
      <c r="K8" s="93">
        <v>7368798</v>
      </c>
      <c r="L8" s="93">
        <v>6449387</v>
      </c>
      <c r="M8" s="102"/>
    </row>
    <row r="9" spans="1:15" x14ac:dyDescent="0.25">
      <c r="A9" s="97" t="s">
        <v>946</v>
      </c>
      <c r="B9" s="103">
        <v>2057116</v>
      </c>
      <c r="C9" s="94">
        <v>2268959</v>
      </c>
      <c r="D9" s="94">
        <v>2311654</v>
      </c>
      <c r="E9" s="94">
        <v>2455992</v>
      </c>
      <c r="F9" s="204">
        <v>2302412</v>
      </c>
      <c r="G9" s="204">
        <v>2440683</v>
      </c>
      <c r="H9" s="94">
        <v>2416918</v>
      </c>
      <c r="I9" s="94">
        <v>2384157</v>
      </c>
      <c r="J9" s="94">
        <v>2410147</v>
      </c>
      <c r="K9" s="94">
        <v>2401610</v>
      </c>
      <c r="L9" s="94">
        <v>2098629</v>
      </c>
      <c r="M9" s="102"/>
    </row>
    <row r="10" spans="1:15" ht="15.75" thickBot="1" x14ac:dyDescent="0.3">
      <c r="A10" s="26" t="s">
        <v>13</v>
      </c>
      <c r="B10" s="105">
        <v>107893187</v>
      </c>
      <c r="C10" s="95">
        <v>111083515</v>
      </c>
      <c r="D10" s="213">
        <v>105506930</v>
      </c>
      <c r="E10" s="95">
        <v>109694186</v>
      </c>
      <c r="F10" s="95">
        <v>112770524</v>
      </c>
      <c r="G10" s="95">
        <v>105696265</v>
      </c>
      <c r="H10" s="95">
        <v>103325646</v>
      </c>
      <c r="I10" s="95">
        <v>105207048</v>
      </c>
      <c r="J10" s="95">
        <v>102473245</v>
      </c>
      <c r="K10" s="95">
        <v>104283907</v>
      </c>
      <c r="L10" s="95">
        <v>113256826</v>
      </c>
      <c r="M10" s="106"/>
    </row>
    <row r="11" spans="1:15" ht="15.75" thickBot="1" x14ac:dyDescent="0.3">
      <c r="A11" s="3"/>
    </row>
    <row r="12" spans="1:15" ht="16.5" thickBot="1" x14ac:dyDescent="0.3">
      <c r="A12" s="179">
        <v>2015</v>
      </c>
      <c r="B12" s="192">
        <v>42005</v>
      </c>
      <c r="C12" s="91">
        <v>42036</v>
      </c>
      <c r="D12" s="91">
        <v>42064</v>
      </c>
      <c r="E12" s="91">
        <v>42095</v>
      </c>
      <c r="F12" s="91">
        <v>42125</v>
      </c>
      <c r="G12" s="91">
        <v>42156</v>
      </c>
      <c r="H12" s="91">
        <v>42186</v>
      </c>
      <c r="I12" s="91">
        <v>42217</v>
      </c>
      <c r="J12" s="91">
        <v>42248</v>
      </c>
      <c r="K12" s="91">
        <v>42278</v>
      </c>
      <c r="L12" s="91">
        <v>42309</v>
      </c>
      <c r="M12" s="96">
        <v>42339</v>
      </c>
    </row>
    <row r="13" spans="1:15" x14ac:dyDescent="0.25">
      <c r="A13" s="3" t="s">
        <v>0</v>
      </c>
      <c r="B13" s="98">
        <v>49933794</v>
      </c>
      <c r="C13" s="99">
        <v>51806660</v>
      </c>
      <c r="D13" s="212">
        <v>48230952</v>
      </c>
      <c r="E13" s="99">
        <v>51452358</v>
      </c>
      <c r="F13" s="204">
        <v>53016352</v>
      </c>
      <c r="G13" s="204">
        <v>48505941</v>
      </c>
      <c r="H13" s="99">
        <v>51769474</v>
      </c>
      <c r="I13" s="99">
        <v>53971320</v>
      </c>
      <c r="J13" s="99">
        <v>48144154</v>
      </c>
      <c r="K13" s="99">
        <v>52755340</v>
      </c>
      <c r="L13" s="99">
        <v>55696695</v>
      </c>
      <c r="M13" s="100">
        <v>46828260</v>
      </c>
    </row>
    <row r="14" spans="1:15" x14ac:dyDescent="0.25">
      <c r="A14" s="3" t="s">
        <v>1</v>
      </c>
      <c r="B14" s="101">
        <v>7261473</v>
      </c>
      <c r="C14" s="93">
        <v>7565735</v>
      </c>
      <c r="D14" s="94">
        <v>7142802</v>
      </c>
      <c r="E14" s="93">
        <v>8025768</v>
      </c>
      <c r="F14" s="204">
        <v>8067305</v>
      </c>
      <c r="G14" s="204">
        <v>7886454</v>
      </c>
      <c r="H14" s="93">
        <v>8232280</v>
      </c>
      <c r="I14" s="93">
        <v>8820597</v>
      </c>
      <c r="J14" s="93">
        <v>7941809</v>
      </c>
      <c r="K14" s="93">
        <v>7901873</v>
      </c>
      <c r="L14" s="93">
        <v>7750791</v>
      </c>
      <c r="M14" s="102">
        <v>6715979</v>
      </c>
    </row>
    <row r="15" spans="1:15" x14ac:dyDescent="0.25">
      <c r="A15" s="25" t="s">
        <v>947</v>
      </c>
      <c r="B15" s="103">
        <v>29889906</v>
      </c>
      <c r="C15" s="94">
        <v>28692427</v>
      </c>
      <c r="D15" s="94">
        <v>28244944</v>
      </c>
      <c r="E15" s="94">
        <v>27946351</v>
      </c>
      <c r="F15" s="204">
        <v>26843155</v>
      </c>
      <c r="G15" s="204">
        <v>26749847</v>
      </c>
      <c r="H15" s="94">
        <v>27451735</v>
      </c>
      <c r="I15" s="94">
        <v>27579992</v>
      </c>
      <c r="J15" s="94">
        <v>28062415</v>
      </c>
      <c r="K15" s="94">
        <v>28812777</v>
      </c>
      <c r="L15" s="94">
        <v>27348019</v>
      </c>
      <c r="M15" s="102">
        <v>27109355</v>
      </c>
    </row>
    <row r="16" spans="1:15" x14ac:dyDescent="0.25">
      <c r="A16" s="3" t="s">
        <v>2</v>
      </c>
      <c r="B16" s="101">
        <v>2416045</v>
      </c>
      <c r="C16" s="93">
        <v>2417608</v>
      </c>
      <c r="D16" s="94">
        <v>2338453</v>
      </c>
      <c r="E16" s="93">
        <v>2420259</v>
      </c>
      <c r="F16" s="204">
        <v>2454034</v>
      </c>
      <c r="G16" s="204">
        <v>2093986</v>
      </c>
      <c r="H16" s="93">
        <v>2337059</v>
      </c>
      <c r="I16" s="93">
        <v>2414104</v>
      </c>
      <c r="J16" s="93">
        <v>2003580</v>
      </c>
      <c r="K16" s="93">
        <v>2141368</v>
      </c>
      <c r="L16" s="93">
        <v>2454658</v>
      </c>
      <c r="M16" s="102">
        <v>2019487</v>
      </c>
    </row>
    <row r="17" spans="1:15" x14ac:dyDescent="0.25">
      <c r="A17" s="3" t="s">
        <v>3</v>
      </c>
      <c r="B17" s="101">
        <v>7881110</v>
      </c>
      <c r="C17" s="93">
        <v>7194277</v>
      </c>
      <c r="D17" s="94">
        <v>7958000</v>
      </c>
      <c r="E17" s="93">
        <v>7457346</v>
      </c>
      <c r="F17" s="204">
        <v>8370610</v>
      </c>
      <c r="G17" s="204">
        <v>7895146</v>
      </c>
      <c r="H17" s="93">
        <v>7967750</v>
      </c>
      <c r="I17" s="93">
        <v>7080168</v>
      </c>
      <c r="J17" s="93">
        <v>7614678</v>
      </c>
      <c r="K17" s="93">
        <v>7356813</v>
      </c>
      <c r="L17" s="93">
        <v>6736886</v>
      </c>
      <c r="M17" s="102">
        <v>6614406</v>
      </c>
    </row>
    <row r="18" spans="1:15" x14ac:dyDescent="0.25">
      <c r="A18" s="97" t="s">
        <v>946</v>
      </c>
      <c r="B18" s="103">
        <v>2539791</v>
      </c>
      <c r="C18" s="94">
        <v>2497114</v>
      </c>
      <c r="D18" s="94">
        <v>2513896</v>
      </c>
      <c r="E18" s="94">
        <v>2636781</v>
      </c>
      <c r="F18" s="204">
        <v>2318476</v>
      </c>
      <c r="G18" s="204">
        <v>2422411</v>
      </c>
      <c r="H18" s="94">
        <v>2526842</v>
      </c>
      <c r="I18" s="94">
        <v>2458436</v>
      </c>
      <c r="J18" s="94">
        <v>2436203</v>
      </c>
      <c r="K18" s="94">
        <v>2584489</v>
      </c>
      <c r="L18" s="94">
        <v>2017039</v>
      </c>
      <c r="M18" s="102">
        <v>2033040</v>
      </c>
    </row>
    <row r="19" spans="1:15" ht="15.75" thickBot="1" x14ac:dyDescent="0.3">
      <c r="A19" s="26" t="s">
        <v>13</v>
      </c>
      <c r="B19" s="105">
        <v>99922119</v>
      </c>
      <c r="C19" s="95">
        <v>100173821</v>
      </c>
      <c r="D19" s="213">
        <v>96429047</v>
      </c>
      <c r="E19" s="95">
        <v>99938863</v>
      </c>
      <c r="F19" s="95">
        <v>101069932</v>
      </c>
      <c r="G19" s="95">
        <v>95553785</v>
      </c>
      <c r="H19" s="95">
        <v>100285140</v>
      </c>
      <c r="I19" s="95">
        <v>102324617</v>
      </c>
      <c r="J19" s="95">
        <v>96202839</v>
      </c>
      <c r="K19" s="95">
        <v>101552660</v>
      </c>
      <c r="L19" s="95">
        <v>102004088</v>
      </c>
      <c r="M19" s="106">
        <v>91320527</v>
      </c>
    </row>
    <row r="20" spans="1:15" ht="15.75" thickBot="1" x14ac:dyDescent="0.3">
      <c r="A20" s="3"/>
    </row>
    <row r="21" spans="1:15" ht="16.5" thickBot="1" x14ac:dyDescent="0.3">
      <c r="A21" s="179">
        <v>2014</v>
      </c>
      <c r="B21" s="192">
        <v>41640</v>
      </c>
      <c r="C21" s="91">
        <v>41681</v>
      </c>
      <c r="D21" s="91">
        <v>41709</v>
      </c>
      <c r="E21" s="91">
        <v>41740</v>
      </c>
      <c r="F21" s="91">
        <v>41770</v>
      </c>
      <c r="G21" s="91">
        <v>41801</v>
      </c>
      <c r="H21" s="91">
        <v>41821</v>
      </c>
      <c r="I21" s="91">
        <v>41862</v>
      </c>
      <c r="J21" s="91">
        <v>41893</v>
      </c>
      <c r="K21" s="91">
        <v>41923</v>
      </c>
      <c r="L21" s="91">
        <v>41954</v>
      </c>
      <c r="M21" s="96">
        <v>41984</v>
      </c>
    </row>
    <row r="22" spans="1:15" x14ac:dyDescent="0.25">
      <c r="A22" s="3" t="s">
        <v>0</v>
      </c>
      <c r="B22" s="98">
        <v>41329286</v>
      </c>
      <c r="C22" s="99">
        <v>42421062</v>
      </c>
      <c r="D22" s="212">
        <v>42863515</v>
      </c>
      <c r="E22" s="99">
        <v>43870318</v>
      </c>
      <c r="F22" s="204">
        <v>45888047</v>
      </c>
      <c r="G22" s="204">
        <v>43622015</v>
      </c>
      <c r="H22" s="99">
        <v>49582275</v>
      </c>
      <c r="I22" s="99">
        <v>52986735</v>
      </c>
      <c r="J22" s="99">
        <v>53932934</v>
      </c>
      <c r="K22" s="99">
        <v>53357961</v>
      </c>
      <c r="L22" s="99">
        <v>51563140</v>
      </c>
      <c r="M22" s="100">
        <v>46795789</v>
      </c>
      <c r="N22" s="218"/>
      <c r="O22" s="218"/>
    </row>
    <row r="23" spans="1:15" x14ac:dyDescent="0.25">
      <c r="A23" s="3" t="s">
        <v>1</v>
      </c>
      <c r="B23" s="101">
        <v>7435102</v>
      </c>
      <c r="C23" s="93">
        <v>7862239</v>
      </c>
      <c r="D23" s="94">
        <v>6764298</v>
      </c>
      <c r="E23" s="93">
        <v>7004056</v>
      </c>
      <c r="F23" s="204">
        <v>7397049</v>
      </c>
      <c r="G23" s="204">
        <v>6881254</v>
      </c>
      <c r="H23" s="93">
        <v>7569855</v>
      </c>
      <c r="I23" s="93">
        <v>8069016</v>
      </c>
      <c r="J23" s="93">
        <v>7540856</v>
      </c>
      <c r="K23" s="93">
        <v>8537640</v>
      </c>
      <c r="L23" s="93">
        <v>8271943</v>
      </c>
      <c r="M23" s="102">
        <v>7062789</v>
      </c>
      <c r="N23" s="218"/>
      <c r="O23" s="218"/>
    </row>
    <row r="24" spans="1:15" x14ac:dyDescent="0.25">
      <c r="A24" s="25" t="s">
        <v>947</v>
      </c>
      <c r="B24" s="103">
        <v>30492694</v>
      </c>
      <c r="C24" s="94">
        <v>29514081</v>
      </c>
      <c r="D24" s="94">
        <v>28810144</v>
      </c>
      <c r="E24" s="94">
        <v>28563937</v>
      </c>
      <c r="F24" s="204">
        <v>28182210</v>
      </c>
      <c r="G24" s="204">
        <v>29596427</v>
      </c>
      <c r="H24" s="94">
        <v>30823247</v>
      </c>
      <c r="I24" s="94">
        <v>30175049</v>
      </c>
      <c r="J24" s="94">
        <v>29156995</v>
      </c>
      <c r="K24" s="94">
        <v>29414111</v>
      </c>
      <c r="L24" s="94">
        <v>28599619</v>
      </c>
      <c r="M24" s="102">
        <v>28296557</v>
      </c>
      <c r="N24" s="218"/>
      <c r="O24" s="218"/>
    </row>
    <row r="25" spans="1:15" x14ac:dyDescent="0.25">
      <c r="A25" s="3" t="s">
        <v>2</v>
      </c>
      <c r="B25" s="101">
        <v>2152713</v>
      </c>
      <c r="C25" s="93">
        <v>2144621</v>
      </c>
      <c r="D25" s="94">
        <v>1792254</v>
      </c>
      <c r="E25" s="93">
        <v>1830619</v>
      </c>
      <c r="F25" s="204">
        <v>1956002</v>
      </c>
      <c r="G25" s="204">
        <v>1866120</v>
      </c>
      <c r="H25" s="93">
        <v>2120747</v>
      </c>
      <c r="I25" s="93">
        <v>2370391</v>
      </c>
      <c r="J25" s="93">
        <v>2364402</v>
      </c>
      <c r="K25" s="93">
        <v>2437958</v>
      </c>
      <c r="L25" s="93">
        <v>2588571</v>
      </c>
      <c r="M25" s="102">
        <v>2148024</v>
      </c>
      <c r="N25" s="218"/>
      <c r="O25" s="218"/>
    </row>
    <row r="26" spans="1:15" x14ac:dyDescent="0.25">
      <c r="A26" s="3" t="s">
        <v>3</v>
      </c>
      <c r="B26" s="101">
        <v>7032174</v>
      </c>
      <c r="C26" s="93">
        <v>6668965</v>
      </c>
      <c r="D26" s="94">
        <v>7604005</v>
      </c>
      <c r="E26" s="93">
        <v>7233231</v>
      </c>
      <c r="F26" s="204">
        <v>7788305</v>
      </c>
      <c r="G26" s="204">
        <v>7300172</v>
      </c>
      <c r="H26" s="93">
        <v>8138821</v>
      </c>
      <c r="I26" s="93">
        <v>7578670</v>
      </c>
      <c r="J26" s="93">
        <v>8511983</v>
      </c>
      <c r="K26" s="93">
        <v>8251026</v>
      </c>
      <c r="L26" s="93">
        <v>7161403</v>
      </c>
      <c r="M26" s="102">
        <v>6920018</v>
      </c>
      <c r="N26" s="218"/>
      <c r="O26" s="218"/>
    </row>
    <row r="27" spans="1:15" x14ac:dyDescent="0.25">
      <c r="A27" s="97" t="s">
        <v>946</v>
      </c>
      <c r="B27" s="103">
        <v>2397502</v>
      </c>
      <c r="C27" s="94">
        <v>2517118</v>
      </c>
      <c r="D27" s="94">
        <v>2542053</v>
      </c>
      <c r="E27" s="94">
        <v>2710531</v>
      </c>
      <c r="F27" s="204">
        <v>2627974</v>
      </c>
      <c r="G27" s="204">
        <v>2686104</v>
      </c>
      <c r="H27" s="94">
        <v>2583113</v>
      </c>
      <c r="I27" s="94">
        <v>2506081</v>
      </c>
      <c r="J27" s="94">
        <v>2674022</v>
      </c>
      <c r="K27" s="94">
        <v>2877653</v>
      </c>
      <c r="L27" s="94">
        <v>2443005</v>
      </c>
      <c r="M27" s="102">
        <v>2432028</v>
      </c>
      <c r="N27" s="218"/>
      <c r="O27" s="218"/>
    </row>
    <row r="28" spans="1:15" ht="15.75" thickBot="1" x14ac:dyDescent="0.3">
      <c r="A28" s="26" t="s">
        <v>13</v>
      </c>
      <c r="B28" s="105">
        <v>90839471</v>
      </c>
      <c r="C28" s="95">
        <v>91128086</v>
      </c>
      <c r="D28" s="213">
        <v>90376269</v>
      </c>
      <c r="E28" s="95">
        <v>91212692</v>
      </c>
      <c r="F28" s="95">
        <v>93839557</v>
      </c>
      <c r="G28" s="95">
        <v>91952092</v>
      </c>
      <c r="H28" s="95">
        <v>100818058</v>
      </c>
      <c r="I28" s="95">
        <v>103685942</v>
      </c>
      <c r="J28" s="95">
        <v>104181192</v>
      </c>
      <c r="K28" s="95">
        <v>104876349</v>
      </c>
      <c r="L28" s="95">
        <v>100627681</v>
      </c>
      <c r="M28" s="106">
        <v>93655205</v>
      </c>
      <c r="N28" s="218"/>
      <c r="O28" s="218"/>
    </row>
    <row r="29" spans="1:15" ht="15.75" thickBot="1" x14ac:dyDescent="0.3">
      <c r="A29" s="3"/>
    </row>
    <row r="30" spans="1:15" ht="16.5" thickBot="1" x14ac:dyDescent="0.3">
      <c r="A30" s="179">
        <v>2013</v>
      </c>
      <c r="B30" s="192">
        <v>41275</v>
      </c>
      <c r="C30" s="91">
        <v>41316</v>
      </c>
      <c r="D30" s="91">
        <v>41344</v>
      </c>
      <c r="E30" s="91">
        <v>41375</v>
      </c>
      <c r="F30" s="91">
        <v>41405</v>
      </c>
      <c r="G30" s="91">
        <v>41436</v>
      </c>
      <c r="H30" s="91">
        <v>41456</v>
      </c>
      <c r="I30" s="91">
        <v>41497</v>
      </c>
      <c r="J30" s="91">
        <v>41528</v>
      </c>
      <c r="K30" s="91">
        <v>41558</v>
      </c>
      <c r="L30" s="91">
        <v>41589</v>
      </c>
      <c r="M30" s="96">
        <v>41619</v>
      </c>
    </row>
    <row r="31" spans="1:15" x14ac:dyDescent="0.25">
      <c r="A31" s="3" t="s">
        <v>0</v>
      </c>
      <c r="B31" s="98">
        <v>30683030</v>
      </c>
      <c r="C31" s="99">
        <v>32327217</v>
      </c>
      <c r="D31" s="212">
        <v>29336003</v>
      </c>
      <c r="E31" s="99">
        <v>31942485</v>
      </c>
      <c r="F31" s="204">
        <v>36092371</v>
      </c>
      <c r="G31" s="204">
        <v>36213995</v>
      </c>
      <c r="H31" s="99">
        <v>37875734</v>
      </c>
      <c r="I31" s="99">
        <v>41377467</v>
      </c>
      <c r="J31" s="99">
        <v>40111960</v>
      </c>
      <c r="K31" s="99">
        <v>41691674</v>
      </c>
      <c r="L31" s="99">
        <v>42738793</v>
      </c>
      <c r="M31" s="100">
        <v>36687609</v>
      </c>
    </row>
    <row r="32" spans="1:15" x14ac:dyDescent="0.25">
      <c r="A32" s="3" t="s">
        <v>1</v>
      </c>
      <c r="B32" s="101">
        <v>6626755</v>
      </c>
      <c r="C32" s="93">
        <v>7274849</v>
      </c>
      <c r="D32" s="94">
        <v>6832297</v>
      </c>
      <c r="E32" s="93">
        <v>7059263</v>
      </c>
      <c r="F32" s="204">
        <v>8151464</v>
      </c>
      <c r="G32" s="204">
        <v>6670386</v>
      </c>
      <c r="H32" s="93">
        <v>7042544</v>
      </c>
      <c r="I32" s="93">
        <v>7333522</v>
      </c>
      <c r="J32" s="93">
        <v>6719849</v>
      </c>
      <c r="K32" s="93">
        <v>7598084</v>
      </c>
      <c r="L32" s="93">
        <v>7666794</v>
      </c>
      <c r="M32" s="102">
        <v>6609628</v>
      </c>
    </row>
    <row r="33" spans="1:17" x14ac:dyDescent="0.25">
      <c r="A33" s="25" t="s">
        <v>947</v>
      </c>
      <c r="B33" s="103">
        <v>29160135</v>
      </c>
      <c r="C33" s="94">
        <v>29320630</v>
      </c>
      <c r="D33" s="94">
        <v>30266944</v>
      </c>
      <c r="E33" s="94">
        <v>31455585</v>
      </c>
      <c r="F33" s="204">
        <v>31340685</v>
      </c>
      <c r="G33" s="204">
        <v>31653737</v>
      </c>
      <c r="H33" s="94">
        <v>31668320</v>
      </c>
      <c r="I33" s="94">
        <v>31288627</v>
      </c>
      <c r="J33" s="94">
        <v>30971143</v>
      </c>
      <c r="K33" s="94">
        <v>31137456</v>
      </c>
      <c r="L33" s="94">
        <v>29888089</v>
      </c>
      <c r="M33" s="102">
        <v>29763683</v>
      </c>
    </row>
    <row r="34" spans="1:17" x14ac:dyDescent="0.25">
      <c r="A34" s="3" t="s">
        <v>2</v>
      </c>
      <c r="B34" s="101">
        <v>2066549</v>
      </c>
      <c r="C34" s="93">
        <v>2274817</v>
      </c>
      <c r="D34" s="94">
        <v>2096077</v>
      </c>
      <c r="E34" s="93">
        <v>2064258</v>
      </c>
      <c r="F34" s="204">
        <v>2266512</v>
      </c>
      <c r="G34" s="204">
        <v>1697872</v>
      </c>
      <c r="H34" s="93">
        <v>1899893</v>
      </c>
      <c r="I34" s="93">
        <v>1937129</v>
      </c>
      <c r="J34" s="93">
        <v>1825752</v>
      </c>
      <c r="K34" s="93">
        <v>2038775</v>
      </c>
      <c r="L34" s="93">
        <v>2175332</v>
      </c>
      <c r="M34" s="102">
        <v>1977005</v>
      </c>
    </row>
    <row r="35" spans="1:17" x14ac:dyDescent="0.25">
      <c r="A35" s="3" t="s">
        <v>3</v>
      </c>
      <c r="B35" s="101">
        <v>7326920</v>
      </c>
      <c r="C35" s="93">
        <v>6712512</v>
      </c>
      <c r="D35" s="94">
        <v>7463979</v>
      </c>
      <c r="E35" s="93">
        <v>7066270</v>
      </c>
      <c r="F35" s="204">
        <v>7806501</v>
      </c>
      <c r="G35" s="204">
        <v>6992494</v>
      </c>
      <c r="H35" s="93">
        <v>7313588</v>
      </c>
      <c r="I35" s="93">
        <v>7051153</v>
      </c>
      <c r="J35" s="93">
        <v>7477732</v>
      </c>
      <c r="K35" s="93">
        <v>7308274</v>
      </c>
      <c r="L35" s="93">
        <v>6290390</v>
      </c>
      <c r="M35" s="102">
        <v>6230660</v>
      </c>
    </row>
    <row r="36" spans="1:17" x14ac:dyDescent="0.25">
      <c r="A36" s="97" t="s">
        <v>881</v>
      </c>
      <c r="B36" s="103">
        <v>2212608</v>
      </c>
      <c r="C36" s="94">
        <v>2412745</v>
      </c>
      <c r="D36" s="94">
        <v>2445548</v>
      </c>
      <c r="E36" s="94">
        <v>2734621</v>
      </c>
      <c r="F36" s="204">
        <v>2486404</v>
      </c>
      <c r="G36" s="204">
        <v>2673419</v>
      </c>
      <c r="H36" s="94">
        <v>2664551</v>
      </c>
      <c r="I36" s="94">
        <v>2637127</v>
      </c>
      <c r="J36" s="94">
        <v>2594936</v>
      </c>
      <c r="K36" s="94">
        <v>2713001</v>
      </c>
      <c r="L36" s="94">
        <v>2382778</v>
      </c>
      <c r="M36" s="102">
        <v>2457726</v>
      </c>
    </row>
    <row r="37" spans="1:17" ht="15.75" thickBot="1" x14ac:dyDescent="0.3">
      <c r="A37" s="26" t="s">
        <v>13</v>
      </c>
      <c r="B37" s="105">
        <v>78075997</v>
      </c>
      <c r="C37" s="95">
        <v>80322770</v>
      </c>
      <c r="D37" s="213">
        <v>78440848</v>
      </c>
      <c r="E37" s="95">
        <v>82322482</v>
      </c>
      <c r="F37" s="95">
        <v>88143937</v>
      </c>
      <c r="G37" s="95">
        <v>85901903</v>
      </c>
      <c r="H37" s="95">
        <v>88464630</v>
      </c>
      <c r="I37" s="95">
        <v>91625025</v>
      </c>
      <c r="J37" s="95">
        <v>89701372</v>
      </c>
      <c r="K37" s="95">
        <v>92487264</v>
      </c>
      <c r="L37" s="95">
        <v>91142176</v>
      </c>
      <c r="M37" s="106">
        <v>83726311</v>
      </c>
    </row>
    <row r="38" spans="1:17" ht="15.75" thickBot="1" x14ac:dyDescent="0.3">
      <c r="A38" s="3"/>
    </row>
    <row r="39" spans="1:17" ht="16.5" thickBot="1" x14ac:dyDescent="0.3">
      <c r="A39" s="179">
        <v>2012</v>
      </c>
      <c r="B39" s="192">
        <v>40909</v>
      </c>
      <c r="C39" s="91">
        <v>40950</v>
      </c>
      <c r="D39" s="91">
        <v>40979</v>
      </c>
      <c r="E39" s="91">
        <v>41010</v>
      </c>
      <c r="F39" s="91">
        <v>41040</v>
      </c>
      <c r="G39" s="91">
        <v>41071</v>
      </c>
      <c r="H39" s="91">
        <v>41091</v>
      </c>
      <c r="I39" s="91">
        <v>41132</v>
      </c>
      <c r="J39" s="91">
        <v>41163</v>
      </c>
      <c r="K39" s="91">
        <v>41193</v>
      </c>
      <c r="L39" s="91">
        <v>41224</v>
      </c>
      <c r="M39" s="96">
        <v>41254</v>
      </c>
    </row>
    <row r="40" spans="1:17" x14ac:dyDescent="0.25">
      <c r="A40" s="3" t="s">
        <v>0</v>
      </c>
      <c r="B40" s="98">
        <v>33890141</v>
      </c>
      <c r="C40" s="99">
        <v>37418906</v>
      </c>
      <c r="D40" s="99">
        <v>34660635</v>
      </c>
      <c r="E40" s="99">
        <v>36095792</v>
      </c>
      <c r="F40" s="204">
        <v>36662829</v>
      </c>
      <c r="G40" s="99">
        <v>30583586</v>
      </c>
      <c r="H40" s="99">
        <v>31071939</v>
      </c>
      <c r="I40" s="99">
        <v>31313976</v>
      </c>
      <c r="J40" s="99">
        <v>28530308</v>
      </c>
      <c r="K40" s="99">
        <v>30656468</v>
      </c>
      <c r="L40" s="99">
        <v>30474656</v>
      </c>
      <c r="M40" s="100">
        <v>25499893</v>
      </c>
      <c r="O40" s="206"/>
      <c r="P40" s="210"/>
      <c r="Q40" s="210"/>
    </row>
    <row r="41" spans="1:17" x14ac:dyDescent="0.25">
      <c r="A41" s="3" t="s">
        <v>1</v>
      </c>
      <c r="B41" s="101">
        <v>5441249</v>
      </c>
      <c r="C41" s="93">
        <v>6054626</v>
      </c>
      <c r="D41" s="93">
        <v>5910955</v>
      </c>
      <c r="E41" s="93">
        <v>5942009</v>
      </c>
      <c r="F41" s="204">
        <v>6560168</v>
      </c>
      <c r="G41" s="93">
        <v>5990694</v>
      </c>
      <c r="H41" s="93">
        <v>5955584</v>
      </c>
      <c r="I41" s="93">
        <v>6520461</v>
      </c>
      <c r="J41" s="93">
        <v>6034302</v>
      </c>
      <c r="K41" s="93">
        <v>6314722</v>
      </c>
      <c r="L41" s="93">
        <v>6607504</v>
      </c>
      <c r="M41" s="102">
        <v>5761961</v>
      </c>
      <c r="O41" s="210"/>
      <c r="P41" s="210"/>
      <c r="Q41" s="210"/>
    </row>
    <row r="42" spans="1:17" x14ac:dyDescent="0.25">
      <c r="A42" s="25" t="s">
        <v>71</v>
      </c>
      <c r="B42" s="103">
        <v>37027547</v>
      </c>
      <c r="C42" s="94">
        <v>37676600</v>
      </c>
      <c r="D42" s="94">
        <v>37468283</v>
      </c>
      <c r="E42" s="94">
        <v>37076075</v>
      </c>
      <c r="F42" s="204">
        <v>36341327</v>
      </c>
      <c r="G42" s="94">
        <v>35939951</v>
      </c>
      <c r="H42" s="94">
        <v>34755116</v>
      </c>
      <c r="I42" s="94">
        <v>34223318</v>
      </c>
      <c r="J42" s="94">
        <v>32392025</v>
      </c>
      <c r="K42" s="94">
        <v>31641047</v>
      </c>
      <c r="L42" s="94">
        <v>29603490</v>
      </c>
      <c r="M42" s="102">
        <v>28340805</v>
      </c>
      <c r="O42" s="210"/>
      <c r="P42" s="210"/>
      <c r="Q42" s="210"/>
    </row>
    <row r="43" spans="1:17" x14ac:dyDescent="0.25">
      <c r="A43" s="3" t="s">
        <v>2</v>
      </c>
      <c r="B43" s="101">
        <v>1824635</v>
      </c>
      <c r="C43" s="93">
        <v>1918376</v>
      </c>
      <c r="D43" s="93">
        <v>1719747</v>
      </c>
      <c r="E43" s="93">
        <v>1892080</v>
      </c>
      <c r="F43" s="204">
        <v>2143344</v>
      </c>
      <c r="G43" s="93">
        <v>1681624</v>
      </c>
      <c r="H43" s="93">
        <v>1788594</v>
      </c>
      <c r="I43" s="93">
        <v>2030633</v>
      </c>
      <c r="J43" s="93">
        <v>1925389</v>
      </c>
      <c r="K43" s="93">
        <v>1887952</v>
      </c>
      <c r="L43" s="93">
        <v>2007552</v>
      </c>
      <c r="M43" s="102">
        <v>1833895</v>
      </c>
      <c r="O43" s="210"/>
      <c r="P43" s="210"/>
      <c r="Q43" s="210"/>
    </row>
    <row r="44" spans="1:17" x14ac:dyDescent="0.25">
      <c r="A44" s="3" t="s">
        <v>3</v>
      </c>
      <c r="B44" s="101">
        <v>6865990</v>
      </c>
      <c r="C44" s="93">
        <v>6556606</v>
      </c>
      <c r="D44" s="93">
        <v>7774999</v>
      </c>
      <c r="E44" s="93">
        <v>7650965</v>
      </c>
      <c r="F44" s="204">
        <v>8000130</v>
      </c>
      <c r="G44" s="93">
        <v>7149818</v>
      </c>
      <c r="H44" s="93">
        <v>8298213</v>
      </c>
      <c r="I44" s="93">
        <v>8136235</v>
      </c>
      <c r="J44" s="93">
        <v>8398084</v>
      </c>
      <c r="K44" s="93">
        <v>7883285</v>
      </c>
      <c r="L44" s="93">
        <v>6602935</v>
      </c>
      <c r="M44" s="102">
        <v>6467808</v>
      </c>
      <c r="O44" s="210"/>
      <c r="P44" s="210"/>
      <c r="Q44" s="210"/>
    </row>
    <row r="45" spans="1:17" x14ac:dyDescent="0.25">
      <c r="A45" s="97" t="s">
        <v>881</v>
      </c>
      <c r="B45" s="103">
        <v>2003581</v>
      </c>
      <c r="C45" s="94">
        <v>2220066</v>
      </c>
      <c r="D45" s="94">
        <v>2147005</v>
      </c>
      <c r="E45" s="94">
        <v>2244048</v>
      </c>
      <c r="F45" s="204">
        <v>2264959</v>
      </c>
      <c r="G45" s="94">
        <v>2243948</v>
      </c>
      <c r="H45" s="94">
        <v>2135361</v>
      </c>
      <c r="I45" s="94">
        <v>2242570</v>
      </c>
      <c r="J45" s="94">
        <v>2398667</v>
      </c>
      <c r="K45" s="94">
        <v>2459482</v>
      </c>
      <c r="L45" s="94">
        <v>2009470</v>
      </c>
      <c r="M45" s="102">
        <v>2036375</v>
      </c>
      <c r="O45" s="210"/>
      <c r="P45" s="210"/>
      <c r="Q45" s="210"/>
    </row>
    <row r="46" spans="1:17" ht="15.75" thickBot="1" x14ac:dyDescent="0.3">
      <c r="A46" s="26" t="s">
        <v>13</v>
      </c>
      <c r="B46" s="105">
        <v>87053143</v>
      </c>
      <c r="C46" s="95">
        <v>91845180</v>
      </c>
      <c r="D46" s="95">
        <v>89681624</v>
      </c>
      <c r="E46" s="95">
        <v>90900969</v>
      </c>
      <c r="F46" s="95">
        <v>91972757</v>
      </c>
      <c r="G46" s="95">
        <v>83589621</v>
      </c>
      <c r="H46" s="95">
        <v>84004807</v>
      </c>
      <c r="I46" s="95">
        <v>84467193</v>
      </c>
      <c r="J46" s="95">
        <v>79678775</v>
      </c>
      <c r="K46" s="95">
        <v>80842956</v>
      </c>
      <c r="L46" s="95">
        <v>77305607</v>
      </c>
      <c r="M46" s="106">
        <v>69940737</v>
      </c>
      <c r="O46" s="210"/>
      <c r="P46" s="210"/>
      <c r="Q46" s="210"/>
    </row>
    <row r="47" spans="1:17" x14ac:dyDescent="0.25">
      <c r="A47" s="26"/>
      <c r="B47" s="189"/>
      <c r="C47" s="189"/>
      <c r="D47" s="189"/>
      <c r="E47" s="189"/>
      <c r="F47" s="189"/>
      <c r="G47" s="189"/>
      <c r="H47" s="190"/>
      <c r="I47" s="189"/>
      <c r="J47" s="189"/>
      <c r="K47" s="189"/>
      <c r="L47" s="189"/>
      <c r="M47" s="189"/>
    </row>
    <row r="48" spans="1:17" ht="15.75" thickBot="1" x14ac:dyDescent="0.3">
      <c r="A48" s="26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5" ht="17.100000000000001" customHeight="1" thickBot="1" x14ac:dyDescent="0.3">
      <c r="A49" s="179">
        <v>2011</v>
      </c>
      <c r="B49" s="192">
        <v>40544</v>
      </c>
      <c r="C49" s="91">
        <v>40585</v>
      </c>
      <c r="D49" s="91">
        <v>40613</v>
      </c>
      <c r="E49" s="91">
        <v>40644</v>
      </c>
      <c r="F49" s="91">
        <v>40674</v>
      </c>
      <c r="G49" s="91">
        <v>40705</v>
      </c>
      <c r="H49" s="91">
        <v>40725</v>
      </c>
      <c r="I49" s="91">
        <v>40766</v>
      </c>
      <c r="J49" s="91">
        <v>40797</v>
      </c>
      <c r="K49" s="91">
        <v>40827</v>
      </c>
      <c r="L49" s="91">
        <v>40858</v>
      </c>
      <c r="M49" s="96">
        <v>40888</v>
      </c>
    </row>
    <row r="50" spans="1:15" ht="17.100000000000001" customHeight="1" x14ac:dyDescent="0.25">
      <c r="A50" s="3" t="s">
        <v>0</v>
      </c>
      <c r="B50" s="98">
        <v>34820496</v>
      </c>
      <c r="C50" s="99">
        <v>38014200</v>
      </c>
      <c r="D50" s="99">
        <v>36154731</v>
      </c>
      <c r="E50" s="99">
        <v>39231643</v>
      </c>
      <c r="F50" s="169">
        <v>41624423</v>
      </c>
      <c r="G50" s="99">
        <v>40339363</v>
      </c>
      <c r="H50" s="99">
        <v>42655000</v>
      </c>
      <c r="I50" s="99">
        <v>43938680</v>
      </c>
      <c r="J50" s="99">
        <v>36904404</v>
      </c>
      <c r="K50" s="99">
        <v>36335271</v>
      </c>
      <c r="L50" s="99">
        <v>35914223</v>
      </c>
      <c r="M50" s="100">
        <v>28870361</v>
      </c>
      <c r="N50" s="203"/>
      <c r="O50" s="206"/>
    </row>
    <row r="51" spans="1:15" ht="17.100000000000001" customHeight="1" x14ac:dyDescent="0.25">
      <c r="A51" s="3" t="s">
        <v>1</v>
      </c>
      <c r="B51" s="101">
        <v>5403169</v>
      </c>
      <c r="C51" s="93">
        <v>5871352</v>
      </c>
      <c r="D51" s="93">
        <v>5441910</v>
      </c>
      <c r="E51" s="93">
        <v>5707301</v>
      </c>
      <c r="F51" s="169">
        <v>5774535</v>
      </c>
      <c r="G51" s="93">
        <v>5308801</v>
      </c>
      <c r="H51" s="93">
        <v>5742113</v>
      </c>
      <c r="I51" s="93">
        <v>7373643</v>
      </c>
      <c r="J51" s="93">
        <v>6299550</v>
      </c>
      <c r="K51" s="93">
        <v>6029875</v>
      </c>
      <c r="L51" s="93">
        <v>6194062</v>
      </c>
      <c r="M51" s="102">
        <v>4978575</v>
      </c>
      <c r="N51" s="203"/>
      <c r="O51" s="206"/>
    </row>
    <row r="52" spans="1:15" ht="17.100000000000001" customHeight="1" x14ac:dyDescent="0.25">
      <c r="A52" s="25" t="s">
        <v>71</v>
      </c>
      <c r="B52" s="103">
        <v>38612871</v>
      </c>
      <c r="C52" s="94">
        <v>38167036</v>
      </c>
      <c r="D52" s="94">
        <v>38579945</v>
      </c>
      <c r="E52" s="94">
        <v>38910103</v>
      </c>
      <c r="F52" s="169">
        <v>37796704</v>
      </c>
      <c r="G52" s="94">
        <v>37891610</v>
      </c>
      <c r="H52" s="94">
        <v>37215598</v>
      </c>
      <c r="I52" s="94">
        <v>37301901</v>
      </c>
      <c r="J52" s="94">
        <v>36252547</v>
      </c>
      <c r="K52" s="94">
        <v>36773976</v>
      </c>
      <c r="L52" s="94">
        <v>35672232</v>
      </c>
      <c r="M52" s="102">
        <v>34862669</v>
      </c>
      <c r="N52" s="203"/>
      <c r="O52" s="206"/>
    </row>
    <row r="53" spans="1:15" ht="17.100000000000001" customHeight="1" x14ac:dyDescent="0.25">
      <c r="A53" s="3" t="s">
        <v>2</v>
      </c>
      <c r="B53" s="101">
        <v>1572062</v>
      </c>
      <c r="C53" s="93">
        <v>1738315</v>
      </c>
      <c r="D53" s="93">
        <v>1600014</v>
      </c>
      <c r="E53" s="93">
        <v>1744928</v>
      </c>
      <c r="F53" s="169">
        <v>1702014</v>
      </c>
      <c r="G53" s="93">
        <v>1375682</v>
      </c>
      <c r="H53" s="93">
        <v>1523270</v>
      </c>
      <c r="I53" s="93">
        <v>1514141</v>
      </c>
      <c r="J53" s="93">
        <v>1500239</v>
      </c>
      <c r="K53" s="93">
        <v>1632205</v>
      </c>
      <c r="L53" s="93">
        <v>1798062</v>
      </c>
      <c r="M53" s="102">
        <v>1600883</v>
      </c>
      <c r="N53" s="203"/>
      <c r="O53" s="206"/>
    </row>
    <row r="54" spans="1:15" ht="17.100000000000001" customHeight="1" x14ac:dyDescent="0.25">
      <c r="A54" s="3" t="s">
        <v>3</v>
      </c>
      <c r="B54" s="101">
        <v>8698028</v>
      </c>
      <c r="C54" s="93">
        <v>8015387</v>
      </c>
      <c r="D54" s="93">
        <v>8743702</v>
      </c>
      <c r="E54" s="93">
        <v>7948334</v>
      </c>
      <c r="F54" s="169">
        <v>8257936</v>
      </c>
      <c r="G54" s="93">
        <v>6971266</v>
      </c>
      <c r="H54" s="93">
        <v>7286181</v>
      </c>
      <c r="I54" s="93">
        <v>7447967</v>
      </c>
      <c r="J54" s="93">
        <v>7876888</v>
      </c>
      <c r="K54" s="93">
        <v>7440738</v>
      </c>
      <c r="L54" s="93">
        <v>6173358</v>
      </c>
      <c r="M54" s="102">
        <v>6089383</v>
      </c>
      <c r="N54" s="203"/>
      <c r="O54" s="206"/>
    </row>
    <row r="55" spans="1:15" ht="17.100000000000001" customHeight="1" x14ac:dyDescent="0.25">
      <c r="A55" s="97" t="s">
        <v>882</v>
      </c>
      <c r="B55" s="103">
        <v>1867202</v>
      </c>
      <c r="C55" s="94">
        <v>2042302</v>
      </c>
      <c r="D55" s="94">
        <v>1942010</v>
      </c>
      <c r="E55" s="94">
        <v>2141934</v>
      </c>
      <c r="F55" s="169">
        <v>1993402</v>
      </c>
      <c r="G55" s="94">
        <v>2049423</v>
      </c>
      <c r="H55" s="94">
        <v>2146509</v>
      </c>
      <c r="I55" s="94">
        <v>2348010</v>
      </c>
      <c r="J55" s="94">
        <v>2282376</v>
      </c>
      <c r="K55" s="94">
        <v>2286861</v>
      </c>
      <c r="L55" s="94">
        <v>1805708</v>
      </c>
      <c r="M55" s="102">
        <v>1915666</v>
      </c>
      <c r="N55" s="203"/>
      <c r="O55" s="206"/>
    </row>
    <row r="56" spans="1:15" ht="17.100000000000001" customHeight="1" thickBot="1" x14ac:dyDescent="0.3">
      <c r="A56" s="26" t="s">
        <v>13</v>
      </c>
      <c r="B56" s="105">
        <v>90973828</v>
      </c>
      <c r="C56" s="95">
        <v>93848592</v>
      </c>
      <c r="D56" s="95">
        <v>92462312</v>
      </c>
      <c r="E56" s="95">
        <v>95684243</v>
      </c>
      <c r="F56" s="95">
        <v>97149014</v>
      </c>
      <c r="G56" s="95">
        <v>93936145</v>
      </c>
      <c r="H56" s="95">
        <v>96568671</v>
      </c>
      <c r="I56" s="95">
        <v>99924342</v>
      </c>
      <c r="J56" s="95">
        <v>91116004</v>
      </c>
      <c r="K56" s="95">
        <f>SUM(K50:K55)</f>
        <v>90498926</v>
      </c>
      <c r="L56" s="95">
        <v>87557645</v>
      </c>
      <c r="M56" s="106">
        <f>SUM(M50:M55)</f>
        <v>78317537</v>
      </c>
      <c r="N56" s="203"/>
      <c r="O56" s="206"/>
    </row>
    <row r="57" spans="1:15" ht="17.100000000000001" customHeight="1" x14ac:dyDescent="0.25">
      <c r="A57" s="26"/>
      <c r="B57" s="189"/>
      <c r="C57" s="189"/>
      <c r="D57" s="189"/>
      <c r="E57" s="189"/>
      <c r="F57" s="189"/>
      <c r="G57" s="189"/>
      <c r="H57" s="190"/>
      <c r="I57" s="189"/>
      <c r="J57" s="189"/>
      <c r="K57" s="189"/>
      <c r="L57" s="189"/>
      <c r="M57" s="189"/>
    </row>
    <row r="58" spans="1:15" ht="17.100000000000001" customHeight="1" thickBot="1" x14ac:dyDescent="0.3">
      <c r="A58" s="26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</row>
    <row r="59" spans="1:15" ht="17.100000000000001" customHeight="1" thickBot="1" x14ac:dyDescent="0.3">
      <c r="A59" s="179">
        <v>2010</v>
      </c>
      <c r="B59" s="192">
        <v>40179</v>
      </c>
      <c r="C59" s="91">
        <v>40219</v>
      </c>
      <c r="D59" s="91">
        <v>40238</v>
      </c>
      <c r="E59" s="91">
        <v>40278</v>
      </c>
      <c r="F59" s="91">
        <v>40308</v>
      </c>
      <c r="G59" s="91">
        <v>40339</v>
      </c>
      <c r="H59" s="91">
        <v>40369</v>
      </c>
      <c r="I59" s="91">
        <v>40400</v>
      </c>
      <c r="J59" s="91">
        <v>40431</v>
      </c>
      <c r="K59" s="91">
        <v>40452</v>
      </c>
      <c r="L59" s="91">
        <v>40483</v>
      </c>
      <c r="M59" s="96">
        <v>40513</v>
      </c>
    </row>
    <row r="60" spans="1:15" ht="17.100000000000001" customHeight="1" x14ac:dyDescent="0.25">
      <c r="A60" s="3" t="s">
        <v>0</v>
      </c>
      <c r="B60" s="98">
        <v>33261709</v>
      </c>
      <c r="C60" s="99">
        <v>34845146</v>
      </c>
      <c r="D60" s="99">
        <v>32906842</v>
      </c>
      <c r="E60" s="99">
        <v>36669471</v>
      </c>
      <c r="F60" s="99">
        <v>35961768</v>
      </c>
      <c r="G60" s="99">
        <v>32245733</v>
      </c>
      <c r="H60" s="99">
        <v>34126658</v>
      </c>
      <c r="I60" s="99">
        <v>36316800</v>
      </c>
      <c r="J60" s="99">
        <v>32958806</v>
      </c>
      <c r="K60" s="169">
        <v>35121249</v>
      </c>
      <c r="L60" s="169">
        <v>35218141</v>
      </c>
      <c r="M60" s="100">
        <v>30900971</v>
      </c>
    </row>
    <row r="61" spans="1:15" ht="17.100000000000001" customHeight="1" x14ac:dyDescent="0.25">
      <c r="A61" s="3" t="s">
        <v>1</v>
      </c>
      <c r="B61" s="101">
        <v>5065461</v>
      </c>
      <c r="C61" s="93">
        <v>5315531</v>
      </c>
      <c r="D61" s="93">
        <v>4537689</v>
      </c>
      <c r="E61" s="93">
        <v>5181327</v>
      </c>
      <c r="F61" s="93">
        <v>5378671</v>
      </c>
      <c r="G61" s="93">
        <v>5091746</v>
      </c>
      <c r="H61" s="93">
        <v>5250204</v>
      </c>
      <c r="I61" s="93">
        <v>5576462</v>
      </c>
      <c r="J61" s="93">
        <v>5192131</v>
      </c>
      <c r="K61" s="169">
        <v>5444491</v>
      </c>
      <c r="L61" s="169">
        <v>5742802</v>
      </c>
      <c r="M61" s="102">
        <v>4761228</v>
      </c>
    </row>
    <row r="62" spans="1:15" ht="17.100000000000001" customHeight="1" x14ac:dyDescent="0.25">
      <c r="A62" s="25" t="s">
        <v>71</v>
      </c>
      <c r="B62" s="103">
        <v>38367583</v>
      </c>
      <c r="C62" s="94">
        <v>38496678</v>
      </c>
      <c r="D62" s="94">
        <v>39093263</v>
      </c>
      <c r="E62" s="94">
        <v>39570262</v>
      </c>
      <c r="F62" s="94">
        <v>39548591</v>
      </c>
      <c r="G62" s="94">
        <v>39610452</v>
      </c>
      <c r="H62" s="94">
        <v>40693320</v>
      </c>
      <c r="I62" s="94">
        <v>41155727</v>
      </c>
      <c r="J62" s="93">
        <v>40772140</v>
      </c>
      <c r="K62" s="169">
        <v>40911126</v>
      </c>
      <c r="L62" s="94">
        <v>38974498</v>
      </c>
      <c r="M62" s="102">
        <v>38007869</v>
      </c>
    </row>
    <row r="63" spans="1:15" ht="17.100000000000001" customHeight="1" x14ac:dyDescent="0.25">
      <c r="A63" s="3" t="s">
        <v>2</v>
      </c>
      <c r="B63" s="101">
        <v>1295505</v>
      </c>
      <c r="C63" s="93">
        <v>1531133</v>
      </c>
      <c r="D63" s="93">
        <v>1584006</v>
      </c>
      <c r="E63" s="93">
        <v>1779659</v>
      </c>
      <c r="F63" s="93">
        <v>1843964</v>
      </c>
      <c r="G63" s="93">
        <v>1433471</v>
      </c>
      <c r="H63" s="93">
        <v>1542378</v>
      </c>
      <c r="I63" s="93">
        <v>1649755</v>
      </c>
      <c r="J63" s="93">
        <v>1549671</v>
      </c>
      <c r="K63" s="169">
        <v>1604356</v>
      </c>
      <c r="L63" s="169">
        <v>1607371</v>
      </c>
      <c r="M63" s="102">
        <v>1405825</v>
      </c>
    </row>
    <row r="64" spans="1:15" ht="17.100000000000001" customHeight="1" x14ac:dyDescent="0.25">
      <c r="A64" s="3" t="s">
        <v>3</v>
      </c>
      <c r="B64" s="101">
        <v>5638241</v>
      </c>
      <c r="C64" s="93">
        <v>5276016</v>
      </c>
      <c r="D64" s="93">
        <v>6088623</v>
      </c>
      <c r="E64" s="93">
        <v>5998979</v>
      </c>
      <c r="F64" s="93">
        <v>6301766</v>
      </c>
      <c r="G64" s="93">
        <v>5605750</v>
      </c>
      <c r="H64" s="93">
        <v>6248422</v>
      </c>
      <c r="I64" s="93">
        <v>6614701</v>
      </c>
      <c r="J64" s="93">
        <v>7660697</v>
      </c>
      <c r="K64" s="169">
        <v>8122621</v>
      </c>
      <c r="L64" s="169">
        <v>7361829</v>
      </c>
      <c r="M64" s="102">
        <v>7778506</v>
      </c>
    </row>
    <row r="65" spans="1:13" ht="17.100000000000001" customHeight="1" x14ac:dyDescent="0.25">
      <c r="A65" s="97" t="s">
        <v>882</v>
      </c>
      <c r="B65" s="103">
        <v>1566119</v>
      </c>
      <c r="C65" s="94">
        <v>1615272</v>
      </c>
      <c r="D65" s="94">
        <v>1615317</v>
      </c>
      <c r="E65" s="94">
        <v>1761019</v>
      </c>
      <c r="F65" s="94">
        <v>1725607</v>
      </c>
      <c r="G65" s="94">
        <v>1856735</v>
      </c>
      <c r="H65" s="94">
        <v>1726263</v>
      </c>
      <c r="I65" s="94">
        <v>1872423</v>
      </c>
      <c r="J65" s="191">
        <v>2042678</v>
      </c>
      <c r="K65" s="169">
        <v>2277343</v>
      </c>
      <c r="L65" s="169">
        <v>1905011</v>
      </c>
      <c r="M65" s="102">
        <v>2018877</v>
      </c>
    </row>
    <row r="66" spans="1:13" ht="17.100000000000001" customHeight="1" thickBot="1" x14ac:dyDescent="0.3">
      <c r="A66" s="26" t="s">
        <v>13</v>
      </c>
      <c r="B66" s="105">
        <v>85194618</v>
      </c>
      <c r="C66" s="95">
        <v>87079776</v>
      </c>
      <c r="D66" s="95">
        <v>85825740</v>
      </c>
      <c r="E66" s="95">
        <v>90960717</v>
      </c>
      <c r="F66" s="95">
        <v>90760367</v>
      </c>
      <c r="G66" s="95">
        <v>85843887</v>
      </c>
      <c r="H66" s="95">
        <v>89587245</v>
      </c>
      <c r="I66" s="95">
        <v>93185868</v>
      </c>
      <c r="J66" s="95">
        <v>90176123</v>
      </c>
      <c r="K66" s="95">
        <v>93481186</v>
      </c>
      <c r="L66" s="95">
        <v>90809652</v>
      </c>
      <c r="M66" s="106">
        <v>84873276</v>
      </c>
    </row>
    <row r="67" spans="1:13" ht="17.100000000000001" customHeight="1" x14ac:dyDescent="0.25">
      <c r="A67" s="26"/>
      <c r="B67" s="189"/>
      <c r="C67" s="189"/>
      <c r="D67" s="189"/>
      <c r="E67" s="189"/>
      <c r="F67" s="189"/>
      <c r="G67" s="189"/>
      <c r="H67" s="190"/>
      <c r="I67" s="189"/>
      <c r="J67" s="189"/>
      <c r="K67" s="189"/>
      <c r="L67" s="189"/>
      <c r="M67" s="189"/>
    </row>
    <row r="68" spans="1:13" ht="17.100000000000001" customHeight="1" thickBot="1" x14ac:dyDescent="0.3">
      <c r="A68" s="26"/>
      <c r="B68" s="306" t="s">
        <v>672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</row>
    <row r="69" spans="1:13" ht="17.100000000000001" customHeight="1" thickBot="1" x14ac:dyDescent="0.3">
      <c r="A69" s="179">
        <v>2009</v>
      </c>
      <c r="B69" s="192">
        <v>39814</v>
      </c>
      <c r="C69" s="91">
        <v>39845</v>
      </c>
      <c r="D69" s="91">
        <v>39873</v>
      </c>
      <c r="E69" s="91">
        <v>39904</v>
      </c>
      <c r="F69" s="91">
        <v>39934</v>
      </c>
      <c r="G69" s="91">
        <v>39965</v>
      </c>
      <c r="H69" s="91">
        <v>39995</v>
      </c>
      <c r="I69" s="91">
        <v>40026</v>
      </c>
      <c r="J69" s="91">
        <v>40057</v>
      </c>
      <c r="K69" s="91">
        <v>40087</v>
      </c>
      <c r="L69" s="91">
        <v>40126</v>
      </c>
      <c r="M69" s="96">
        <v>40148</v>
      </c>
    </row>
    <row r="70" spans="1:13" ht="17.100000000000001" customHeight="1" x14ac:dyDescent="0.25">
      <c r="A70" s="3" t="s">
        <v>0</v>
      </c>
      <c r="B70" s="98">
        <v>29120339</v>
      </c>
      <c r="C70" s="99">
        <v>30141936</v>
      </c>
      <c r="D70" s="99">
        <v>25815109</v>
      </c>
      <c r="E70" s="99">
        <v>27891995</v>
      </c>
      <c r="F70" s="99">
        <v>29127588</v>
      </c>
      <c r="G70" s="99">
        <v>27385171</v>
      </c>
      <c r="H70" s="99">
        <v>29067752</v>
      </c>
      <c r="I70" s="99">
        <v>30686715</v>
      </c>
      <c r="J70" s="99">
        <v>28245984</v>
      </c>
      <c r="K70" s="99">
        <v>31087552</v>
      </c>
      <c r="L70" s="99">
        <v>33158010</v>
      </c>
      <c r="M70" s="100">
        <v>29425067</v>
      </c>
    </row>
    <row r="71" spans="1:13" ht="17.100000000000001" customHeight="1" x14ac:dyDescent="0.25">
      <c r="A71" s="3" t="s">
        <v>1</v>
      </c>
      <c r="B71" s="101">
        <v>5266564</v>
      </c>
      <c r="C71" s="93">
        <v>6010128</v>
      </c>
      <c r="D71" s="93">
        <v>4835102</v>
      </c>
      <c r="E71" s="93">
        <v>5056904</v>
      </c>
      <c r="F71" s="93">
        <v>5235997</v>
      </c>
      <c r="G71" s="93">
        <v>4284093</v>
      </c>
      <c r="H71" s="93">
        <v>4695544</v>
      </c>
      <c r="I71" s="93">
        <v>4909765</v>
      </c>
      <c r="J71" s="93">
        <v>4472741</v>
      </c>
      <c r="K71" s="93">
        <v>4901737</v>
      </c>
      <c r="L71" s="93">
        <v>5006458</v>
      </c>
      <c r="M71" s="102">
        <v>4292591</v>
      </c>
    </row>
    <row r="72" spans="1:13" ht="17.100000000000001" customHeight="1" x14ac:dyDescent="0.25">
      <c r="A72" s="25" t="s">
        <v>71</v>
      </c>
      <c r="B72" s="103">
        <v>28664917</v>
      </c>
      <c r="C72" s="94">
        <v>30510576</v>
      </c>
      <c r="D72" s="94">
        <v>31534294</v>
      </c>
      <c r="E72" s="94">
        <v>33516183</v>
      </c>
      <c r="F72" s="94">
        <v>33284399</v>
      </c>
      <c r="G72" s="94">
        <v>34411178</v>
      </c>
      <c r="H72" s="94">
        <v>35480656</v>
      </c>
      <c r="I72" s="94">
        <v>35842303</v>
      </c>
      <c r="J72" s="94">
        <v>35470709</v>
      </c>
      <c r="K72" s="94">
        <v>38142685</v>
      </c>
      <c r="L72" s="94">
        <v>36783754</v>
      </c>
      <c r="M72" s="104">
        <v>36831339</v>
      </c>
    </row>
    <row r="73" spans="1:13" ht="17.100000000000001" customHeight="1" x14ac:dyDescent="0.25">
      <c r="A73" s="3" t="s">
        <v>2</v>
      </c>
      <c r="B73" s="101">
        <v>934596</v>
      </c>
      <c r="C73" s="93">
        <v>1050526</v>
      </c>
      <c r="D73" s="93">
        <v>878352</v>
      </c>
      <c r="E73" s="93">
        <v>924457</v>
      </c>
      <c r="F73" s="93">
        <v>1076283</v>
      </c>
      <c r="G73" s="93">
        <v>926165</v>
      </c>
      <c r="H73" s="93">
        <v>1021837</v>
      </c>
      <c r="I73" s="93">
        <v>1099287</v>
      </c>
      <c r="J73" s="93">
        <v>1074251</v>
      </c>
      <c r="K73" s="93">
        <v>1178331</v>
      </c>
      <c r="L73" s="93">
        <v>1316926</v>
      </c>
      <c r="M73" s="102">
        <v>1168076</v>
      </c>
    </row>
    <row r="74" spans="1:13" ht="17.100000000000001" customHeight="1" x14ac:dyDescent="0.25">
      <c r="A74" s="3" t="s">
        <v>3</v>
      </c>
      <c r="B74" s="101">
        <v>5040491</v>
      </c>
      <c r="C74" s="93">
        <v>4258779</v>
      </c>
      <c r="D74" s="93">
        <v>4921647</v>
      </c>
      <c r="E74" s="93">
        <v>4751026</v>
      </c>
      <c r="F74" s="93">
        <v>5557681</v>
      </c>
      <c r="G74" s="93">
        <v>5101940</v>
      </c>
      <c r="H74" s="93">
        <v>5349007</v>
      </c>
      <c r="I74" s="93">
        <v>5235751</v>
      </c>
      <c r="J74" s="93">
        <v>5667589</v>
      </c>
      <c r="K74" s="93">
        <v>5730059</v>
      </c>
      <c r="L74" s="93">
        <v>4926598</v>
      </c>
      <c r="M74" s="102">
        <v>4866402</v>
      </c>
    </row>
    <row r="75" spans="1:13" ht="17.100000000000001" customHeight="1" x14ac:dyDescent="0.25">
      <c r="A75" s="97" t="s">
        <v>882</v>
      </c>
      <c r="B75" s="103">
        <v>1106003</v>
      </c>
      <c r="C75" s="94">
        <v>1219477</v>
      </c>
      <c r="D75" s="94">
        <v>1176662</v>
      </c>
      <c r="E75" s="94">
        <v>1195894</v>
      </c>
      <c r="F75" s="94">
        <v>1254050</v>
      </c>
      <c r="G75" s="94">
        <v>1303105</v>
      </c>
      <c r="H75" s="94">
        <v>1313661</v>
      </c>
      <c r="I75" s="94">
        <v>1361922</v>
      </c>
      <c r="J75" s="94">
        <v>1468321</v>
      </c>
      <c r="K75" s="94">
        <v>1667365</v>
      </c>
      <c r="L75" s="94">
        <v>1563940</v>
      </c>
      <c r="M75" s="104">
        <v>1615450</v>
      </c>
    </row>
    <row r="76" spans="1:13" ht="17.100000000000001" customHeight="1" thickBot="1" x14ac:dyDescent="0.3">
      <c r="A76" s="26" t="s">
        <v>13</v>
      </c>
      <c r="B76" s="105">
        <f t="shared" ref="B76:H76" si="0">SUM(B70:B75)</f>
        <v>70132910</v>
      </c>
      <c r="C76" s="95">
        <f t="shared" si="0"/>
        <v>73191422</v>
      </c>
      <c r="D76" s="95">
        <f t="shared" si="0"/>
        <v>69161166</v>
      </c>
      <c r="E76" s="95">
        <f t="shared" si="0"/>
        <v>73336459</v>
      </c>
      <c r="F76" s="95">
        <f t="shared" si="0"/>
        <v>75535998</v>
      </c>
      <c r="G76" s="95">
        <f t="shared" si="0"/>
        <v>73411652</v>
      </c>
      <c r="H76" s="95">
        <f t="shared" si="0"/>
        <v>76928457</v>
      </c>
      <c r="I76" s="95">
        <f>SUM(I70:I75)</f>
        <v>79135743</v>
      </c>
      <c r="J76" s="95">
        <f>SUM(J70:J75)</f>
        <v>76399595</v>
      </c>
      <c r="K76" s="95">
        <f>SUM(K70:K75)</f>
        <v>82707729</v>
      </c>
      <c r="L76" s="95">
        <v>82755686</v>
      </c>
      <c r="M76" s="106">
        <v>78198925</v>
      </c>
    </row>
    <row r="77" spans="1:13" ht="17.100000000000001" customHeight="1" x14ac:dyDescent="0.25">
      <c r="A77" s="26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</row>
    <row r="78" spans="1:13" ht="17.100000000000001" customHeight="1" thickBot="1" x14ac:dyDescent="0.3"/>
    <row r="79" spans="1:13" ht="17.100000000000001" customHeight="1" thickBot="1" x14ac:dyDescent="0.3">
      <c r="A79" s="179">
        <v>2008</v>
      </c>
      <c r="B79" s="192">
        <v>39448</v>
      </c>
      <c r="C79" s="91">
        <v>39479</v>
      </c>
      <c r="D79" s="91">
        <v>39508</v>
      </c>
      <c r="E79" s="91">
        <v>39539</v>
      </c>
      <c r="F79" s="91">
        <v>39569</v>
      </c>
      <c r="G79" s="91">
        <v>39600</v>
      </c>
      <c r="H79" s="91">
        <v>39630</v>
      </c>
      <c r="I79" s="91">
        <v>39661</v>
      </c>
      <c r="J79" s="91">
        <v>39692</v>
      </c>
      <c r="K79" s="91">
        <v>39722</v>
      </c>
      <c r="L79" s="91">
        <v>39753</v>
      </c>
      <c r="M79" s="96">
        <v>39783</v>
      </c>
    </row>
    <row r="80" spans="1:13" ht="17.100000000000001" customHeight="1" x14ac:dyDescent="0.25">
      <c r="A80" s="3" t="s">
        <v>0</v>
      </c>
      <c r="B80" s="98">
        <v>51361111</v>
      </c>
      <c r="C80" s="99">
        <v>49730087</v>
      </c>
      <c r="D80" s="99">
        <v>40148574</v>
      </c>
      <c r="E80" s="99">
        <v>42757073</v>
      </c>
      <c r="F80" s="99">
        <v>43562915</v>
      </c>
      <c r="G80" s="99">
        <v>39313774</v>
      </c>
      <c r="H80" s="99">
        <v>40818922</v>
      </c>
      <c r="I80" s="99">
        <v>40344845</v>
      </c>
      <c r="J80" s="99">
        <v>33648621</v>
      </c>
      <c r="K80" s="99">
        <v>35591889</v>
      </c>
      <c r="L80" s="99">
        <v>33882975</v>
      </c>
      <c r="M80" s="100">
        <v>26138135</v>
      </c>
    </row>
    <row r="81" spans="1:13" ht="17.100000000000001" customHeight="1" x14ac:dyDescent="0.25">
      <c r="A81" s="3" t="s">
        <v>1</v>
      </c>
      <c r="B81" s="101">
        <v>6316205</v>
      </c>
      <c r="C81" s="93">
        <v>6388173</v>
      </c>
      <c r="D81" s="93">
        <v>5452690</v>
      </c>
      <c r="E81" s="93">
        <v>5818649</v>
      </c>
      <c r="F81" s="93">
        <v>6318106</v>
      </c>
      <c r="G81" s="93">
        <v>5594167</v>
      </c>
      <c r="H81" s="93">
        <v>6245859</v>
      </c>
      <c r="I81" s="93">
        <v>6185896</v>
      </c>
      <c r="J81" s="93">
        <v>5768336</v>
      </c>
      <c r="K81" s="93">
        <v>6388645</v>
      </c>
      <c r="L81" s="93">
        <v>6388880</v>
      </c>
      <c r="M81" s="102">
        <v>4502824</v>
      </c>
    </row>
    <row r="82" spans="1:13" ht="17.100000000000001" customHeight="1" x14ac:dyDescent="0.25">
      <c r="A82" s="25" t="s">
        <v>71</v>
      </c>
      <c r="B82" s="103">
        <v>22993625</v>
      </c>
      <c r="C82" s="94">
        <v>23877230</v>
      </c>
      <c r="D82" s="94">
        <v>24829735</v>
      </c>
      <c r="E82" s="94">
        <v>25351192</v>
      </c>
      <c r="F82" s="94">
        <v>25591626</v>
      </c>
      <c r="G82" s="94">
        <v>26043181</v>
      </c>
      <c r="H82" s="94">
        <v>26480108</v>
      </c>
      <c r="I82" s="94">
        <v>26597330</v>
      </c>
      <c r="J82" s="94">
        <v>25948973</v>
      </c>
      <c r="K82" s="94">
        <v>26808631</v>
      </c>
      <c r="L82" s="94">
        <v>25554629</v>
      </c>
      <c r="M82" s="104">
        <v>26001948</v>
      </c>
    </row>
    <row r="83" spans="1:13" ht="17.100000000000001" customHeight="1" x14ac:dyDescent="0.25">
      <c r="A83" s="3" t="s">
        <v>2</v>
      </c>
      <c r="B83" s="101">
        <v>1376755</v>
      </c>
      <c r="C83" s="93">
        <v>1604697</v>
      </c>
      <c r="D83" s="93">
        <v>1379061</v>
      </c>
      <c r="E83" s="93">
        <v>1478184</v>
      </c>
      <c r="F83" s="93">
        <v>1600775</v>
      </c>
      <c r="G83" s="93">
        <v>1304104</v>
      </c>
      <c r="H83" s="93">
        <v>1355137</v>
      </c>
      <c r="I83" s="93">
        <v>1417464</v>
      </c>
      <c r="J83" s="93">
        <v>1183305</v>
      </c>
      <c r="K83" s="93">
        <v>1259133</v>
      </c>
      <c r="L83" s="93">
        <v>1201582</v>
      </c>
      <c r="M83" s="102">
        <v>762486</v>
      </c>
    </row>
    <row r="84" spans="1:13" ht="17.100000000000001" customHeight="1" x14ac:dyDescent="0.25">
      <c r="A84" s="3" t="s">
        <v>3</v>
      </c>
      <c r="B84" s="101">
        <v>6984420</v>
      </c>
      <c r="C84" s="93">
        <v>7064729</v>
      </c>
      <c r="D84" s="93">
        <v>7507950</v>
      </c>
      <c r="E84" s="93">
        <v>6977508</v>
      </c>
      <c r="F84" s="93">
        <v>7349006</v>
      </c>
      <c r="G84" s="93">
        <v>6957408</v>
      </c>
      <c r="H84" s="93">
        <v>6957700</v>
      </c>
      <c r="I84" s="93">
        <v>6509728</v>
      </c>
      <c r="J84" s="93">
        <v>6524161</v>
      </c>
      <c r="K84" s="93">
        <v>6116912</v>
      </c>
      <c r="L84" s="93">
        <v>4602297</v>
      </c>
      <c r="M84" s="102">
        <v>4628237</v>
      </c>
    </row>
    <row r="85" spans="1:13" ht="17.100000000000001" customHeight="1" x14ac:dyDescent="0.25">
      <c r="A85" s="97" t="s">
        <v>5</v>
      </c>
      <c r="B85" s="103">
        <v>1281440</v>
      </c>
      <c r="C85" s="94">
        <v>1350250</v>
      </c>
      <c r="D85" s="94">
        <v>1234556</v>
      </c>
      <c r="E85" s="94">
        <v>1289312</v>
      </c>
      <c r="F85" s="94">
        <v>1155891</v>
      </c>
      <c r="G85" s="94">
        <v>1260539</v>
      </c>
      <c r="H85" s="94">
        <v>1279238</v>
      </c>
      <c r="I85" s="94">
        <v>1215547</v>
      </c>
      <c r="J85" s="94">
        <v>1179641</v>
      </c>
      <c r="K85" s="94">
        <v>1238496</v>
      </c>
      <c r="L85" s="94">
        <v>927543</v>
      </c>
      <c r="M85" s="104">
        <v>1015336</v>
      </c>
    </row>
    <row r="86" spans="1:13" ht="17.100000000000001" customHeight="1" thickBot="1" x14ac:dyDescent="0.3">
      <c r="A86" s="26" t="s">
        <v>13</v>
      </c>
      <c r="B86" s="105">
        <f t="shared" ref="B86:M86" si="1">SUM(B80:B85)</f>
        <v>90313556</v>
      </c>
      <c r="C86" s="95">
        <f t="shared" si="1"/>
        <v>90015166</v>
      </c>
      <c r="D86" s="95">
        <f t="shared" si="1"/>
        <v>80552566</v>
      </c>
      <c r="E86" s="95">
        <f t="shared" si="1"/>
        <v>83671918</v>
      </c>
      <c r="F86" s="95">
        <f t="shared" si="1"/>
        <v>85578319</v>
      </c>
      <c r="G86" s="95">
        <f t="shared" si="1"/>
        <v>80473173</v>
      </c>
      <c r="H86" s="95">
        <f t="shared" si="1"/>
        <v>83136964</v>
      </c>
      <c r="I86" s="95">
        <f t="shared" si="1"/>
        <v>82270810</v>
      </c>
      <c r="J86" s="95">
        <f t="shared" si="1"/>
        <v>74253037</v>
      </c>
      <c r="K86" s="95">
        <f t="shared" si="1"/>
        <v>77403706</v>
      </c>
      <c r="L86" s="95">
        <f t="shared" si="1"/>
        <v>72557906</v>
      </c>
      <c r="M86" s="106">
        <f t="shared" si="1"/>
        <v>63048966</v>
      </c>
    </row>
  </sheetData>
  <mergeCells count="2">
    <mergeCell ref="B2:M2"/>
    <mergeCell ref="B68:M68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57" max="12" man="1"/>
  </rowBreaks>
  <ignoredErrors>
    <ignoredError sqref="K56 M56 B76 C76:K76 B86:M8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6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x14ac:dyDescent="0.25">
      <c r="A2526" s="293" t="s">
        <v>362</v>
      </c>
      <c r="B2526" s="292">
        <v>5353373</v>
      </c>
      <c r="C2526" s="292">
        <v>2488446</v>
      </c>
      <c r="D2526" s="292">
        <v>511209</v>
      </c>
      <c r="E2526" s="292">
        <v>1086534</v>
      </c>
      <c r="F2526" s="292">
        <v>2261549</v>
      </c>
      <c r="G2526" s="292">
        <v>318466</v>
      </c>
      <c r="H2526" s="292">
        <v>12019577</v>
      </c>
    </row>
    <row r="2527" spans="1:8" x14ac:dyDescent="0.25">
      <c r="A2527" s="293" t="s">
        <v>1052</v>
      </c>
      <c r="B2527" s="292">
        <v>6538126</v>
      </c>
      <c r="C2527" s="292">
        <v>3138409</v>
      </c>
      <c r="D2527" s="292">
        <v>748121</v>
      </c>
      <c r="E2527" s="292">
        <v>1319912</v>
      </c>
      <c r="F2527" s="292">
        <v>2045957</v>
      </c>
      <c r="G2527" s="292">
        <v>415361</v>
      </c>
      <c r="H2527" s="292">
        <v>14205886</v>
      </c>
    </row>
    <row r="2528" spans="1:8" x14ac:dyDescent="0.25">
      <c r="A2528" s="293" t="s">
        <v>118</v>
      </c>
      <c r="B2528" s="292">
        <v>4910391</v>
      </c>
      <c r="C2528" s="292">
        <v>2056583</v>
      </c>
      <c r="D2528" s="292">
        <v>558074</v>
      </c>
      <c r="E2528" s="292">
        <v>1049816</v>
      </c>
      <c r="F2528" s="292">
        <v>2400557</v>
      </c>
      <c r="G2528" s="292">
        <v>355065</v>
      </c>
      <c r="H2528" s="292">
        <v>11330486</v>
      </c>
    </row>
    <row r="2529" spans="1:8" x14ac:dyDescent="0.25">
      <c r="A2529" s="293" t="s">
        <v>117</v>
      </c>
      <c r="B2529" s="292">
        <v>6385461</v>
      </c>
      <c r="C2529" s="292">
        <v>1992033</v>
      </c>
      <c r="D2529" s="292">
        <v>665365</v>
      </c>
      <c r="E2529" s="292">
        <v>881443</v>
      </c>
      <c r="F2529" s="292">
        <v>2216192</v>
      </c>
      <c r="G2529" s="292">
        <v>402851</v>
      </c>
      <c r="H2529" s="292">
        <v>12543345</v>
      </c>
    </row>
    <row r="2530" spans="1:8" x14ac:dyDescent="0.25">
      <c r="A2530" s="293" t="s">
        <v>116</v>
      </c>
      <c r="B2530" s="292">
        <v>7945926</v>
      </c>
      <c r="C2530" s="292">
        <v>2612289</v>
      </c>
      <c r="D2530" s="292">
        <v>759097</v>
      </c>
      <c r="E2530" s="292">
        <v>1236637</v>
      </c>
      <c r="F2530" s="292">
        <v>2186864</v>
      </c>
      <c r="G2530" s="292">
        <v>472752</v>
      </c>
      <c r="H2530" s="292">
        <v>15213565</v>
      </c>
    </row>
    <row r="2531" spans="1:8" x14ac:dyDescent="0.25">
      <c r="A2531" s="293" t="s">
        <v>361</v>
      </c>
      <c r="B2531" s="292">
        <v>5395858</v>
      </c>
      <c r="C2531" s="292">
        <v>1601915</v>
      </c>
      <c r="D2531" s="292">
        <v>438678</v>
      </c>
      <c r="E2531" s="292">
        <v>1223697</v>
      </c>
      <c r="F2531" s="292">
        <v>2354445</v>
      </c>
      <c r="G2531" s="292">
        <v>343561</v>
      </c>
      <c r="H2531" s="292">
        <v>11358154</v>
      </c>
    </row>
    <row r="2532" spans="1:8" x14ac:dyDescent="0.25">
      <c r="A2532" s="293" t="s">
        <v>1053</v>
      </c>
      <c r="B2532" s="292">
        <v>6540370</v>
      </c>
      <c r="C2532" s="292">
        <v>1867854</v>
      </c>
      <c r="D2532" s="292">
        <v>545947</v>
      </c>
      <c r="E2532" s="292">
        <v>1170545</v>
      </c>
      <c r="F2532" s="292">
        <v>2691972</v>
      </c>
      <c r="G2532" s="292">
        <v>325813</v>
      </c>
      <c r="H2532" s="292">
        <v>13142501</v>
      </c>
    </row>
    <row r="2533" spans="1:8" x14ac:dyDescent="0.25">
      <c r="A2533" s="293" t="s">
        <v>113</v>
      </c>
      <c r="B2533" s="292">
        <v>5845252</v>
      </c>
      <c r="C2533" s="292">
        <v>2112820</v>
      </c>
      <c r="D2533" s="292">
        <v>659913</v>
      </c>
      <c r="E2533" s="292">
        <v>1186259</v>
      </c>
      <c r="F2533" s="292">
        <v>2688488</v>
      </c>
      <c r="G2533" s="292">
        <v>463523</v>
      </c>
      <c r="H2533" s="292">
        <v>12956255</v>
      </c>
    </row>
    <row r="2534" spans="1:8" x14ac:dyDescent="0.25">
      <c r="A2534" s="293" t="s">
        <v>112</v>
      </c>
      <c r="B2534" s="292">
        <v>5792541</v>
      </c>
      <c r="C2534" s="292">
        <v>2117857</v>
      </c>
      <c r="D2534" s="292">
        <v>528553</v>
      </c>
      <c r="E2534" s="292">
        <v>1208412</v>
      </c>
      <c r="F2534" s="292">
        <v>2854402</v>
      </c>
      <c r="G2534" s="292">
        <v>388522</v>
      </c>
      <c r="H2534" s="292">
        <v>12890287</v>
      </c>
    </row>
    <row r="2535" spans="1:8" x14ac:dyDescent="0.25">
      <c r="A2535" s="293" t="s">
        <v>111</v>
      </c>
      <c r="B2535" s="292">
        <v>6071694</v>
      </c>
      <c r="C2535" s="292">
        <v>2046466</v>
      </c>
      <c r="D2535" s="292">
        <v>649204</v>
      </c>
      <c r="E2535" s="292">
        <v>1687422</v>
      </c>
      <c r="F2535" s="292">
        <v>2148415</v>
      </c>
      <c r="G2535" s="292">
        <v>508282</v>
      </c>
      <c r="H2535" s="292">
        <v>13111483</v>
      </c>
    </row>
    <row r="2536" spans="1:8" x14ac:dyDescent="0.25">
      <c r="A2536" s="293" t="s">
        <v>360</v>
      </c>
      <c r="B2536" s="292">
        <v>4179556</v>
      </c>
      <c r="C2536" s="292">
        <v>1839296</v>
      </c>
      <c r="D2536" s="292">
        <v>408825</v>
      </c>
      <c r="E2536" s="292">
        <v>1126043</v>
      </c>
      <c r="F2536" s="292">
        <v>1994062</v>
      </c>
      <c r="G2536" s="292">
        <v>297438</v>
      </c>
      <c r="H2536" s="292">
        <v>9845220</v>
      </c>
    </row>
    <row r="2537" spans="1:8" x14ac:dyDescent="0.25">
      <c r="A2537" s="293" t="s">
        <v>1054</v>
      </c>
      <c r="B2537" s="292">
        <v>7372658</v>
      </c>
      <c r="C2537" s="292">
        <v>2220066</v>
      </c>
      <c r="D2537" s="292">
        <v>896728</v>
      </c>
      <c r="E2537" s="292">
        <v>1043718</v>
      </c>
      <c r="F2537" s="292">
        <v>2198908</v>
      </c>
      <c r="G2537" s="292">
        <v>465529</v>
      </c>
      <c r="H2537" s="292">
        <v>14197607</v>
      </c>
    </row>
    <row r="2538" spans="1:8" x14ac:dyDescent="0.25">
      <c r="A2538" s="293" t="s">
        <v>108</v>
      </c>
      <c r="B2538" s="292">
        <v>7182577</v>
      </c>
      <c r="C2538" s="292">
        <v>2785099</v>
      </c>
      <c r="D2538" s="292">
        <v>722608</v>
      </c>
      <c r="E2538" s="292">
        <v>1104873</v>
      </c>
      <c r="F2538" s="292">
        <v>2910017</v>
      </c>
      <c r="G2538" s="292">
        <v>397276</v>
      </c>
      <c r="H2538" s="292">
        <v>15102450</v>
      </c>
    </row>
    <row r="2539" spans="1:8" x14ac:dyDescent="0.25">
      <c r="A2539" s="293" t="s">
        <v>107</v>
      </c>
      <c r="B2539" s="292">
        <v>4369120</v>
      </c>
      <c r="C2539" s="292">
        <v>2015496</v>
      </c>
      <c r="D2539" s="292">
        <v>728876</v>
      </c>
      <c r="E2539" s="292">
        <v>1037331</v>
      </c>
      <c r="F2539" s="292">
        <v>2291547</v>
      </c>
      <c r="G2539" s="292">
        <v>415351</v>
      </c>
      <c r="H2539" s="292">
        <v>10857721</v>
      </c>
    </row>
    <row r="2540" spans="1:8" x14ac:dyDescent="0.25">
      <c r="A2540" s="293" t="s">
        <v>106</v>
      </c>
      <c r="B2540" s="292">
        <v>4563023</v>
      </c>
      <c r="C2540" s="292">
        <v>2500219</v>
      </c>
      <c r="D2540" s="292">
        <v>595217</v>
      </c>
      <c r="E2540" s="292">
        <v>987138</v>
      </c>
      <c r="F2540" s="292">
        <v>2380098</v>
      </c>
      <c r="G2540" s="292">
        <v>405571</v>
      </c>
      <c r="H2540" s="292">
        <v>11431266</v>
      </c>
    </row>
    <row r="2541" spans="1:8" x14ac:dyDescent="0.25">
      <c r="A2541" s="293" t="s">
        <v>359</v>
      </c>
      <c r="B2541" s="292">
        <v>4525954</v>
      </c>
      <c r="C2541" s="292">
        <v>2393639</v>
      </c>
      <c r="D2541" s="292">
        <v>506890</v>
      </c>
      <c r="E2541" s="292">
        <v>954524</v>
      </c>
      <c r="F2541" s="292">
        <v>2035325</v>
      </c>
      <c r="G2541" s="292">
        <v>447866</v>
      </c>
      <c r="H2541" s="292">
        <v>10864198</v>
      </c>
    </row>
    <row r="2542" spans="1:8" x14ac:dyDescent="0.25">
      <c r="A2542" s="293" t="s">
        <v>1055</v>
      </c>
      <c r="B2542" s="292">
        <v>5490909</v>
      </c>
      <c r="C2542" s="292">
        <v>1890820</v>
      </c>
      <c r="D2542" s="292">
        <v>529484</v>
      </c>
      <c r="E2542" s="292">
        <v>999468</v>
      </c>
      <c r="F2542" s="292">
        <v>2393960</v>
      </c>
      <c r="G2542" s="292">
        <v>392256</v>
      </c>
      <c r="H2542" s="292">
        <v>11696897</v>
      </c>
    </row>
    <row r="2543" spans="1:8" x14ac:dyDescent="0.25">
      <c r="A2543" s="293" t="s">
        <v>103</v>
      </c>
      <c r="B2543" s="292">
        <v>8165833</v>
      </c>
      <c r="C2543" s="292">
        <v>2389157</v>
      </c>
      <c r="D2543" s="292">
        <v>551051</v>
      </c>
      <c r="E2543" s="292">
        <v>979858</v>
      </c>
      <c r="F2543" s="292">
        <v>2341992</v>
      </c>
      <c r="G2543" s="292">
        <v>581533</v>
      </c>
      <c r="H2543" s="292">
        <v>15009424</v>
      </c>
    </row>
    <row r="2544" spans="1:8" x14ac:dyDescent="0.25">
      <c r="A2544" s="293" t="s">
        <v>102</v>
      </c>
      <c r="B2544" s="292">
        <v>12977894</v>
      </c>
      <c r="C2544" s="292">
        <v>2427477</v>
      </c>
      <c r="D2544" s="292">
        <v>435345</v>
      </c>
      <c r="E2544" s="292">
        <v>1211501</v>
      </c>
      <c r="F2544" s="292">
        <v>1865135</v>
      </c>
      <c r="G2544" s="292">
        <v>443441</v>
      </c>
      <c r="H2544" s="292">
        <v>19360793</v>
      </c>
    </row>
    <row r="2545" spans="1:8" x14ac:dyDescent="0.25">
      <c r="A2545" s="293" t="s">
        <v>101</v>
      </c>
      <c r="B2545" s="292">
        <v>15829669</v>
      </c>
      <c r="C2545" s="292">
        <v>4054694</v>
      </c>
      <c r="D2545" s="292">
        <v>1113074</v>
      </c>
      <c r="E2545" s="292">
        <v>1403597</v>
      </c>
      <c r="F2545" s="292">
        <v>1971512</v>
      </c>
      <c r="G2545" s="292">
        <v>624926</v>
      </c>
      <c r="H2545" s="292">
        <v>24997472</v>
      </c>
    </row>
    <row r="2546" spans="1:8" x14ac:dyDescent="0.25">
      <c r="A2546" s="293" t="s">
        <v>358</v>
      </c>
      <c r="B2546" s="292">
        <v>11281055</v>
      </c>
      <c r="C2546" s="292">
        <v>1993125</v>
      </c>
      <c r="D2546" s="292">
        <v>549256</v>
      </c>
      <c r="E2546" s="292">
        <v>1270506</v>
      </c>
      <c r="F2546" s="292">
        <v>1271231</v>
      </c>
      <c r="G2546" s="292">
        <v>331847</v>
      </c>
      <c r="H2546" s="292">
        <v>16697020</v>
      </c>
    </row>
    <row r="2547" spans="1:8" x14ac:dyDescent="0.25">
      <c r="A2547" s="293" t="s">
        <v>1056</v>
      </c>
      <c r="B2547" s="292">
        <v>8377866</v>
      </c>
      <c r="C2547" s="292">
        <v>2192120</v>
      </c>
      <c r="D2547" s="292">
        <v>707794</v>
      </c>
      <c r="E2547" s="292">
        <v>1503638</v>
      </c>
      <c r="F2547" s="292">
        <v>1796516</v>
      </c>
      <c r="G2547" s="292">
        <v>376426</v>
      </c>
      <c r="H2547" s="292">
        <v>14954360</v>
      </c>
    </row>
    <row r="2548" spans="1:8" x14ac:dyDescent="0.25">
      <c r="A2548" s="293" t="s">
        <v>98</v>
      </c>
      <c r="B2548" s="292">
        <v>7067912</v>
      </c>
      <c r="C2548" s="292">
        <v>2982543</v>
      </c>
      <c r="D2548" s="292">
        <v>727527</v>
      </c>
      <c r="E2548" s="292">
        <v>1210905</v>
      </c>
      <c r="F2548" s="292">
        <v>2117851</v>
      </c>
      <c r="G2548" s="292">
        <v>338814</v>
      </c>
      <c r="H2548" s="292">
        <v>14445552</v>
      </c>
    </row>
    <row r="2549" spans="1:8" x14ac:dyDescent="0.25">
      <c r="A2549" s="267" t="s">
        <v>1057</v>
      </c>
      <c r="B2549" s="109">
        <f>SUM(B2526:B2548)</f>
        <v>162163018</v>
      </c>
      <c r="C2549" s="109">
        <f t="shared" ref="C2549:H2549" si="196">SUM(C2526:C2548)</f>
        <v>53718423</v>
      </c>
      <c r="D2549" s="109">
        <f t="shared" si="196"/>
        <v>14536836</v>
      </c>
      <c r="E2549" s="109">
        <f t="shared" si="196"/>
        <v>26883777</v>
      </c>
      <c r="F2549" s="109">
        <f t="shared" si="196"/>
        <v>51416995</v>
      </c>
      <c r="G2549" s="109">
        <f t="shared" si="196"/>
        <v>9512470</v>
      </c>
      <c r="H2549" s="109">
        <f t="shared" si="196"/>
        <v>318231519</v>
      </c>
    </row>
    <row r="2550" spans="1:8" x14ac:dyDescent="0.25">
      <c r="A2550" s="268" t="s">
        <v>1058</v>
      </c>
      <c r="B2550" s="158">
        <f>SUM(B2549/23)</f>
        <v>7050566</v>
      </c>
      <c r="C2550" s="158">
        <f t="shared" ref="C2550:H2550" si="197">SUM(C2549/23)</f>
        <v>2335583.6086956523</v>
      </c>
      <c r="D2550" s="158">
        <f t="shared" si="197"/>
        <v>632036.34782608692</v>
      </c>
      <c r="E2550" s="158">
        <f t="shared" si="197"/>
        <v>1168859.8695652173</v>
      </c>
      <c r="F2550" s="158">
        <f t="shared" si="197"/>
        <v>2235521.5217391304</v>
      </c>
      <c r="G2550" s="158">
        <f t="shared" si="197"/>
        <v>413585.65217391303</v>
      </c>
      <c r="H2550" s="158">
        <f t="shared" si="197"/>
        <v>13836153</v>
      </c>
    </row>
    <row r="2552" spans="1:8" ht="21" x14ac:dyDescent="0.35">
      <c r="A2552" s="231">
        <v>2016</v>
      </c>
    </row>
    <row r="2554" spans="1:8" x14ac:dyDescent="0.25">
      <c r="A2554" s="296" t="s">
        <v>95</v>
      </c>
      <c r="B2554" s="292">
        <v>7611262</v>
      </c>
      <c r="C2554" s="292">
        <v>3181031</v>
      </c>
      <c r="D2554" s="292">
        <v>883740</v>
      </c>
      <c r="E2554" s="292">
        <v>1025338</v>
      </c>
      <c r="F2554" s="292">
        <v>2260225</v>
      </c>
      <c r="G2554" s="292">
        <v>347579</v>
      </c>
      <c r="H2554" s="292">
        <v>15309175</v>
      </c>
    </row>
    <row r="2555" spans="1:8" x14ac:dyDescent="0.25">
      <c r="A2555" s="296" t="s">
        <v>94</v>
      </c>
      <c r="B2555" s="292">
        <v>8303190</v>
      </c>
      <c r="C2555" s="292">
        <v>3024208</v>
      </c>
      <c r="D2555" s="292">
        <v>940191</v>
      </c>
      <c r="E2555" s="292">
        <v>898772</v>
      </c>
      <c r="F2555" s="292">
        <v>1819242</v>
      </c>
      <c r="G2555" s="292">
        <v>420840</v>
      </c>
      <c r="H2555" s="292">
        <v>15406443</v>
      </c>
    </row>
    <row r="2556" spans="1:8" x14ac:dyDescent="0.25">
      <c r="A2556" s="296" t="s">
        <v>1059</v>
      </c>
      <c r="B2556" s="292">
        <v>6924710</v>
      </c>
      <c r="C2556" s="292">
        <v>2795761</v>
      </c>
      <c r="D2556" s="292">
        <v>1326369</v>
      </c>
      <c r="E2556" s="292">
        <v>811896</v>
      </c>
      <c r="F2556" s="292">
        <v>2589304</v>
      </c>
      <c r="G2556" s="292">
        <v>574787</v>
      </c>
      <c r="H2556" s="292">
        <v>15022827</v>
      </c>
    </row>
    <row r="2557" spans="1:8" x14ac:dyDescent="0.25">
      <c r="A2557" s="296" t="s">
        <v>1060</v>
      </c>
      <c r="B2557" s="292">
        <v>5524343</v>
      </c>
      <c r="C2557" s="292">
        <v>2589455</v>
      </c>
      <c r="D2557" s="292">
        <v>787896</v>
      </c>
      <c r="E2557" s="292">
        <v>877657</v>
      </c>
      <c r="F2557" s="292">
        <v>2059460</v>
      </c>
      <c r="G2557" s="292">
        <v>328493</v>
      </c>
      <c r="H2557" s="292">
        <v>12167304</v>
      </c>
    </row>
    <row r="2558" spans="1:8" x14ac:dyDescent="0.25">
      <c r="A2558" s="296" t="s">
        <v>91</v>
      </c>
      <c r="B2558" s="292">
        <v>6855753</v>
      </c>
      <c r="C2558" s="292">
        <v>4194499</v>
      </c>
      <c r="D2558" s="292">
        <v>1064011</v>
      </c>
      <c r="E2558" s="292">
        <v>946043</v>
      </c>
      <c r="F2558" s="292">
        <v>2929741</v>
      </c>
      <c r="G2558" s="292">
        <v>358916</v>
      </c>
      <c r="H2558" s="292">
        <v>16348963</v>
      </c>
    </row>
    <row r="2559" spans="1:8" x14ac:dyDescent="0.25">
      <c r="A2559" s="296" t="s">
        <v>90</v>
      </c>
      <c r="B2559" s="292">
        <v>7222421</v>
      </c>
      <c r="C2559" s="292">
        <v>7787362</v>
      </c>
      <c r="D2559" s="292">
        <v>1012564</v>
      </c>
      <c r="E2559" s="292">
        <v>898666</v>
      </c>
      <c r="F2559" s="292">
        <v>2412072</v>
      </c>
      <c r="G2559" s="292">
        <v>345321</v>
      </c>
      <c r="H2559" s="292">
        <v>19678406</v>
      </c>
    </row>
    <row r="2560" spans="1:8" x14ac:dyDescent="0.25">
      <c r="A2560" s="296" t="s">
        <v>354</v>
      </c>
      <c r="B2560" s="292">
        <v>5852068</v>
      </c>
      <c r="C2560" s="292">
        <v>7312296</v>
      </c>
      <c r="D2560" s="292">
        <v>1160607</v>
      </c>
      <c r="E2560" s="292">
        <v>1291721</v>
      </c>
      <c r="F2560" s="292">
        <v>2761491</v>
      </c>
      <c r="G2560" s="292">
        <v>448180</v>
      </c>
      <c r="H2560" s="292">
        <v>18826363</v>
      </c>
    </row>
    <row r="2561" spans="1:1111" x14ac:dyDescent="0.25">
      <c r="A2561" s="296" t="s">
        <v>1061</v>
      </c>
      <c r="B2561" s="292">
        <v>7526042</v>
      </c>
      <c r="C2561" s="292">
        <v>7235940</v>
      </c>
      <c r="D2561" s="292">
        <v>1549026</v>
      </c>
      <c r="E2561" s="292">
        <v>1136676</v>
      </c>
      <c r="F2561" s="292">
        <v>2673848</v>
      </c>
      <c r="G2561" s="292">
        <v>392808</v>
      </c>
      <c r="H2561" s="292">
        <v>20514340</v>
      </c>
    </row>
    <row r="2562" spans="1:1111" x14ac:dyDescent="0.25">
      <c r="A2562" s="296" t="s">
        <v>87</v>
      </c>
      <c r="B2562" s="292">
        <v>6819787</v>
      </c>
      <c r="C2562" s="292">
        <v>4774885</v>
      </c>
      <c r="D2562" s="292">
        <v>1719337</v>
      </c>
      <c r="E2562" s="292">
        <v>953537</v>
      </c>
      <c r="F2562" s="292">
        <v>2953172</v>
      </c>
      <c r="G2562" s="292">
        <v>310555</v>
      </c>
      <c r="H2562" s="292">
        <v>17531273</v>
      </c>
    </row>
    <row r="2563" spans="1:1111" x14ac:dyDescent="0.25">
      <c r="A2563" s="296" t="s">
        <v>86</v>
      </c>
      <c r="B2563" s="292">
        <v>8530773</v>
      </c>
      <c r="C2563" s="292">
        <v>4375143</v>
      </c>
      <c r="D2563" s="292">
        <v>1521297</v>
      </c>
      <c r="E2563" s="292">
        <v>826133</v>
      </c>
      <c r="F2563" s="292">
        <v>2767375</v>
      </c>
      <c r="G2563" s="292">
        <v>402526</v>
      </c>
      <c r="H2563" s="292">
        <v>18423247</v>
      </c>
    </row>
    <row r="2564" spans="1:1111" x14ac:dyDescent="0.25">
      <c r="A2564" s="296" t="s">
        <v>85</v>
      </c>
      <c r="B2564" s="292">
        <v>6519693</v>
      </c>
      <c r="C2564" s="292">
        <v>3337834</v>
      </c>
      <c r="D2564" s="292">
        <v>1068293</v>
      </c>
      <c r="E2564" s="292">
        <v>890944</v>
      </c>
      <c r="F2564" s="292">
        <v>2260640</v>
      </c>
      <c r="G2564" s="292">
        <v>300900</v>
      </c>
      <c r="H2564" s="292">
        <v>14378304</v>
      </c>
    </row>
    <row r="2565" spans="1:1111" x14ac:dyDescent="0.25">
      <c r="A2565" s="296" t="s">
        <v>353</v>
      </c>
      <c r="B2565" s="292">
        <v>3910995</v>
      </c>
      <c r="C2565" s="292">
        <v>2506301</v>
      </c>
      <c r="D2565" s="292">
        <v>588772</v>
      </c>
      <c r="E2565" s="292">
        <v>853508</v>
      </c>
      <c r="F2565" s="292">
        <v>1981165</v>
      </c>
      <c r="G2565" s="292">
        <v>294047</v>
      </c>
      <c r="H2565" s="292">
        <v>10134788</v>
      </c>
    </row>
    <row r="2566" spans="1:1111" x14ac:dyDescent="0.25">
      <c r="A2566" s="296" t="s">
        <v>1062</v>
      </c>
      <c r="B2566" s="292">
        <v>5885768</v>
      </c>
      <c r="C2566" s="292">
        <v>2263075</v>
      </c>
      <c r="D2566" s="292">
        <v>573049</v>
      </c>
      <c r="E2566" s="292">
        <v>929630</v>
      </c>
      <c r="F2566" s="292">
        <v>2846507</v>
      </c>
      <c r="G2566" s="292">
        <v>261051</v>
      </c>
      <c r="H2566" s="292">
        <v>12759080</v>
      </c>
    </row>
    <row r="2567" spans="1:1111" x14ac:dyDescent="0.25">
      <c r="A2567" s="296" t="s">
        <v>82</v>
      </c>
      <c r="B2567" s="292">
        <v>9328488</v>
      </c>
      <c r="C2567" s="292">
        <v>3245126</v>
      </c>
      <c r="D2567" s="292">
        <v>994970</v>
      </c>
      <c r="E2567" s="292">
        <v>828876</v>
      </c>
      <c r="F2567" s="292">
        <v>2323793</v>
      </c>
      <c r="G2567" s="292">
        <v>522830</v>
      </c>
      <c r="H2567" s="292">
        <v>17244083</v>
      </c>
    </row>
    <row r="2568" spans="1:1111" x14ac:dyDescent="0.25">
      <c r="A2568" s="296" t="s">
        <v>81</v>
      </c>
      <c r="B2568" s="292">
        <v>6249791</v>
      </c>
      <c r="C2568" s="292">
        <v>2775671</v>
      </c>
      <c r="D2568" s="292">
        <v>717460</v>
      </c>
      <c r="E2568" s="292">
        <v>804626</v>
      </c>
      <c r="F2568" s="292">
        <v>2343848</v>
      </c>
      <c r="G2568" s="292">
        <v>417084</v>
      </c>
      <c r="H2568" s="292">
        <v>13308480</v>
      </c>
    </row>
    <row r="2569" spans="1:1111" x14ac:dyDescent="0.25">
      <c r="A2569" s="296" t="s">
        <v>80</v>
      </c>
      <c r="B2569" s="292">
        <v>4011546</v>
      </c>
      <c r="C2569" s="292">
        <v>2471679</v>
      </c>
      <c r="D2569" s="292">
        <v>661286</v>
      </c>
      <c r="E2569" s="292">
        <v>1120629</v>
      </c>
      <c r="F2569" s="292">
        <v>2386906</v>
      </c>
      <c r="G2569" s="292">
        <v>308595</v>
      </c>
      <c r="H2569" s="292">
        <v>10960641</v>
      </c>
    </row>
    <row r="2570" spans="1:1111" x14ac:dyDescent="0.25">
      <c r="A2570" s="296" t="s">
        <v>352</v>
      </c>
      <c r="B2570" s="292">
        <v>4742197</v>
      </c>
      <c r="C2570" s="292">
        <v>2626650</v>
      </c>
      <c r="D2570" s="292">
        <v>561136</v>
      </c>
      <c r="E2570" s="292">
        <v>944156</v>
      </c>
      <c r="F2570" s="292">
        <v>1806952</v>
      </c>
      <c r="G2570" s="292">
        <v>361688</v>
      </c>
      <c r="H2570" s="292">
        <v>11042779</v>
      </c>
    </row>
    <row r="2571" spans="1:1111" x14ac:dyDescent="0.25">
      <c r="A2571" s="296" t="s">
        <v>1063</v>
      </c>
      <c r="B2571" s="292">
        <v>6067579</v>
      </c>
      <c r="C2571" s="292">
        <v>2604336</v>
      </c>
      <c r="D2571" s="292">
        <v>794061</v>
      </c>
      <c r="E2571" s="292">
        <v>1055410</v>
      </c>
      <c r="F2571" s="292">
        <v>2153877</v>
      </c>
      <c r="G2571" s="292">
        <v>458687</v>
      </c>
      <c r="H2571" s="292">
        <v>13133950</v>
      </c>
    </row>
    <row r="2572" spans="1:1111" x14ac:dyDescent="0.25">
      <c r="A2572" s="296" t="s">
        <v>77</v>
      </c>
      <c r="B2572" s="292">
        <v>6084489</v>
      </c>
      <c r="C2572" s="292">
        <v>2694957</v>
      </c>
      <c r="D2572" s="292">
        <v>676675</v>
      </c>
      <c r="E2572" s="292">
        <v>900226</v>
      </c>
      <c r="F2572" s="292">
        <v>3404035</v>
      </c>
      <c r="G2572" s="292">
        <v>384917</v>
      </c>
      <c r="H2572" s="292">
        <v>14145299</v>
      </c>
    </row>
    <row r="2573" spans="1:1111" x14ac:dyDescent="0.25">
      <c r="A2573" s="296" t="s">
        <v>76</v>
      </c>
      <c r="B2573" s="292">
        <v>6126423</v>
      </c>
      <c r="C2573" s="292">
        <v>3853691</v>
      </c>
      <c r="D2573" s="292">
        <v>824758</v>
      </c>
      <c r="E2573" s="292">
        <v>859285</v>
      </c>
      <c r="F2573" s="292">
        <v>2472824</v>
      </c>
      <c r="G2573" s="292">
        <v>376903</v>
      </c>
      <c r="H2573" s="292">
        <v>14513884</v>
      </c>
    </row>
    <row r="2574" spans="1:1111" x14ac:dyDescent="0.25">
      <c r="A2574" s="296" t="s">
        <v>75</v>
      </c>
      <c r="B2574" s="292">
        <v>6567174</v>
      </c>
      <c r="C2574" s="292">
        <v>3330492</v>
      </c>
      <c r="D2574" s="292">
        <v>933426</v>
      </c>
      <c r="E2574" s="292">
        <v>1386682</v>
      </c>
      <c r="F2574" s="292">
        <v>2034448</v>
      </c>
      <c r="G2574" s="292">
        <v>426886</v>
      </c>
      <c r="H2574" s="292">
        <v>14679108</v>
      </c>
    </row>
    <row r="2575" spans="1:1111" x14ac:dyDescent="0.25">
      <c r="A2575" s="26" t="s">
        <v>1064</v>
      </c>
      <c r="B2575" s="109">
        <f>SUM(B2554:B2574)</f>
        <v>136664492</v>
      </c>
      <c r="C2575" s="109">
        <f t="shared" ref="C2575:H2575" si="198">SUM(C2554:C2574)</f>
        <v>78980392</v>
      </c>
      <c r="D2575" s="109">
        <f t="shared" si="198"/>
        <v>20358924</v>
      </c>
      <c r="E2575" s="109">
        <f t="shared" si="198"/>
        <v>20240411</v>
      </c>
      <c r="F2575" s="109">
        <f t="shared" si="198"/>
        <v>51240925</v>
      </c>
      <c r="G2575" s="109">
        <f t="shared" si="198"/>
        <v>8043593</v>
      </c>
      <c r="H2575" s="39">
        <f t="shared" si="198"/>
        <v>315528737</v>
      </c>
    </row>
    <row r="2576" spans="1:1111" s="222" customFormat="1" x14ac:dyDescent="0.25">
      <c r="A2576" s="297" t="s">
        <v>1065</v>
      </c>
      <c r="B2576" s="294">
        <f>B2575/21</f>
        <v>6507832.9523809524</v>
      </c>
      <c r="C2576" s="294">
        <f>SUM(C2575/21)</f>
        <v>3760971.0476190476</v>
      </c>
      <c r="D2576" s="294">
        <f t="shared" ref="D2576:H2576" si="199">SUM(D2575/21)</f>
        <v>969472.57142857148</v>
      </c>
      <c r="E2576" s="294">
        <f t="shared" si="199"/>
        <v>963829.09523809527</v>
      </c>
      <c r="F2576" s="294">
        <f t="shared" si="199"/>
        <v>2440044.0476190476</v>
      </c>
      <c r="G2576" s="294">
        <f t="shared" si="199"/>
        <v>383028.23809523811</v>
      </c>
      <c r="H2576" s="294">
        <f t="shared" si="199"/>
        <v>15025177.952380951</v>
      </c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  <c r="CQ2576"/>
      <c r="CR2576"/>
      <c r="CS2576"/>
      <c r="CT2576"/>
      <c r="CU2576"/>
      <c r="CV2576"/>
      <c r="CW2576"/>
      <c r="CX2576"/>
      <c r="CY2576"/>
      <c r="CZ2576"/>
      <c r="DA2576"/>
      <c r="DB2576"/>
      <c r="DC2576"/>
      <c r="DD2576"/>
      <c r="DE2576"/>
      <c r="DF2576"/>
      <c r="DG2576"/>
      <c r="DH2576"/>
      <c r="DI2576"/>
      <c r="DJ2576"/>
      <c r="DK2576"/>
      <c r="DL2576"/>
      <c r="DM2576"/>
      <c r="DN2576"/>
      <c r="DO2576"/>
      <c r="DP2576"/>
      <c r="DQ2576"/>
      <c r="DR2576"/>
      <c r="DS2576"/>
      <c r="DT2576"/>
      <c r="DU2576"/>
      <c r="DV2576"/>
      <c r="DW2576"/>
      <c r="DX2576"/>
      <c r="DY2576"/>
      <c r="DZ2576"/>
      <c r="EA2576"/>
      <c r="EB2576"/>
      <c r="EC2576"/>
      <c r="ED2576"/>
      <c r="EE2576"/>
      <c r="EF2576"/>
      <c r="EG2576"/>
      <c r="EH2576"/>
      <c r="EI2576"/>
      <c r="EJ2576"/>
      <c r="EK2576"/>
      <c r="EL2576"/>
      <c r="EM2576"/>
      <c r="EN2576"/>
      <c r="EO2576"/>
      <c r="EP2576"/>
      <c r="EQ2576"/>
      <c r="ER2576"/>
      <c r="ES2576"/>
      <c r="ET2576"/>
      <c r="EU2576"/>
      <c r="EV2576"/>
      <c r="EW2576"/>
      <c r="EX2576"/>
      <c r="EY2576"/>
      <c r="EZ2576"/>
      <c r="FA2576"/>
      <c r="FB2576"/>
      <c r="FC2576"/>
      <c r="FD2576"/>
      <c r="FE2576"/>
      <c r="FF2576"/>
      <c r="FG2576"/>
      <c r="FH2576"/>
      <c r="FI2576"/>
      <c r="FJ2576"/>
      <c r="FK2576"/>
      <c r="FL2576"/>
      <c r="FM2576"/>
      <c r="FN2576"/>
      <c r="FO2576"/>
      <c r="FP2576"/>
      <c r="FQ2576"/>
      <c r="FR2576"/>
      <c r="FS2576"/>
      <c r="FT2576"/>
      <c r="FU2576"/>
      <c r="FV2576"/>
      <c r="FW2576"/>
      <c r="FX2576"/>
      <c r="FY2576"/>
      <c r="FZ2576"/>
      <c r="GA2576"/>
      <c r="GB2576"/>
      <c r="GC2576"/>
      <c r="GD2576"/>
      <c r="GE2576"/>
      <c r="GF2576"/>
      <c r="GG2576"/>
      <c r="GH2576"/>
      <c r="GI2576"/>
      <c r="GJ2576"/>
      <c r="GK2576"/>
      <c r="GL2576"/>
      <c r="GM2576"/>
      <c r="GN2576"/>
      <c r="GO2576"/>
      <c r="GP2576"/>
      <c r="GQ2576"/>
      <c r="GR2576"/>
      <c r="GS2576"/>
      <c r="GT2576"/>
      <c r="GU2576"/>
      <c r="GV2576"/>
      <c r="GW2576"/>
      <c r="GX2576"/>
      <c r="GY2576"/>
      <c r="GZ2576"/>
      <c r="HA2576"/>
      <c r="HB2576"/>
      <c r="HC2576"/>
      <c r="HD2576"/>
      <c r="HE2576"/>
      <c r="HF2576"/>
      <c r="HG2576"/>
      <c r="HH2576"/>
      <c r="HI2576"/>
      <c r="HJ2576"/>
      <c r="HK2576"/>
      <c r="HL2576"/>
      <c r="HM2576"/>
      <c r="HN2576"/>
      <c r="HO2576"/>
      <c r="HP2576"/>
      <c r="HQ2576"/>
      <c r="HR2576"/>
      <c r="HS2576"/>
      <c r="HT2576"/>
      <c r="HU2576"/>
      <c r="HV2576"/>
      <c r="HW2576"/>
      <c r="HX2576"/>
      <c r="HY2576"/>
      <c r="HZ2576"/>
      <c r="IA2576"/>
      <c r="IB2576"/>
      <c r="IC2576"/>
      <c r="ID2576"/>
      <c r="IE2576"/>
      <c r="IF2576"/>
      <c r="IG2576"/>
      <c r="IH2576"/>
      <c r="II2576"/>
      <c r="IJ2576"/>
      <c r="IK2576"/>
      <c r="IL2576"/>
      <c r="IM2576"/>
      <c r="IN2576"/>
      <c r="IO2576"/>
      <c r="IP2576"/>
      <c r="IQ2576"/>
      <c r="IR2576"/>
      <c r="IS2576"/>
      <c r="IT2576"/>
      <c r="IU2576"/>
      <c r="IV2576"/>
      <c r="IW2576"/>
      <c r="IX2576"/>
      <c r="IY2576"/>
      <c r="IZ2576"/>
      <c r="JA2576"/>
      <c r="JB2576"/>
      <c r="JC2576"/>
      <c r="JD2576"/>
      <c r="JE2576"/>
      <c r="JF2576"/>
      <c r="JG2576"/>
      <c r="JH2576"/>
      <c r="JI2576"/>
      <c r="JJ2576"/>
      <c r="JK2576"/>
      <c r="JL2576"/>
      <c r="JM2576"/>
      <c r="JN2576"/>
      <c r="JO2576"/>
      <c r="JP2576"/>
      <c r="JQ2576"/>
      <c r="JR2576"/>
      <c r="JS2576"/>
      <c r="JT2576"/>
      <c r="JU2576"/>
      <c r="JV2576"/>
      <c r="JW2576"/>
      <c r="JX2576"/>
      <c r="JY2576"/>
      <c r="JZ2576"/>
      <c r="KA2576"/>
      <c r="KB2576"/>
      <c r="KC2576"/>
      <c r="KD2576"/>
      <c r="KE2576"/>
      <c r="KF2576"/>
      <c r="KG2576"/>
      <c r="KH2576"/>
      <c r="KI2576"/>
      <c r="KJ2576"/>
      <c r="KK2576"/>
      <c r="KL2576"/>
      <c r="KM2576"/>
      <c r="KN2576"/>
      <c r="KO2576"/>
      <c r="KP2576"/>
      <c r="KQ2576"/>
      <c r="KR2576"/>
      <c r="KS2576"/>
      <c r="KT2576"/>
      <c r="KU2576"/>
      <c r="KV2576"/>
      <c r="KW2576"/>
      <c r="KX2576"/>
      <c r="KY2576"/>
      <c r="KZ2576"/>
      <c r="LA2576"/>
      <c r="LB2576"/>
      <c r="LC2576"/>
      <c r="LD2576"/>
      <c r="LE2576"/>
      <c r="LF2576"/>
      <c r="LG2576"/>
      <c r="LH2576"/>
      <c r="LI2576"/>
      <c r="LJ2576"/>
      <c r="LK2576"/>
      <c r="LL2576"/>
      <c r="LM2576"/>
      <c r="LN2576"/>
      <c r="LO2576"/>
      <c r="LP2576"/>
      <c r="LQ2576"/>
      <c r="LR2576"/>
      <c r="LS2576"/>
      <c r="LT2576"/>
      <c r="LU2576"/>
      <c r="LV2576"/>
      <c r="LW2576"/>
      <c r="LX2576"/>
      <c r="LY2576"/>
      <c r="LZ2576"/>
      <c r="MA2576"/>
      <c r="MB2576"/>
      <c r="MC2576"/>
      <c r="MD2576"/>
      <c r="ME2576"/>
      <c r="MF2576"/>
      <c r="MG2576"/>
      <c r="MH2576"/>
      <c r="MI2576"/>
      <c r="MJ2576"/>
      <c r="MK2576"/>
      <c r="ML2576"/>
      <c r="MM2576"/>
      <c r="MN2576"/>
      <c r="MO2576"/>
      <c r="MP2576"/>
      <c r="MQ2576"/>
      <c r="MR2576"/>
      <c r="MS2576"/>
      <c r="MT2576"/>
      <c r="MU2576"/>
      <c r="MV2576"/>
      <c r="MW2576"/>
      <c r="MX2576"/>
      <c r="MY2576"/>
      <c r="MZ2576"/>
      <c r="NA2576"/>
      <c r="NB2576"/>
      <c r="NC2576"/>
      <c r="ND2576"/>
      <c r="NE2576"/>
      <c r="NF2576"/>
      <c r="NG2576"/>
      <c r="NH2576"/>
      <c r="NI2576"/>
      <c r="NJ2576"/>
      <c r="NK2576"/>
      <c r="NL2576"/>
      <c r="NM2576"/>
      <c r="NN2576"/>
      <c r="NO2576"/>
      <c r="NP2576"/>
      <c r="NQ2576"/>
      <c r="NR2576"/>
      <c r="NS2576"/>
      <c r="NT2576"/>
      <c r="NU2576"/>
      <c r="NV2576"/>
      <c r="NW2576"/>
      <c r="NX2576"/>
      <c r="NY2576"/>
      <c r="NZ2576"/>
      <c r="OA2576"/>
      <c r="OB2576"/>
      <c r="OC2576"/>
      <c r="OD2576"/>
      <c r="OE2576"/>
      <c r="OF2576"/>
      <c r="OG2576"/>
      <c r="OH2576"/>
      <c r="OI2576"/>
      <c r="OJ2576"/>
      <c r="OK2576"/>
      <c r="OL2576"/>
      <c r="OM2576"/>
      <c r="ON2576"/>
      <c r="OO2576"/>
      <c r="OP2576"/>
      <c r="OQ2576"/>
      <c r="OR2576"/>
      <c r="OS2576"/>
      <c r="OT2576"/>
      <c r="OU2576"/>
      <c r="OV2576"/>
      <c r="OW2576"/>
      <c r="OX2576"/>
      <c r="OY2576"/>
      <c r="OZ2576"/>
      <c r="PA2576"/>
      <c r="PB2576"/>
      <c r="PC2576"/>
      <c r="PD2576"/>
      <c r="PE2576"/>
      <c r="PF2576"/>
      <c r="PG2576"/>
      <c r="PH2576"/>
      <c r="PI2576"/>
      <c r="PJ2576"/>
      <c r="PK2576"/>
      <c r="PL2576"/>
      <c r="PM2576"/>
      <c r="PN2576"/>
      <c r="PO2576"/>
      <c r="PP2576"/>
      <c r="PQ2576"/>
      <c r="PR2576"/>
      <c r="PS2576"/>
      <c r="PT2576"/>
      <c r="PU2576"/>
      <c r="PV2576"/>
      <c r="PW2576"/>
      <c r="PX2576"/>
      <c r="PY2576"/>
      <c r="PZ2576"/>
      <c r="QA2576"/>
      <c r="QB2576"/>
      <c r="QC2576"/>
      <c r="QD2576"/>
      <c r="QE2576"/>
      <c r="QF2576"/>
      <c r="QG2576"/>
      <c r="QH2576"/>
      <c r="QI2576"/>
      <c r="QJ2576"/>
      <c r="QK2576"/>
      <c r="QL2576"/>
      <c r="QM2576"/>
      <c r="QN2576"/>
      <c r="QO2576"/>
      <c r="QP2576"/>
      <c r="QQ2576"/>
      <c r="QR2576"/>
      <c r="QS2576"/>
      <c r="QT2576"/>
      <c r="QU2576"/>
      <c r="QV2576"/>
      <c r="QW2576"/>
      <c r="QX2576"/>
      <c r="QY2576"/>
      <c r="QZ2576"/>
      <c r="RA2576"/>
      <c r="RB2576"/>
      <c r="RC2576"/>
      <c r="RD2576"/>
      <c r="RE2576"/>
      <c r="RF2576"/>
      <c r="RG2576"/>
      <c r="RH2576"/>
      <c r="RI2576"/>
      <c r="RJ2576"/>
      <c r="RK2576"/>
      <c r="RL2576"/>
      <c r="RM2576"/>
      <c r="RN2576"/>
      <c r="RO2576"/>
      <c r="RP2576"/>
      <c r="RQ2576"/>
      <c r="RR2576"/>
      <c r="RS2576"/>
      <c r="RT2576"/>
      <c r="RU2576"/>
      <c r="RV2576"/>
      <c r="RW2576"/>
      <c r="RX2576"/>
      <c r="RY2576"/>
      <c r="RZ2576"/>
      <c r="SA2576"/>
      <c r="SB2576"/>
      <c r="SC2576"/>
      <c r="SD2576"/>
      <c r="SE2576"/>
      <c r="SF2576"/>
      <c r="SG2576"/>
      <c r="SH2576"/>
      <c r="SI2576"/>
      <c r="SJ2576"/>
      <c r="SK2576"/>
      <c r="SL2576"/>
      <c r="SM2576"/>
      <c r="SN2576"/>
      <c r="SO2576"/>
      <c r="SP2576"/>
      <c r="SQ2576"/>
      <c r="SR2576"/>
      <c r="SS2576"/>
      <c r="ST2576"/>
      <c r="SU2576"/>
      <c r="SV2576"/>
      <c r="SW2576"/>
      <c r="SX2576"/>
      <c r="SY2576"/>
      <c r="SZ2576"/>
      <c r="TA2576"/>
      <c r="TB2576"/>
      <c r="TC2576"/>
      <c r="TD2576"/>
      <c r="TE2576"/>
      <c r="TF2576"/>
      <c r="TG2576"/>
      <c r="TH2576"/>
      <c r="TI2576"/>
      <c r="TJ2576"/>
      <c r="TK2576"/>
      <c r="TL2576"/>
      <c r="TM2576"/>
      <c r="TN2576"/>
      <c r="TO2576"/>
      <c r="TP2576"/>
      <c r="TQ2576"/>
      <c r="TR2576"/>
      <c r="TS2576"/>
      <c r="TT2576"/>
      <c r="TU2576"/>
      <c r="TV2576"/>
      <c r="TW2576"/>
      <c r="TX2576"/>
      <c r="TY2576"/>
      <c r="TZ2576"/>
      <c r="UA2576"/>
      <c r="UB2576"/>
      <c r="UC2576"/>
      <c r="UD2576"/>
      <c r="UE2576"/>
      <c r="UF2576"/>
      <c r="UG2576"/>
      <c r="UH2576"/>
      <c r="UI2576"/>
      <c r="UJ2576"/>
      <c r="UK2576"/>
      <c r="UL2576"/>
      <c r="UM2576"/>
      <c r="UN2576"/>
      <c r="UO2576"/>
      <c r="UP2576"/>
      <c r="UQ2576"/>
      <c r="UR2576"/>
      <c r="US2576"/>
      <c r="UT2576"/>
      <c r="UU2576"/>
      <c r="UV2576"/>
      <c r="UW2576"/>
      <c r="UX2576"/>
      <c r="UY2576"/>
      <c r="UZ2576"/>
      <c r="VA2576"/>
      <c r="VB2576"/>
      <c r="VC2576"/>
      <c r="VD2576"/>
      <c r="VE2576"/>
      <c r="VF2576"/>
      <c r="VG2576"/>
      <c r="VH2576"/>
      <c r="VI2576"/>
      <c r="VJ2576"/>
      <c r="VK2576"/>
      <c r="VL2576"/>
      <c r="VM2576"/>
      <c r="VN2576"/>
      <c r="VO2576"/>
      <c r="VP2576"/>
      <c r="VQ2576"/>
      <c r="VR2576"/>
      <c r="VS2576"/>
      <c r="VT2576"/>
      <c r="VU2576"/>
      <c r="VV2576"/>
      <c r="VW2576"/>
      <c r="VX2576"/>
      <c r="VY2576"/>
      <c r="VZ2576"/>
      <c r="WA2576"/>
      <c r="WB2576"/>
      <c r="WC2576"/>
      <c r="WD2576"/>
      <c r="WE2576"/>
      <c r="WF2576"/>
      <c r="WG2576"/>
      <c r="WH2576"/>
      <c r="WI2576"/>
      <c r="WJ2576"/>
      <c r="WK2576"/>
      <c r="WL2576"/>
      <c r="WM2576"/>
      <c r="WN2576"/>
      <c r="WO2576"/>
      <c r="WP2576"/>
      <c r="WQ2576"/>
      <c r="WR2576"/>
      <c r="WS2576"/>
      <c r="WT2576"/>
      <c r="WU2576"/>
      <c r="WV2576"/>
      <c r="WW2576"/>
      <c r="WX2576"/>
      <c r="WY2576"/>
      <c r="WZ2576"/>
      <c r="XA2576"/>
      <c r="XB2576"/>
      <c r="XC2576"/>
      <c r="XD2576"/>
      <c r="XE2576"/>
      <c r="XF2576"/>
      <c r="XG2576"/>
      <c r="XH2576"/>
      <c r="XI2576"/>
      <c r="XJ2576"/>
      <c r="XK2576"/>
      <c r="XL2576"/>
      <c r="XM2576"/>
      <c r="XN2576"/>
      <c r="XO2576"/>
      <c r="XP2576"/>
      <c r="XQ2576"/>
      <c r="XR2576"/>
      <c r="XS2576"/>
      <c r="XT2576"/>
      <c r="XU2576"/>
      <c r="XV2576"/>
      <c r="XW2576"/>
      <c r="XX2576"/>
      <c r="XY2576"/>
      <c r="XZ2576"/>
      <c r="YA2576"/>
      <c r="YB2576"/>
      <c r="YC2576"/>
      <c r="YD2576"/>
      <c r="YE2576"/>
      <c r="YF2576"/>
      <c r="YG2576"/>
      <c r="YH2576"/>
      <c r="YI2576"/>
      <c r="YJ2576"/>
      <c r="YK2576"/>
      <c r="YL2576"/>
      <c r="YM2576"/>
      <c r="YN2576"/>
      <c r="YO2576"/>
      <c r="YP2576"/>
      <c r="YQ2576"/>
      <c r="YR2576"/>
      <c r="YS2576"/>
      <c r="YT2576"/>
      <c r="YU2576"/>
      <c r="YV2576"/>
      <c r="YW2576"/>
      <c r="YX2576"/>
      <c r="YY2576"/>
      <c r="YZ2576"/>
      <c r="ZA2576"/>
      <c r="ZB2576"/>
      <c r="ZC2576"/>
      <c r="ZD2576"/>
      <c r="ZE2576"/>
      <c r="ZF2576"/>
      <c r="ZG2576"/>
      <c r="ZH2576"/>
      <c r="ZI2576"/>
      <c r="ZJ2576"/>
      <c r="ZK2576"/>
      <c r="ZL2576"/>
      <c r="ZM2576"/>
      <c r="ZN2576"/>
      <c r="ZO2576"/>
      <c r="ZP2576"/>
      <c r="ZQ2576"/>
      <c r="ZR2576"/>
      <c r="ZS2576"/>
      <c r="ZT2576"/>
      <c r="ZU2576"/>
      <c r="ZV2576"/>
      <c r="ZW2576"/>
      <c r="ZX2576"/>
      <c r="ZY2576"/>
      <c r="ZZ2576"/>
      <c r="AAA2576"/>
      <c r="AAB2576"/>
      <c r="AAC2576"/>
      <c r="AAD2576"/>
      <c r="AAE2576"/>
      <c r="AAF2576"/>
      <c r="AAG2576"/>
      <c r="AAH2576"/>
      <c r="AAI2576"/>
      <c r="AAJ2576"/>
      <c r="AAK2576"/>
      <c r="AAL2576"/>
      <c r="AAM2576"/>
      <c r="AAN2576"/>
      <c r="AAO2576"/>
      <c r="AAP2576"/>
      <c r="AAQ2576"/>
      <c r="AAR2576"/>
      <c r="AAS2576"/>
      <c r="AAT2576"/>
      <c r="AAU2576"/>
      <c r="AAV2576"/>
      <c r="AAW2576"/>
      <c r="AAX2576"/>
      <c r="AAY2576"/>
      <c r="AAZ2576"/>
      <c r="ABA2576"/>
      <c r="ABB2576"/>
      <c r="ABC2576"/>
      <c r="ABD2576"/>
      <c r="ABE2576"/>
      <c r="ABF2576"/>
      <c r="ABG2576"/>
      <c r="ABH2576"/>
      <c r="ABI2576"/>
      <c r="ABJ2576"/>
      <c r="ABK2576"/>
      <c r="ABL2576"/>
      <c r="ABM2576"/>
      <c r="ABN2576"/>
      <c r="ABO2576"/>
      <c r="ABP2576"/>
      <c r="ABQ2576"/>
      <c r="ABR2576"/>
      <c r="ABS2576"/>
      <c r="ABT2576"/>
      <c r="ABU2576"/>
      <c r="ABV2576"/>
      <c r="ABW2576"/>
      <c r="ABX2576"/>
      <c r="ABY2576"/>
      <c r="ABZ2576"/>
      <c r="ACA2576"/>
      <c r="ACB2576"/>
      <c r="ACC2576"/>
      <c r="ACD2576"/>
      <c r="ACE2576"/>
      <c r="ACF2576"/>
      <c r="ACG2576"/>
      <c r="ACH2576"/>
      <c r="ACI2576"/>
      <c r="ACJ2576"/>
      <c r="ACK2576"/>
      <c r="ACL2576"/>
      <c r="ACM2576"/>
      <c r="ACN2576"/>
      <c r="ACO2576"/>
      <c r="ACP2576"/>
      <c r="ACQ2576"/>
      <c r="ACR2576"/>
      <c r="ACS2576"/>
      <c r="ACT2576"/>
      <c r="ACU2576"/>
      <c r="ACV2576"/>
      <c r="ACW2576"/>
      <c r="ACX2576"/>
      <c r="ACY2576"/>
      <c r="ACZ2576"/>
      <c r="ADA2576"/>
      <c r="ADB2576"/>
      <c r="ADC2576"/>
      <c r="ADD2576"/>
      <c r="ADE2576"/>
      <c r="ADF2576"/>
      <c r="ADG2576"/>
      <c r="ADH2576"/>
      <c r="ADI2576"/>
      <c r="ADJ2576"/>
      <c r="ADK2576"/>
      <c r="ADL2576"/>
      <c r="ADM2576"/>
      <c r="ADN2576"/>
      <c r="ADO2576"/>
      <c r="ADP2576"/>
      <c r="ADQ2576"/>
      <c r="ADR2576"/>
      <c r="ADS2576"/>
      <c r="ADT2576"/>
      <c r="ADU2576"/>
      <c r="ADV2576"/>
      <c r="ADW2576"/>
      <c r="ADX2576"/>
      <c r="ADY2576"/>
      <c r="ADZ2576"/>
      <c r="AEA2576"/>
      <c r="AEB2576"/>
      <c r="AEC2576"/>
      <c r="AED2576"/>
      <c r="AEE2576"/>
      <c r="AEF2576"/>
      <c r="AEG2576"/>
      <c r="AEH2576"/>
      <c r="AEI2576"/>
      <c r="AEJ2576"/>
      <c r="AEK2576"/>
      <c r="AEL2576"/>
      <c r="AEM2576"/>
      <c r="AEN2576"/>
      <c r="AEO2576"/>
      <c r="AEP2576"/>
      <c r="AEQ2576"/>
      <c r="AER2576"/>
      <c r="AES2576"/>
      <c r="AET2576"/>
      <c r="AEU2576"/>
      <c r="AEV2576"/>
      <c r="AEW2576"/>
      <c r="AEX2576"/>
      <c r="AEY2576"/>
      <c r="AEZ2576"/>
      <c r="AFA2576"/>
      <c r="AFB2576"/>
      <c r="AFC2576"/>
      <c r="AFD2576"/>
      <c r="AFE2576"/>
      <c r="AFF2576"/>
      <c r="AFG2576"/>
      <c r="AFH2576"/>
      <c r="AFI2576"/>
      <c r="AFJ2576"/>
      <c r="AFK2576"/>
      <c r="AFL2576"/>
      <c r="AFM2576"/>
      <c r="AFN2576"/>
      <c r="AFO2576"/>
      <c r="AFP2576"/>
      <c r="AFQ2576"/>
      <c r="AFR2576"/>
      <c r="AFS2576"/>
      <c r="AFT2576"/>
      <c r="AFU2576"/>
      <c r="AFV2576"/>
      <c r="AFW2576"/>
      <c r="AFX2576"/>
      <c r="AFY2576"/>
      <c r="AFZ2576"/>
      <c r="AGA2576"/>
      <c r="AGB2576"/>
      <c r="AGC2576"/>
      <c r="AGD2576"/>
      <c r="AGE2576"/>
      <c r="AGF2576"/>
      <c r="AGG2576"/>
      <c r="AGH2576"/>
      <c r="AGI2576"/>
      <c r="AGJ2576"/>
      <c r="AGK2576"/>
      <c r="AGL2576"/>
      <c r="AGM2576"/>
      <c r="AGN2576"/>
      <c r="AGO2576"/>
      <c r="AGP2576"/>
      <c r="AGQ2576"/>
      <c r="AGR2576"/>
      <c r="AGS2576"/>
      <c r="AGT2576"/>
      <c r="AGU2576"/>
      <c r="AGV2576"/>
      <c r="AGW2576"/>
      <c r="AGX2576"/>
      <c r="AGY2576"/>
      <c r="AGZ2576"/>
      <c r="AHA2576"/>
      <c r="AHB2576"/>
      <c r="AHC2576"/>
      <c r="AHD2576"/>
      <c r="AHE2576"/>
      <c r="AHF2576"/>
      <c r="AHG2576"/>
      <c r="AHH2576"/>
      <c r="AHI2576"/>
      <c r="AHJ2576"/>
      <c r="AHK2576"/>
      <c r="AHL2576"/>
      <c r="AHM2576"/>
      <c r="AHN2576"/>
      <c r="AHO2576"/>
      <c r="AHP2576"/>
      <c r="AHQ2576"/>
      <c r="AHR2576"/>
      <c r="AHS2576"/>
      <c r="AHT2576"/>
      <c r="AHU2576"/>
      <c r="AHV2576"/>
      <c r="AHW2576"/>
      <c r="AHX2576"/>
      <c r="AHY2576"/>
      <c r="AHZ2576"/>
      <c r="AIA2576"/>
      <c r="AIB2576"/>
      <c r="AIC2576"/>
      <c r="AID2576"/>
      <c r="AIE2576"/>
      <c r="AIF2576"/>
      <c r="AIG2576"/>
      <c r="AIH2576"/>
      <c r="AII2576"/>
      <c r="AIJ2576"/>
      <c r="AIK2576"/>
      <c r="AIL2576"/>
      <c r="AIM2576"/>
      <c r="AIN2576"/>
      <c r="AIO2576"/>
      <c r="AIP2576"/>
      <c r="AIQ2576"/>
      <c r="AIR2576"/>
      <c r="AIS2576"/>
      <c r="AIT2576"/>
      <c r="AIU2576"/>
      <c r="AIV2576"/>
      <c r="AIW2576"/>
      <c r="AIX2576"/>
      <c r="AIY2576"/>
      <c r="AIZ2576"/>
      <c r="AJA2576"/>
      <c r="AJB2576"/>
      <c r="AJC2576"/>
      <c r="AJD2576"/>
      <c r="AJE2576"/>
      <c r="AJF2576"/>
      <c r="AJG2576"/>
      <c r="AJH2576"/>
      <c r="AJI2576"/>
      <c r="AJJ2576"/>
      <c r="AJK2576"/>
      <c r="AJL2576"/>
      <c r="AJM2576"/>
      <c r="AJN2576"/>
      <c r="AJO2576"/>
      <c r="AJP2576"/>
      <c r="AJQ2576"/>
      <c r="AJR2576"/>
      <c r="AJS2576"/>
      <c r="AJT2576"/>
      <c r="AJU2576"/>
      <c r="AJV2576"/>
      <c r="AJW2576"/>
      <c r="AJX2576"/>
      <c r="AJY2576"/>
      <c r="AJZ2576"/>
      <c r="AKA2576"/>
      <c r="AKB2576"/>
      <c r="AKC2576"/>
      <c r="AKD2576"/>
      <c r="AKE2576"/>
      <c r="AKF2576"/>
      <c r="AKG2576"/>
      <c r="AKH2576"/>
      <c r="AKI2576"/>
      <c r="AKJ2576"/>
      <c r="AKK2576"/>
      <c r="AKL2576"/>
      <c r="AKM2576"/>
      <c r="AKN2576"/>
      <c r="AKO2576"/>
      <c r="AKP2576"/>
      <c r="AKQ2576"/>
      <c r="AKR2576"/>
      <c r="AKS2576"/>
      <c r="AKT2576"/>
      <c r="AKU2576"/>
      <c r="AKV2576"/>
      <c r="AKW2576"/>
      <c r="AKX2576"/>
      <c r="AKY2576"/>
      <c r="AKZ2576"/>
      <c r="ALA2576"/>
      <c r="ALB2576"/>
      <c r="ALC2576"/>
      <c r="ALD2576"/>
      <c r="ALE2576"/>
      <c r="ALF2576"/>
      <c r="ALG2576"/>
      <c r="ALH2576"/>
      <c r="ALI2576"/>
      <c r="ALJ2576"/>
      <c r="ALK2576"/>
      <c r="ALL2576"/>
      <c r="ALM2576"/>
      <c r="ALN2576"/>
      <c r="ALO2576"/>
      <c r="ALP2576"/>
      <c r="ALQ2576"/>
      <c r="ALR2576"/>
      <c r="ALS2576"/>
      <c r="ALT2576"/>
      <c r="ALU2576"/>
      <c r="ALV2576"/>
      <c r="ALW2576"/>
      <c r="ALX2576"/>
      <c r="ALY2576"/>
      <c r="ALZ2576"/>
      <c r="AMA2576"/>
      <c r="AMB2576"/>
      <c r="AMC2576"/>
      <c r="AMD2576"/>
      <c r="AME2576"/>
      <c r="AMF2576"/>
      <c r="AMG2576"/>
      <c r="AMH2576"/>
      <c r="AMI2576"/>
      <c r="AMJ2576"/>
      <c r="AMK2576"/>
      <c r="AML2576"/>
      <c r="AMM2576"/>
      <c r="AMN2576"/>
      <c r="AMO2576"/>
      <c r="AMP2576"/>
      <c r="AMQ2576"/>
      <c r="AMR2576"/>
      <c r="AMS2576"/>
      <c r="AMT2576"/>
      <c r="AMU2576"/>
      <c r="AMV2576"/>
      <c r="AMW2576"/>
      <c r="AMX2576"/>
      <c r="AMY2576"/>
      <c r="AMZ2576"/>
      <c r="ANA2576"/>
      <c r="ANB2576"/>
      <c r="ANC2576"/>
      <c r="AND2576"/>
      <c r="ANE2576"/>
      <c r="ANF2576"/>
      <c r="ANG2576"/>
      <c r="ANH2576"/>
      <c r="ANI2576"/>
      <c r="ANJ2576"/>
      <c r="ANK2576"/>
      <c r="ANL2576"/>
      <c r="ANM2576"/>
      <c r="ANN2576"/>
      <c r="ANO2576"/>
      <c r="ANP2576"/>
      <c r="ANQ2576"/>
      <c r="ANR2576"/>
      <c r="ANS2576"/>
      <c r="ANT2576"/>
      <c r="ANU2576"/>
      <c r="ANV2576"/>
      <c r="ANW2576"/>
      <c r="ANX2576"/>
      <c r="ANY2576"/>
      <c r="ANZ2576"/>
      <c r="AOA2576"/>
      <c r="AOB2576"/>
      <c r="AOC2576"/>
      <c r="AOD2576"/>
      <c r="AOE2576"/>
      <c r="AOF2576"/>
      <c r="AOG2576"/>
      <c r="AOH2576"/>
      <c r="AOI2576"/>
      <c r="AOJ2576"/>
      <c r="AOK2576"/>
      <c r="AOL2576"/>
      <c r="AOM2576"/>
      <c r="AON2576"/>
      <c r="AOO2576"/>
      <c r="AOP2576"/>
      <c r="AOQ2576"/>
      <c r="AOR2576"/>
      <c r="AOS2576"/>
      <c r="AOT2576"/>
      <c r="AOU2576"/>
      <c r="AOV2576"/>
      <c r="AOW2576"/>
      <c r="AOX2576"/>
      <c r="AOY2576"/>
      <c r="AOZ2576"/>
      <c r="APA2576"/>
      <c r="APB2576"/>
      <c r="APC2576"/>
      <c r="APD2576"/>
      <c r="APE2576"/>
      <c r="APF2576"/>
      <c r="APG2576"/>
      <c r="APH2576"/>
      <c r="API2576"/>
      <c r="APJ2576"/>
      <c r="APK2576"/>
      <c r="APL2576"/>
      <c r="APM2576"/>
      <c r="APN2576"/>
      <c r="APO2576"/>
      <c r="APP2576"/>
      <c r="APQ2576"/>
      <c r="APR2576"/>
      <c r="APS2576"/>
    </row>
    <row r="2577" spans="1:8" x14ac:dyDescent="0.25">
      <c r="A2577" s="3"/>
    </row>
    <row r="2578" spans="1:8" ht="21" x14ac:dyDescent="0.35">
      <c r="A2578" s="295">
        <v>2016</v>
      </c>
    </row>
    <row r="2579" spans="1:8" ht="21" x14ac:dyDescent="0.35">
      <c r="A2579" s="295"/>
    </row>
    <row r="2580" spans="1:8" x14ac:dyDescent="0.25">
      <c r="A2580" s="296" t="s">
        <v>347</v>
      </c>
      <c r="B2580" s="292">
        <v>4096704</v>
      </c>
      <c r="C2580" s="292">
        <v>2356463</v>
      </c>
      <c r="D2580" s="292">
        <v>581797</v>
      </c>
      <c r="E2580" s="292">
        <v>1221111</v>
      </c>
      <c r="F2580" s="292">
        <v>1735115</v>
      </c>
      <c r="G2580" s="292">
        <v>334587</v>
      </c>
      <c r="H2580" s="109">
        <f>SUM(B2580:G2580)</f>
        <v>10325777</v>
      </c>
    </row>
    <row r="2581" spans="1:8" x14ac:dyDescent="0.25">
      <c r="A2581" s="296" t="s">
        <v>675</v>
      </c>
      <c r="B2581" s="292">
        <v>6684704</v>
      </c>
      <c r="C2581" s="292">
        <v>3474565</v>
      </c>
      <c r="D2581" s="292">
        <v>983134</v>
      </c>
      <c r="E2581" s="292">
        <v>956529</v>
      </c>
      <c r="F2581" s="292">
        <v>2184474</v>
      </c>
      <c r="G2581" s="292">
        <v>751543</v>
      </c>
      <c r="H2581" s="109">
        <f t="shared" ref="H2581:H2601" si="200">SUM(B2581:G2581)</f>
        <v>15034949</v>
      </c>
    </row>
    <row r="2582" spans="1:8" x14ac:dyDescent="0.25">
      <c r="A2582" s="296" t="s">
        <v>416</v>
      </c>
      <c r="B2582" s="292">
        <v>7171962</v>
      </c>
      <c r="C2582" s="292">
        <v>2201402</v>
      </c>
      <c r="D2582" s="292">
        <v>751879</v>
      </c>
      <c r="E2582" s="292">
        <v>1012682</v>
      </c>
      <c r="F2582" s="292">
        <v>2434637</v>
      </c>
      <c r="G2582" s="292">
        <v>456778</v>
      </c>
      <c r="H2582" s="109">
        <f t="shared" si="200"/>
        <v>14029340</v>
      </c>
    </row>
    <row r="2583" spans="1:8" x14ac:dyDescent="0.25">
      <c r="A2583" s="296" t="s">
        <v>346</v>
      </c>
      <c r="B2583" s="292">
        <v>6464349</v>
      </c>
      <c r="C2583" s="292">
        <v>2029863</v>
      </c>
      <c r="D2583" s="292">
        <v>794033</v>
      </c>
      <c r="E2583" s="292">
        <v>1003480</v>
      </c>
      <c r="F2583" s="292">
        <v>2504509</v>
      </c>
      <c r="G2583" s="292">
        <v>449601</v>
      </c>
      <c r="H2583" s="109">
        <f t="shared" si="200"/>
        <v>13245835</v>
      </c>
    </row>
    <row r="2584" spans="1:8" x14ac:dyDescent="0.25">
      <c r="A2584" s="296" t="s">
        <v>345</v>
      </c>
      <c r="B2584" s="292">
        <v>7906727</v>
      </c>
      <c r="C2584" s="292">
        <v>3246878</v>
      </c>
      <c r="D2584" s="292">
        <v>1262797</v>
      </c>
      <c r="E2584" s="292">
        <v>1142502</v>
      </c>
      <c r="F2584" s="292">
        <v>2837158</v>
      </c>
      <c r="G2584" s="292">
        <v>552779</v>
      </c>
      <c r="H2584" s="109">
        <f t="shared" si="200"/>
        <v>16948841</v>
      </c>
    </row>
    <row r="2585" spans="1:8" x14ac:dyDescent="0.25">
      <c r="A2585" s="296" t="s">
        <v>342</v>
      </c>
      <c r="B2585" s="292">
        <v>1425864</v>
      </c>
      <c r="C2585" s="292">
        <v>1694849</v>
      </c>
      <c r="D2585" s="292">
        <v>511685</v>
      </c>
      <c r="E2585" s="292">
        <v>974886</v>
      </c>
      <c r="F2585" s="292">
        <v>2891349</v>
      </c>
      <c r="G2585" s="292">
        <v>344229</v>
      </c>
      <c r="H2585" s="109">
        <f t="shared" si="200"/>
        <v>7842862</v>
      </c>
    </row>
    <row r="2586" spans="1:8" x14ac:dyDescent="0.25">
      <c r="A2586" s="296" t="s">
        <v>676</v>
      </c>
      <c r="B2586" s="292">
        <v>5648833</v>
      </c>
      <c r="C2586" s="292">
        <v>3640077</v>
      </c>
      <c r="D2586" s="292">
        <v>937558</v>
      </c>
      <c r="E2586" s="292">
        <v>1147385</v>
      </c>
      <c r="F2586" s="292">
        <v>3036743</v>
      </c>
      <c r="G2586" s="292">
        <v>352438</v>
      </c>
      <c r="H2586" s="109">
        <f t="shared" si="200"/>
        <v>14763034</v>
      </c>
    </row>
    <row r="2587" spans="1:8" x14ac:dyDescent="0.25">
      <c r="A2587" s="296" t="s">
        <v>417</v>
      </c>
      <c r="B2587" s="292">
        <v>6019158</v>
      </c>
      <c r="C2587" s="292">
        <v>2496826</v>
      </c>
      <c r="D2587" s="292">
        <v>896142</v>
      </c>
      <c r="E2587" s="292">
        <v>1661809</v>
      </c>
      <c r="F2587" s="292">
        <v>2564097</v>
      </c>
      <c r="G2587" s="292">
        <v>308433</v>
      </c>
      <c r="H2587" s="109">
        <f t="shared" si="200"/>
        <v>13946465</v>
      </c>
    </row>
    <row r="2588" spans="1:8" x14ac:dyDescent="0.25">
      <c r="A2588" s="296" t="s">
        <v>341</v>
      </c>
      <c r="B2588" s="292">
        <v>6232657</v>
      </c>
      <c r="C2588" s="292">
        <v>3573785</v>
      </c>
      <c r="D2588" s="292">
        <v>851801</v>
      </c>
      <c r="E2588" s="292">
        <v>1382827</v>
      </c>
      <c r="F2588" s="292">
        <v>3308439</v>
      </c>
      <c r="G2588" s="292">
        <v>383030</v>
      </c>
      <c r="H2588" s="109">
        <f t="shared" si="200"/>
        <v>15732539</v>
      </c>
    </row>
    <row r="2589" spans="1:8" x14ac:dyDescent="0.25">
      <c r="A2589" s="296" t="s">
        <v>340</v>
      </c>
      <c r="B2589" s="292">
        <v>6714563</v>
      </c>
      <c r="C2589" s="292">
        <v>3152288</v>
      </c>
      <c r="D2589" s="292">
        <v>816569</v>
      </c>
      <c r="E2589" s="292">
        <v>1631296</v>
      </c>
      <c r="F2589" s="292">
        <v>2395989</v>
      </c>
      <c r="G2589" s="292">
        <v>389807</v>
      </c>
      <c r="H2589" s="109">
        <f t="shared" si="200"/>
        <v>15100512</v>
      </c>
    </row>
    <row r="2590" spans="1:8" x14ac:dyDescent="0.25">
      <c r="A2590" s="296" t="s">
        <v>337</v>
      </c>
      <c r="B2590" s="292">
        <v>5117527</v>
      </c>
      <c r="C2590" s="292">
        <v>2078463</v>
      </c>
      <c r="D2590" s="292">
        <v>538399</v>
      </c>
      <c r="E2590" s="292">
        <v>1076105</v>
      </c>
      <c r="F2590" s="292">
        <v>2034274</v>
      </c>
      <c r="G2590" s="292">
        <v>263725</v>
      </c>
      <c r="H2590" s="109">
        <f t="shared" si="200"/>
        <v>11108493</v>
      </c>
    </row>
    <row r="2591" spans="1:8" x14ac:dyDescent="0.25">
      <c r="A2591" s="296" t="s">
        <v>677</v>
      </c>
      <c r="B2591" s="292">
        <v>6294042</v>
      </c>
      <c r="C2591" s="292">
        <v>2005653</v>
      </c>
      <c r="D2591" s="292">
        <v>676706</v>
      </c>
      <c r="E2591" s="292">
        <v>1138711</v>
      </c>
      <c r="F2591" s="292">
        <v>1846320</v>
      </c>
      <c r="G2591" s="292">
        <v>355958</v>
      </c>
      <c r="H2591" s="109">
        <f t="shared" si="200"/>
        <v>12317390</v>
      </c>
    </row>
    <row r="2592" spans="1:8" x14ac:dyDescent="0.25">
      <c r="A2592" s="296" t="s">
        <v>418</v>
      </c>
      <c r="B2592" s="292">
        <v>5419350</v>
      </c>
      <c r="C2592" s="292">
        <v>1740931</v>
      </c>
      <c r="D2592" s="292">
        <v>672023</v>
      </c>
      <c r="E2592" s="292">
        <v>1088982</v>
      </c>
      <c r="F2592" s="292">
        <v>2510927</v>
      </c>
      <c r="G2592" s="292">
        <v>324577</v>
      </c>
      <c r="H2592" s="109">
        <f t="shared" si="200"/>
        <v>11756790</v>
      </c>
    </row>
    <row r="2593" spans="1:8" x14ac:dyDescent="0.25">
      <c r="A2593" s="296" t="s">
        <v>336</v>
      </c>
      <c r="B2593" s="292">
        <v>5445735</v>
      </c>
      <c r="C2593" s="292">
        <v>2656731</v>
      </c>
      <c r="D2593" s="292">
        <v>833856</v>
      </c>
      <c r="E2593" s="292">
        <v>1098255</v>
      </c>
      <c r="F2593" s="292">
        <v>2127572</v>
      </c>
      <c r="G2593" s="292">
        <v>308356</v>
      </c>
      <c r="H2593" s="109">
        <f t="shared" si="200"/>
        <v>12470505</v>
      </c>
    </row>
    <row r="2594" spans="1:8" x14ac:dyDescent="0.25">
      <c r="A2594" s="296" t="s">
        <v>335</v>
      </c>
      <c r="B2594" s="292">
        <v>4676828</v>
      </c>
      <c r="C2594" s="292">
        <v>2496894</v>
      </c>
      <c r="D2594" s="292">
        <v>726431</v>
      </c>
      <c r="E2594" s="292">
        <v>928390</v>
      </c>
      <c r="F2594" s="292">
        <v>2208671</v>
      </c>
      <c r="G2594" s="292">
        <v>246285</v>
      </c>
      <c r="H2594" s="109">
        <f t="shared" si="200"/>
        <v>11283499</v>
      </c>
    </row>
    <row r="2595" spans="1:8" x14ac:dyDescent="0.25">
      <c r="A2595" s="296" t="s">
        <v>332</v>
      </c>
      <c r="B2595" s="292">
        <v>4231889</v>
      </c>
      <c r="C2595" s="292">
        <v>1826184</v>
      </c>
      <c r="D2595" s="292">
        <v>549605</v>
      </c>
      <c r="E2595" s="292">
        <v>1259809</v>
      </c>
      <c r="F2595" s="292">
        <v>2293486</v>
      </c>
      <c r="G2595" s="292">
        <v>383156</v>
      </c>
      <c r="H2595" s="109">
        <f t="shared" si="200"/>
        <v>10544129</v>
      </c>
    </row>
    <row r="2596" spans="1:8" x14ac:dyDescent="0.25">
      <c r="A2596" s="296" t="s">
        <v>678</v>
      </c>
      <c r="B2596" s="292">
        <v>5148146</v>
      </c>
      <c r="C2596" s="292">
        <v>2017284</v>
      </c>
      <c r="D2596" s="292">
        <v>789190</v>
      </c>
      <c r="E2596" s="292">
        <v>1245515</v>
      </c>
      <c r="F2596" s="292">
        <v>2364746</v>
      </c>
      <c r="G2596" s="292">
        <v>376208</v>
      </c>
      <c r="H2596" s="109">
        <f t="shared" si="200"/>
        <v>11941089</v>
      </c>
    </row>
    <row r="2597" spans="1:8" x14ac:dyDescent="0.25">
      <c r="A2597" s="296" t="s">
        <v>419</v>
      </c>
      <c r="B2597" s="292">
        <v>5184340</v>
      </c>
      <c r="C2597" s="292">
        <v>2583698</v>
      </c>
      <c r="D2597" s="292">
        <v>759738</v>
      </c>
      <c r="E2597" s="292">
        <v>1336063</v>
      </c>
      <c r="F2597" s="292">
        <v>2854149</v>
      </c>
      <c r="G2597" s="292">
        <v>339221</v>
      </c>
      <c r="H2597" s="109">
        <f t="shared" si="200"/>
        <v>13057209</v>
      </c>
    </row>
    <row r="2598" spans="1:8" x14ac:dyDescent="0.25">
      <c r="A2598" s="296" t="s">
        <v>331</v>
      </c>
      <c r="B2598" s="292">
        <v>8041892</v>
      </c>
      <c r="C2598" s="292">
        <v>2942144</v>
      </c>
      <c r="D2598" s="292">
        <v>748843</v>
      </c>
      <c r="E2598" s="292">
        <v>1608615</v>
      </c>
      <c r="F2598" s="292">
        <v>2122391</v>
      </c>
      <c r="G2598" s="292">
        <v>330978</v>
      </c>
      <c r="H2598" s="109">
        <f t="shared" si="200"/>
        <v>15794863</v>
      </c>
    </row>
    <row r="2599" spans="1:8" x14ac:dyDescent="0.25">
      <c r="A2599" s="296" t="s">
        <v>330</v>
      </c>
      <c r="B2599" s="292">
        <v>6999992</v>
      </c>
      <c r="C2599" s="292">
        <v>4140362</v>
      </c>
      <c r="D2599" s="292">
        <v>929524</v>
      </c>
      <c r="E2599" s="292">
        <v>1065271</v>
      </c>
      <c r="F2599" s="292">
        <v>2037421</v>
      </c>
      <c r="G2599" s="292">
        <v>508337</v>
      </c>
      <c r="H2599" s="109">
        <f t="shared" si="200"/>
        <v>15680907</v>
      </c>
    </row>
    <row r="2600" spans="1:8" x14ac:dyDescent="0.25">
      <c r="A2600" s="296" t="s">
        <v>327</v>
      </c>
      <c r="B2600" s="292">
        <v>5174292</v>
      </c>
      <c r="C2600" s="292">
        <v>2257935</v>
      </c>
      <c r="D2600" s="292">
        <v>587173</v>
      </c>
      <c r="E2600" s="292">
        <v>1051216</v>
      </c>
      <c r="F2600" s="292">
        <v>2302912</v>
      </c>
      <c r="G2600" s="292">
        <v>345592</v>
      </c>
      <c r="H2600" s="109">
        <f t="shared" si="200"/>
        <v>11719120</v>
      </c>
    </row>
    <row r="2601" spans="1:8" x14ac:dyDescent="0.25">
      <c r="A2601" s="26" t="s">
        <v>1067</v>
      </c>
      <c r="B2601" s="109">
        <f>SUM(B2580:B2600)</f>
        <v>120099554</v>
      </c>
      <c r="C2601" s="109">
        <f t="shared" ref="C2601:G2601" si="201">SUM(C2580:C2600)</f>
        <v>54613275</v>
      </c>
      <c r="D2601" s="109">
        <f t="shared" si="201"/>
        <v>16198883</v>
      </c>
      <c r="E2601" s="109">
        <f t="shared" si="201"/>
        <v>25031439</v>
      </c>
      <c r="F2601" s="109">
        <f t="shared" si="201"/>
        <v>50595379</v>
      </c>
      <c r="G2601" s="39">
        <f t="shared" si="201"/>
        <v>8105618</v>
      </c>
      <c r="H2601" s="109">
        <f t="shared" si="200"/>
        <v>274644148</v>
      </c>
    </row>
    <row r="2602" spans="1:8" x14ac:dyDescent="0.25">
      <c r="A2602" s="297" t="s">
        <v>1066</v>
      </c>
      <c r="B2602" s="158">
        <f>AVERAGE(B2580:B2600)</f>
        <v>5719026.3809523806</v>
      </c>
      <c r="C2602" s="158">
        <f t="shared" ref="C2602:G2602" si="202">AVERAGE(C2580:C2600)</f>
        <v>2600632.1428571427</v>
      </c>
      <c r="D2602" s="158">
        <f t="shared" si="202"/>
        <v>771375.38095238095</v>
      </c>
      <c r="E2602" s="158">
        <f t="shared" si="202"/>
        <v>1191973.2857142857</v>
      </c>
      <c r="F2602" s="158">
        <f t="shared" si="202"/>
        <v>2409303.7619047621</v>
      </c>
      <c r="G2602" s="298">
        <f t="shared" si="202"/>
        <v>385981.80952380953</v>
      </c>
      <c r="H2602" s="158">
        <f>AVERAGE(H2580:H2600)</f>
        <v>13078292.761904761</v>
      </c>
    </row>
    <row r="2604" spans="1:8" ht="21" x14ac:dyDescent="0.35">
      <c r="A2604" s="295">
        <v>2016</v>
      </c>
    </row>
    <row r="2606" spans="1:8" x14ac:dyDescent="0.25">
      <c r="A2606" s="301" t="s">
        <v>1068</v>
      </c>
      <c r="B2606" s="302">
        <v>8139322</v>
      </c>
      <c r="C2606" s="292">
        <v>3808105</v>
      </c>
      <c r="D2606" s="292">
        <v>873817</v>
      </c>
      <c r="E2606" s="292">
        <v>1240776</v>
      </c>
      <c r="F2606" s="292">
        <v>3699019</v>
      </c>
      <c r="G2606" s="292">
        <v>575078</v>
      </c>
      <c r="H2606" s="39">
        <f>SUM(B2606:G2606)</f>
        <v>18336117</v>
      </c>
    </row>
    <row r="2607" spans="1:8" x14ac:dyDescent="0.25">
      <c r="A2607" s="301" t="s">
        <v>422</v>
      </c>
      <c r="B2607" s="302">
        <v>8118972</v>
      </c>
      <c r="C2607" s="292">
        <v>3339844</v>
      </c>
      <c r="D2607" s="292">
        <v>918573</v>
      </c>
      <c r="E2607" s="292">
        <v>1228649</v>
      </c>
      <c r="F2607" s="292">
        <v>3062486</v>
      </c>
      <c r="G2607" s="292">
        <v>561972</v>
      </c>
      <c r="H2607" s="39">
        <f t="shared" ref="H2607:H2627" si="203">SUM(B2607:G2607)</f>
        <v>17230496</v>
      </c>
    </row>
    <row r="2608" spans="1:8" x14ac:dyDescent="0.25">
      <c r="A2608" s="301" t="s">
        <v>324</v>
      </c>
      <c r="B2608" s="302">
        <v>5884744</v>
      </c>
      <c r="C2608" s="292">
        <v>3095963</v>
      </c>
      <c r="D2608" s="292">
        <v>961893</v>
      </c>
      <c r="E2608" s="292">
        <v>905433</v>
      </c>
      <c r="F2608" s="292">
        <v>2260210</v>
      </c>
      <c r="G2608" s="292">
        <v>520953</v>
      </c>
      <c r="H2608" s="39">
        <f t="shared" si="203"/>
        <v>13629196</v>
      </c>
    </row>
    <row r="2609" spans="1:8" x14ac:dyDescent="0.25">
      <c r="A2609" s="301" t="s">
        <v>323</v>
      </c>
      <c r="B2609" s="302">
        <v>8527750</v>
      </c>
      <c r="C2609" s="292">
        <v>3663915</v>
      </c>
      <c r="D2609" s="292">
        <v>843926</v>
      </c>
      <c r="E2609" s="292">
        <v>878934</v>
      </c>
      <c r="F2609" s="292">
        <v>2728925</v>
      </c>
      <c r="G2609" s="292">
        <v>526448</v>
      </c>
      <c r="H2609" s="39">
        <f t="shared" si="203"/>
        <v>17169898</v>
      </c>
    </row>
    <row r="2610" spans="1:8" x14ac:dyDescent="0.25">
      <c r="A2610" s="301" t="s">
        <v>320</v>
      </c>
      <c r="B2610" s="302">
        <v>6054887</v>
      </c>
      <c r="C2610" s="292">
        <v>3184874</v>
      </c>
      <c r="D2610" s="292">
        <v>736921</v>
      </c>
      <c r="E2610" s="292">
        <v>1138541</v>
      </c>
      <c r="F2610" s="292">
        <v>2282523</v>
      </c>
      <c r="G2610" s="292">
        <v>584372</v>
      </c>
      <c r="H2610" s="39">
        <f t="shared" si="203"/>
        <v>13982118</v>
      </c>
    </row>
    <row r="2611" spans="1:8" x14ac:dyDescent="0.25">
      <c r="A2611" s="301" t="s">
        <v>1069</v>
      </c>
      <c r="B2611" s="302">
        <v>6967626</v>
      </c>
      <c r="C2611" s="292">
        <v>2989439</v>
      </c>
      <c r="D2611" s="292">
        <v>664553</v>
      </c>
      <c r="E2611" s="292">
        <v>1761202</v>
      </c>
      <c r="F2611" s="292">
        <v>2954280</v>
      </c>
      <c r="G2611" s="292">
        <v>627421</v>
      </c>
      <c r="H2611" s="39">
        <f t="shared" si="203"/>
        <v>15964521</v>
      </c>
    </row>
    <row r="2612" spans="1:8" x14ac:dyDescent="0.25">
      <c r="A2612" s="301" t="s">
        <v>968</v>
      </c>
      <c r="B2612" s="302">
        <v>26646985</v>
      </c>
      <c r="C2612" s="292">
        <v>8820037</v>
      </c>
      <c r="D2612" s="292">
        <v>2173893</v>
      </c>
      <c r="E2612" s="292">
        <v>1915180</v>
      </c>
      <c r="F2612" s="292">
        <v>3449667</v>
      </c>
      <c r="G2612" s="292">
        <v>1511187</v>
      </c>
      <c r="H2612" s="39">
        <f t="shared" si="203"/>
        <v>44516949</v>
      </c>
    </row>
    <row r="2613" spans="1:8" x14ac:dyDescent="0.25">
      <c r="A2613" s="301" t="s">
        <v>319</v>
      </c>
      <c r="B2613" s="302">
        <v>20277139</v>
      </c>
      <c r="C2613" s="292">
        <v>5521299</v>
      </c>
      <c r="D2613" s="292">
        <v>1268204</v>
      </c>
      <c r="E2613" s="292">
        <v>1577266</v>
      </c>
      <c r="F2613" s="292">
        <v>2738392</v>
      </c>
      <c r="G2613" s="292">
        <v>960290</v>
      </c>
      <c r="H2613" s="39">
        <f t="shared" si="203"/>
        <v>32342590</v>
      </c>
    </row>
    <row r="2614" spans="1:8" x14ac:dyDescent="0.25">
      <c r="A2614" s="301" t="s">
        <v>318</v>
      </c>
      <c r="B2614" s="302">
        <v>5747133</v>
      </c>
      <c r="C2614" s="292">
        <v>3372556</v>
      </c>
      <c r="D2614" s="292">
        <v>1007387</v>
      </c>
      <c r="E2614" s="292">
        <v>1617414</v>
      </c>
      <c r="F2614" s="292">
        <v>2656636</v>
      </c>
      <c r="G2614" s="292">
        <v>1218763</v>
      </c>
      <c r="H2614" s="39">
        <f t="shared" si="203"/>
        <v>15619889</v>
      </c>
    </row>
    <row r="2615" spans="1:8" x14ac:dyDescent="0.25">
      <c r="A2615" s="301" t="s">
        <v>315</v>
      </c>
      <c r="B2615" s="302">
        <v>16703543</v>
      </c>
      <c r="C2615" s="292">
        <v>3143809</v>
      </c>
      <c r="D2615" s="292">
        <v>1058638</v>
      </c>
      <c r="E2615" s="292">
        <v>1232191</v>
      </c>
      <c r="F2615" s="292">
        <v>2822827</v>
      </c>
      <c r="G2615" s="292">
        <v>865147</v>
      </c>
      <c r="H2615" s="39">
        <f t="shared" si="203"/>
        <v>25826155</v>
      </c>
    </row>
    <row r="2616" spans="1:8" x14ac:dyDescent="0.25">
      <c r="A2616" s="301" t="s">
        <v>1070</v>
      </c>
      <c r="B2616" s="302">
        <v>11557405</v>
      </c>
      <c r="C2616" s="292">
        <v>2812201</v>
      </c>
      <c r="D2616" s="292">
        <v>959749</v>
      </c>
      <c r="E2616" s="292">
        <v>1207322</v>
      </c>
      <c r="F2616" s="292">
        <v>3071927</v>
      </c>
      <c r="G2616" s="292">
        <v>633012</v>
      </c>
      <c r="H2616" s="39">
        <f t="shared" si="203"/>
        <v>20241616</v>
      </c>
    </row>
    <row r="2617" spans="1:8" x14ac:dyDescent="0.25">
      <c r="A2617" s="301" t="s">
        <v>424</v>
      </c>
      <c r="B2617" s="302">
        <v>11867366</v>
      </c>
      <c r="C2617" s="292">
        <v>2546961</v>
      </c>
      <c r="D2617" s="292">
        <v>931865</v>
      </c>
      <c r="E2617" s="292">
        <v>1158397</v>
      </c>
      <c r="F2617" s="292">
        <v>2820326</v>
      </c>
      <c r="G2617" s="292">
        <v>557423</v>
      </c>
      <c r="H2617" s="39">
        <f t="shared" si="203"/>
        <v>19882338</v>
      </c>
    </row>
    <row r="2618" spans="1:8" x14ac:dyDescent="0.25">
      <c r="A2618" s="301" t="s">
        <v>314</v>
      </c>
      <c r="B2618" s="302">
        <v>10910270</v>
      </c>
      <c r="C2618" s="292">
        <v>2501036</v>
      </c>
      <c r="D2618" s="292">
        <v>964371</v>
      </c>
      <c r="E2618" s="292">
        <v>1267174</v>
      </c>
      <c r="F2618" s="292">
        <v>2335904</v>
      </c>
      <c r="G2618" s="292">
        <v>579613</v>
      </c>
      <c r="H2618" s="39">
        <f t="shared" si="203"/>
        <v>18558368</v>
      </c>
    </row>
    <row r="2619" spans="1:8" x14ac:dyDescent="0.25">
      <c r="A2619" s="301" t="s">
        <v>313</v>
      </c>
      <c r="B2619" s="302">
        <v>11949042</v>
      </c>
      <c r="C2619" s="292">
        <v>2336650</v>
      </c>
      <c r="D2619" s="292">
        <v>1006595</v>
      </c>
      <c r="E2619" s="292">
        <v>1109165</v>
      </c>
      <c r="F2619" s="292">
        <v>2383202</v>
      </c>
      <c r="G2619" s="292">
        <v>645648</v>
      </c>
      <c r="H2619" s="39">
        <f t="shared" si="203"/>
        <v>19430302</v>
      </c>
    </row>
    <row r="2620" spans="1:8" x14ac:dyDescent="0.25">
      <c r="A2620" s="301" t="s">
        <v>310</v>
      </c>
      <c r="B2620" s="302">
        <v>11160436</v>
      </c>
      <c r="C2620" s="292">
        <v>2192917</v>
      </c>
      <c r="D2620" s="292">
        <v>834338</v>
      </c>
      <c r="E2620" s="292">
        <v>1433120</v>
      </c>
      <c r="F2620" s="292">
        <v>2419983</v>
      </c>
      <c r="G2620" s="292">
        <v>495508</v>
      </c>
      <c r="H2620" s="39">
        <f t="shared" si="203"/>
        <v>18536302</v>
      </c>
    </row>
    <row r="2621" spans="1:8" x14ac:dyDescent="0.25">
      <c r="A2621" s="301" t="s">
        <v>1071</v>
      </c>
      <c r="B2621" s="302">
        <v>12716951</v>
      </c>
      <c r="C2621" s="292">
        <v>2284767</v>
      </c>
      <c r="D2621" s="292">
        <v>774168</v>
      </c>
      <c r="E2621" s="292">
        <v>1419891</v>
      </c>
      <c r="F2621" s="292">
        <v>2794256</v>
      </c>
      <c r="G2621" s="292">
        <v>576473</v>
      </c>
      <c r="H2621" s="39">
        <f t="shared" si="203"/>
        <v>20566506</v>
      </c>
    </row>
    <row r="2622" spans="1:8" x14ac:dyDescent="0.25">
      <c r="A2622" s="301" t="s">
        <v>425</v>
      </c>
      <c r="B2622" s="302">
        <v>18273037</v>
      </c>
      <c r="C2622" s="292">
        <v>2008723</v>
      </c>
      <c r="D2622" s="292">
        <v>906813</v>
      </c>
      <c r="E2622" s="292">
        <v>1766962</v>
      </c>
      <c r="F2622" s="292">
        <v>2079463</v>
      </c>
      <c r="G2622" s="292">
        <v>929300</v>
      </c>
      <c r="H2622" s="39">
        <f t="shared" si="203"/>
        <v>25964298</v>
      </c>
    </row>
    <row r="2623" spans="1:8" x14ac:dyDescent="0.25">
      <c r="A2623" s="301" t="s">
        <v>308</v>
      </c>
      <c r="B2623" s="302">
        <v>8570155</v>
      </c>
      <c r="C2623" s="292">
        <v>1215082</v>
      </c>
      <c r="D2623" s="292">
        <v>994925</v>
      </c>
      <c r="E2623" s="292">
        <v>1126740</v>
      </c>
      <c r="F2623" s="292">
        <v>1398746</v>
      </c>
      <c r="G2623" s="292">
        <v>869103</v>
      </c>
      <c r="H2623" s="39">
        <f t="shared" si="203"/>
        <v>14174751</v>
      </c>
    </row>
    <row r="2624" spans="1:8" x14ac:dyDescent="0.25">
      <c r="A2624" s="301" t="s">
        <v>306</v>
      </c>
      <c r="B2624" s="302">
        <v>13974075</v>
      </c>
      <c r="C2624" s="292">
        <v>2318221</v>
      </c>
      <c r="D2624" s="292">
        <v>877347</v>
      </c>
      <c r="E2624" s="292">
        <v>1798503</v>
      </c>
      <c r="F2624" s="292">
        <v>2581729</v>
      </c>
      <c r="G2624" s="292">
        <v>727725</v>
      </c>
      <c r="H2624" s="39">
        <f t="shared" si="203"/>
        <v>22277600</v>
      </c>
    </row>
    <row r="2625" spans="1:142" x14ac:dyDescent="0.25">
      <c r="A2625" s="301" t="s">
        <v>1072</v>
      </c>
      <c r="B2625" s="302">
        <v>11664900</v>
      </c>
      <c r="C2625" s="292">
        <v>2364020</v>
      </c>
      <c r="D2625" s="292">
        <v>844190</v>
      </c>
      <c r="E2625" s="292">
        <v>1598755</v>
      </c>
      <c r="F2625" s="292">
        <v>3170615</v>
      </c>
      <c r="G2625" s="292">
        <v>563678</v>
      </c>
      <c r="H2625" s="39">
        <f t="shared" si="203"/>
        <v>20206158</v>
      </c>
    </row>
    <row r="2626" spans="1:142" x14ac:dyDescent="0.25">
      <c r="A2626" s="301" t="s">
        <v>427</v>
      </c>
      <c r="B2626" s="302">
        <v>13086820</v>
      </c>
      <c r="C2626" s="292">
        <v>3236522</v>
      </c>
      <c r="D2626" s="292">
        <v>1125979</v>
      </c>
      <c r="E2626" s="292">
        <v>1233509</v>
      </c>
      <c r="F2626" s="292">
        <v>4510408</v>
      </c>
      <c r="G2626" s="292">
        <v>548743</v>
      </c>
      <c r="H2626" s="39">
        <f t="shared" si="203"/>
        <v>23741981</v>
      </c>
    </row>
    <row r="2627" spans="1:142" x14ac:dyDescent="0.25">
      <c r="A2627" s="267" t="s">
        <v>1073</v>
      </c>
      <c r="B2627" s="109">
        <f>SUM(B2606:B2626)</f>
        <v>248798558</v>
      </c>
      <c r="C2627" s="109">
        <f t="shared" ref="C2627:G2627" si="204">SUM(C2606:C2626)</f>
        <v>66756941</v>
      </c>
      <c r="D2627" s="109">
        <f t="shared" si="204"/>
        <v>20728145</v>
      </c>
      <c r="E2627" s="109">
        <f t="shared" si="204"/>
        <v>28615124</v>
      </c>
      <c r="F2627" s="109">
        <f t="shared" si="204"/>
        <v>58221524</v>
      </c>
      <c r="G2627" s="109">
        <f t="shared" si="204"/>
        <v>15077857</v>
      </c>
      <c r="H2627" s="39">
        <f t="shared" si="203"/>
        <v>438198149</v>
      </c>
    </row>
    <row r="2628" spans="1:142" s="285" customFormat="1" x14ac:dyDescent="0.25">
      <c r="A2628" s="268" t="s">
        <v>1074</v>
      </c>
      <c r="B2628" s="158">
        <f>AVERAGE(B2606:B2626)</f>
        <v>11847550.380952381</v>
      </c>
      <c r="C2628" s="158">
        <f t="shared" ref="C2628:H2628" si="205">AVERAGE(C2606:C2626)</f>
        <v>3178901.9523809524</v>
      </c>
      <c r="D2628" s="158">
        <f t="shared" si="205"/>
        <v>987054.52380952379</v>
      </c>
      <c r="E2628" s="158">
        <f t="shared" si="205"/>
        <v>1362624.9523809524</v>
      </c>
      <c r="F2628" s="158">
        <f t="shared" si="205"/>
        <v>2772453.5238095238</v>
      </c>
      <c r="G2628" s="158">
        <f t="shared" si="205"/>
        <v>717993.19047619053</v>
      </c>
      <c r="H2628" s="158">
        <f t="shared" si="205"/>
        <v>20866578.523809522</v>
      </c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  <c r="BF2628"/>
      <c r="BG2628"/>
      <c r="BH2628"/>
      <c r="BI2628"/>
      <c r="BJ2628"/>
      <c r="BK2628"/>
      <c r="BL2628"/>
      <c r="BM2628"/>
      <c r="BN2628"/>
      <c r="BO2628"/>
      <c r="BP2628"/>
      <c r="BQ2628"/>
      <c r="BR2628"/>
      <c r="BS2628"/>
      <c r="BT2628"/>
      <c r="BU2628"/>
      <c r="BV2628"/>
      <c r="BW2628"/>
      <c r="BX2628"/>
      <c r="BY2628"/>
      <c r="BZ2628"/>
      <c r="CA2628"/>
      <c r="CB2628"/>
      <c r="CC2628"/>
      <c r="CD2628"/>
      <c r="CE2628"/>
      <c r="CF2628"/>
      <c r="CG2628"/>
      <c r="CH2628"/>
      <c r="CI2628"/>
      <c r="CJ2628"/>
      <c r="CK2628"/>
      <c r="CL2628"/>
      <c r="CM2628"/>
      <c r="CN2628"/>
      <c r="CO2628"/>
      <c r="CP2628"/>
      <c r="CQ2628"/>
      <c r="CR2628"/>
      <c r="CS2628"/>
      <c r="CT2628"/>
      <c r="CU2628"/>
      <c r="CV2628"/>
      <c r="CW2628"/>
      <c r="CX2628"/>
      <c r="CY2628"/>
      <c r="CZ2628"/>
      <c r="DA2628"/>
      <c r="DB2628"/>
      <c r="DC2628"/>
      <c r="DD2628"/>
      <c r="DE2628"/>
      <c r="DF2628"/>
      <c r="DG2628"/>
      <c r="DH2628"/>
      <c r="DI2628"/>
      <c r="DJ2628"/>
      <c r="DK2628"/>
      <c r="DL2628"/>
      <c r="DM2628"/>
      <c r="DN2628"/>
      <c r="DO2628"/>
      <c r="DP2628"/>
      <c r="DQ2628"/>
      <c r="DR2628"/>
      <c r="DS2628"/>
      <c r="DT2628"/>
      <c r="DU2628"/>
      <c r="DV2628"/>
      <c r="DW2628"/>
      <c r="DX2628"/>
      <c r="DY2628"/>
      <c r="DZ2628"/>
      <c r="EA2628"/>
      <c r="EB2628"/>
      <c r="EC2628"/>
      <c r="ED2628"/>
      <c r="EE2628"/>
      <c r="EF2628"/>
      <c r="EG2628"/>
      <c r="EH2628"/>
      <c r="EI2628"/>
      <c r="EJ2628"/>
      <c r="EK2628"/>
      <c r="EL2628"/>
    </row>
  </sheetData>
  <pageMargins left="0.25" right="0.25" top="0.75" bottom="0.75" header="0.3" footer="0.3"/>
  <pageSetup scale="46" fitToHeight="26" orientation="portrait" r:id="rId1"/>
  <rowBreaks count="24" manualBreakCount="24">
    <brk id="99" max="16383" man="1"/>
    <brk id="1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2016-02-01T21:35:29Z</cp:lastPrinted>
  <dcterms:created xsi:type="dcterms:W3CDTF">2009-07-31T18:38:38Z</dcterms:created>
  <dcterms:modified xsi:type="dcterms:W3CDTF">2016-12-01T20:24:45Z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